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kapitulace stavby" sheetId="1" r:id="rId1"/>
    <sheet name="03 - Dětské hřiště D.1.7" sheetId="2" r:id="rId2"/>
    <sheet name="01 - Stanoviště G.1.1.2-1" sheetId="3" r:id="rId3"/>
    <sheet name="02 - Stanoviště G.1.1.2-2" sheetId="4" r:id="rId4"/>
    <sheet name="03 - Stanoviště G.1.1.2-3" sheetId="5" r:id="rId5"/>
    <sheet name="003 - SO 03 Komunikace pr..." sheetId="6" r:id="rId6"/>
    <sheet name="01 - C.1.11 - Parkoviště ..." sheetId="7" r:id="rId7"/>
    <sheet name="02 - C.1.12 - Parkoviště ..." sheetId="8" r:id="rId8"/>
    <sheet name="03 - C.1.13 - Parkoviště ..." sheetId="9" r:id="rId9"/>
    <sheet name="04 - C.1.2 - Úprava stáva..." sheetId="10" r:id="rId10"/>
    <sheet name="005 - SO 05 Sadové úpravy" sheetId="11" r:id="rId11"/>
    <sheet name="006 - SO 06 Úprava a reko..." sheetId="12" r:id="rId12"/>
    <sheet name="008 - SO 08 Nahrazení a d..." sheetId="13" r:id="rId13"/>
    <sheet name="009 - SO 09 Odstraněné prvky" sheetId="14" r:id="rId14"/>
    <sheet name="010 - SO 10 Úprava a dopl..." sheetId="15" r:id="rId15"/>
    <sheet name="011 - Vedlejší rozpočtové..." sheetId="16" r:id="rId16"/>
    <sheet name="Seznam figur" sheetId="17" r:id="rId17"/>
  </sheets>
  <definedNames>
    <definedName name="_xlnm._FilterDatabase" localSheetId="5" hidden="1">'003 - SO 03 Komunikace pr...'!$C$127:$K$265</definedName>
    <definedName name="_xlnm._FilterDatabase" localSheetId="10" hidden="1">'005 - SO 05 Sadové úpravy'!$C$121:$K$206</definedName>
    <definedName name="_xlnm._FilterDatabase" localSheetId="11" hidden="1">'006 - SO 06 Úprava a reko...'!$C$131:$K$361</definedName>
    <definedName name="_xlnm._FilterDatabase" localSheetId="12" hidden="1">'008 - SO 08 Nahrazení a d...'!$C$126:$K$184</definedName>
    <definedName name="_xlnm._FilterDatabase" localSheetId="13" hidden="1">'009 - SO 09 Odstraněné prvky'!$C$121:$K$169</definedName>
    <definedName name="_xlnm._FilterDatabase" localSheetId="6" hidden="1">'01 - C.1.11 - Parkoviště ...'!$C$130:$K$238</definedName>
    <definedName name="_xlnm._FilterDatabase" localSheetId="2" hidden="1">'01 - Stanoviště G.1.1.2-1'!$C$128:$K$235</definedName>
    <definedName name="_xlnm._FilterDatabase" localSheetId="14" hidden="1">'010 - SO 10 Úprava a dopl...'!$C$126:$K$196</definedName>
    <definedName name="_xlnm._FilterDatabase" localSheetId="15" hidden="1">'011 - Vedlejší rozpočtové...'!$C$121:$K$174</definedName>
    <definedName name="_xlnm._FilterDatabase" localSheetId="7" hidden="1">'02 - C.1.12 - Parkoviště ...'!$C$130:$K$238</definedName>
    <definedName name="_xlnm._FilterDatabase" localSheetId="3" hidden="1">'02 - Stanoviště G.1.1.2-2'!$C$129:$K$229</definedName>
    <definedName name="_xlnm._FilterDatabase" localSheetId="8" hidden="1">'03 - C.1.13 - Parkoviště ...'!$C$130:$K$238</definedName>
    <definedName name="_xlnm._FilterDatabase" localSheetId="1" hidden="1">'03 - Dětské hřiště D.1.7'!$C$131:$K$250</definedName>
    <definedName name="_xlnm._FilterDatabase" localSheetId="4" hidden="1">'03 - Stanoviště G.1.1.2-3'!$C$129:$K$231</definedName>
    <definedName name="_xlnm._FilterDatabase" localSheetId="9" hidden="1">'04 - C.1.2 - Úprava stáva...'!$C$134:$K$308</definedName>
    <definedName name="_xlnm.Print_Area" localSheetId="5">'003 - SO 03 Komunikace pr...'!$C$4:$J$76,'003 - SO 03 Komunikace pr...'!$C$82:$J$109,'003 - SO 03 Komunikace pr...'!$C$115:$K$265</definedName>
    <definedName name="_xlnm.Print_Area" localSheetId="10">'005 - SO 05 Sadové úpravy'!$C$4:$J$76,'005 - SO 05 Sadové úpravy'!$C$82:$J$103,'005 - SO 05 Sadové úpravy'!$C$109:$K$206</definedName>
    <definedName name="_xlnm.Print_Area" localSheetId="11">'006 - SO 06 Úprava a reko...'!$C$4:$J$76,'006 - SO 06 Úprava a reko...'!$C$82:$J$113,'006 - SO 06 Úprava a reko...'!$C$119:$K$361</definedName>
    <definedName name="_xlnm.Print_Area" localSheetId="12">'008 - SO 08 Nahrazení a d...'!$C$4:$J$76,'008 - SO 08 Nahrazení a d...'!$C$82:$J$108,'008 - SO 08 Nahrazení a d...'!$C$114:$K$184</definedName>
    <definedName name="_xlnm.Print_Area" localSheetId="13">'009 - SO 09 Odstraněné prvky'!$C$4:$J$76,'009 - SO 09 Odstraněné prvky'!$C$82:$J$103,'009 - SO 09 Odstraněné prvky'!$C$109:$K$169</definedName>
    <definedName name="_xlnm.Print_Area" localSheetId="6">'01 - C.1.11 - Parkoviště ...'!$C$4:$J$76,'01 - C.1.11 - Parkoviště ...'!$C$82:$J$110,'01 - C.1.11 - Parkoviště ...'!$C$116:$K$238</definedName>
    <definedName name="_xlnm.Print_Area" localSheetId="2">'01 - Stanoviště G.1.1.2-1'!$C$4:$J$76,'01 - Stanoviště G.1.1.2-1'!$C$82:$J$108,'01 - Stanoviště G.1.1.2-1'!$C$114:$K$235</definedName>
    <definedName name="_xlnm.Print_Area" localSheetId="14">'010 - SO 10 Úprava a dopl...'!$C$4:$J$76,'010 - SO 10 Úprava a dopl...'!$C$82:$J$108,'010 - SO 10 Úprava a dopl...'!$C$114:$K$196</definedName>
    <definedName name="_xlnm.Print_Area" localSheetId="15">'011 - Vedlejší rozpočtové...'!$C$4:$J$76,'011 - Vedlejší rozpočtové...'!$C$82:$J$103,'011 - Vedlejší rozpočtové...'!$C$109:$K$174</definedName>
    <definedName name="_xlnm.Print_Area" localSheetId="7">'02 - C.1.12 - Parkoviště ...'!$C$4:$J$76,'02 - C.1.12 - Parkoviště ...'!$C$82:$J$110,'02 - C.1.12 - Parkoviště ...'!$C$116:$K$238</definedName>
    <definedName name="_xlnm.Print_Area" localSheetId="3">'02 - Stanoviště G.1.1.2-2'!$C$4:$J$76,'02 - Stanoviště G.1.1.2-2'!$C$82:$J$109,'02 - Stanoviště G.1.1.2-2'!$C$115:$K$229</definedName>
    <definedName name="_xlnm.Print_Area" localSheetId="8">'03 - C.1.13 - Parkoviště ...'!$C$4:$J$76,'03 - C.1.13 - Parkoviště ...'!$C$82:$J$110,'03 - C.1.13 - Parkoviště ...'!$C$116:$K$238</definedName>
    <definedName name="_xlnm.Print_Area" localSheetId="1">'03 - Dětské hřiště D.1.7'!$C$4:$J$76,'03 - Dětské hřiště D.1.7'!$C$82:$J$111,'03 - Dětské hřiště D.1.7'!$C$117:$K$250</definedName>
    <definedName name="_xlnm.Print_Area" localSheetId="4">'03 - Stanoviště G.1.1.2-3'!$C$4:$J$76,'03 - Stanoviště G.1.1.2-3'!$C$82:$J$109,'03 - Stanoviště G.1.1.2-3'!$C$115:$K$231</definedName>
    <definedName name="_xlnm.Print_Area" localSheetId="9">'04 - C.1.2 - Úprava stáva...'!$C$4:$J$76,'04 - C.1.2 - Úprava stáva...'!$C$82:$J$114,'04 - C.1.2 - Úprava stáva...'!$C$120:$K$308</definedName>
    <definedName name="_xlnm.Print_Area" localSheetId="0">'Rekapitulace stavby'!$D$4:$AO$76,'Rekapitulace stavby'!$C$82:$AQ$113</definedName>
    <definedName name="_xlnm.Print_Area" localSheetId="16">'Seznam figur'!$C$4:$G$840</definedName>
    <definedName name="_xlnm.Print_Titles" localSheetId="0">'Rekapitulace stavby'!$92:$92</definedName>
    <definedName name="_xlnm.Print_Titles" localSheetId="1">'03 - Dětské hřiště D.1.7'!$131:$131</definedName>
    <definedName name="_xlnm.Print_Titles" localSheetId="2">'01 - Stanoviště G.1.1.2-1'!$128:$128</definedName>
    <definedName name="_xlnm.Print_Titles" localSheetId="3">'02 - Stanoviště G.1.1.2-2'!$129:$129</definedName>
    <definedName name="_xlnm.Print_Titles" localSheetId="4">'03 - Stanoviště G.1.1.2-3'!$129:$129</definedName>
    <definedName name="_xlnm.Print_Titles" localSheetId="5">'003 - SO 03 Komunikace pr...'!$127:$127</definedName>
    <definedName name="_xlnm.Print_Titles" localSheetId="6">'01 - C.1.11 - Parkoviště ...'!$130:$130</definedName>
    <definedName name="_xlnm.Print_Titles" localSheetId="7">'02 - C.1.12 - Parkoviště ...'!$130:$130</definedName>
    <definedName name="_xlnm.Print_Titles" localSheetId="8">'03 - C.1.13 - Parkoviště ...'!$130:$130</definedName>
    <definedName name="_xlnm.Print_Titles" localSheetId="9">'04 - C.1.2 - Úprava stáva...'!$134:$134</definedName>
    <definedName name="_xlnm.Print_Titles" localSheetId="10">'005 - SO 05 Sadové úpravy'!$121:$121</definedName>
    <definedName name="_xlnm.Print_Titles" localSheetId="11">'006 - SO 06 Úprava a reko...'!$131:$131</definedName>
    <definedName name="_xlnm.Print_Titles" localSheetId="12">'008 - SO 08 Nahrazení a d...'!$126:$126</definedName>
    <definedName name="_xlnm.Print_Titles" localSheetId="13">'009 - SO 09 Odstraněné prvky'!$121:$121</definedName>
    <definedName name="_xlnm.Print_Titles" localSheetId="14">'010 - SO 10 Úprava a dopl...'!$126:$126</definedName>
    <definedName name="_xlnm.Print_Titles" localSheetId="15">'011 - Vedlejší rozpočtové...'!$121:$121</definedName>
    <definedName name="_xlnm.Print_Titles" localSheetId="16">'Seznam figur'!$9:$9</definedName>
  </definedNames>
  <calcPr calcId="152511"/>
</workbook>
</file>

<file path=xl/sharedStrings.xml><?xml version="1.0" encoding="utf-8"?>
<sst xmlns="http://schemas.openxmlformats.org/spreadsheetml/2006/main" count="23730" uniqueCount="2106">
  <si>
    <t>Export Komplet</t>
  </si>
  <si>
    <t/>
  </si>
  <si>
    <t>2.0</t>
  </si>
  <si>
    <t>ZAMOK</t>
  </si>
  <si>
    <t>False</t>
  </si>
  <si>
    <t>{c9e17b2e-5cd8-4bfa-83f4-81273f6aa0c1}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</si>
  <si>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</si>
  <si>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</si>
  <si>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</si>
  <si>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</si>
  <si>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</si>
  <si>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</si>
  <si>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</si>
  <si>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</si>
  <si>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Zadrapa098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</si>
  <si>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</si>
  <si>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</si>
  <si>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panelového sídliště Křižná-VI.etapa,lokalita ul.Křižná,Seifertova,Bratří Čapků</t>
  </si>
  <si>
    <t>KSO:</t>
  </si>
  <si>
    <t>CC-CZ:</t>
  </si>
  <si>
    <t>Místo:</t>
  </si>
  <si>
    <t>Valašské Meziříčí</t>
  </si>
  <si>
    <t>Datum:</t>
  </si>
  <si>
    <t>14. 1. 2020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</si>
  <si>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</si>
  <si>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</si>
  <si>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</si>
  <si>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</si>
  <si>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</si>
  <si>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</si>
  <si>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</si>
  <si>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06765734</t>
  </si>
  <si>
    <t>LZ-PROJEKT plus s.r.o.</t>
  </si>
  <si>
    <t>CZ06765734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</si>
  <si>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</si>
  <si>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</si>
  <si>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</si>
  <si>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</si>
  <si>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</si>
  <si>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</si>
  <si>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</si>
  <si>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</si>
  <si>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</si>
  <si>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</si>
  <si>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</si>
  <si>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</si>
  <si>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</si>
  <si>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</si>
  <si>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</si>
  <si>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</si>
  <si>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</si>
  <si>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</si>
  <si>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</si>
  <si>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</si>
  <si>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</si>
  <si>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</si>
  <si>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</si>
  <si>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</si>
  <si>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</si>
  <si>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</si>
  <si>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</si>
  <si>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</si>
  <si>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</si>
  <si>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</si>
  <si>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</si>
  <si>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</si>
  <si>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</si>
  <si>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</si>
  <si>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</si>
  <si>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</si>
  <si>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</si>
  <si>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</si>
  <si>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</si>
  <si>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</si>
  <si>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</si>
  <si>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</si>
  <si>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</si>
  <si>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</si>
  <si>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</si>
  <si>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</si>
  <si>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</si>
  <si>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</si>
  <si>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</si>
  <si>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SO 01 Dětská hřiště</t>
  </si>
  <si>
    <t>STA</t>
  </si>
  <si>
    <t>1</t>
  </si>
  <si>
    <t>{65a3b7e2-4d9c-43ab-9382-8bbd5880b0a8}</t>
  </si>
  <si>
    <t>2</t>
  </si>
  <si>
    <t>/</t>
  </si>
  <si>
    <t>03</t>
  </si>
  <si>
    <t>Dětské hřiště D.1.7</t>
  </si>
  <si>
    <t>Soupis</t>
  </si>
  <si>
    <t>{fb38d057-7e5f-4f61-a00e-1f694f09f5b1}</t>
  </si>
  <si>
    <t>002</t>
  </si>
  <si>
    <t>SO 02 Stanoviště pro kontejnery</t>
  </si>
  <si>
    <t>{04fa797f-9f69-4cf7-a2c0-addebba3fa37}</t>
  </si>
  <si>
    <t>01</t>
  </si>
  <si>
    <t>Stanoviště G.1.1.2-1</t>
  </si>
  <si>
    <t>{16176dfe-b79a-4049-83ed-c2ea9e8d0977}</t>
  </si>
  <si>
    <t>02</t>
  </si>
  <si>
    <t>Stanoviště G.1.1.2-2</t>
  </si>
  <si>
    <t>{4c82fbf5-c212-4424-9a98-874877a94bfe}</t>
  </si>
  <si>
    <t>Stanoviště G.1.1.2-3</t>
  </si>
  <si>
    <t>{2724ed59-eb75-42e0-8a5d-c49810dda020}</t>
  </si>
  <si>
    <t>003</t>
  </si>
  <si>
    <t>SO 03 Komunikace pro pěší</t>
  </si>
  <si>
    <t>{a31de466-2efe-4a47-ad4f-7d3c73880330}</t>
  </si>
  <si>
    <t>004</t>
  </si>
  <si>
    <t>SO 04 Parkoviště</t>
  </si>
  <si>
    <t>{a04aee84-a5b6-4474-a3fb-ca978271c0aa}</t>
  </si>
  <si>
    <t xml:space="preserve">C.1.11 - Parkoviště u bytového domu Křižná  č.p. 676-677 </t>
  </si>
  <si>
    <t>{bdbabb6b-dcb5-4162-b8a2-2d057ba3f9aa}</t>
  </si>
  <si>
    <t xml:space="preserve">C.1.12 - Parkoviště u bytového domu Křižná  č.p. 678-679 </t>
  </si>
  <si>
    <t>{5ad5e5e1-4484-4fd4-b61a-4ff4fcfcf011}</t>
  </si>
  <si>
    <t xml:space="preserve">C.1.13 - Parkoviště u bytového domu Křižná  č.p. 680-681 </t>
  </si>
  <si>
    <t>{0289f0b3-59ba-42e5-affd-75a46542aa0c}</t>
  </si>
  <si>
    <t>04</t>
  </si>
  <si>
    <t>C.1.2 - Úprava stávající silniční komunikace</t>
  </si>
  <si>
    <t>{b8a8da20-0dab-4426-ac94-5986673670d0}</t>
  </si>
  <si>
    <t>005</t>
  </si>
  <si>
    <t>SO 05 Sadové úpravy</t>
  </si>
  <si>
    <t>{38968a88-a22c-4c99-ab44-157904af58a8}</t>
  </si>
  <si>
    <t>006</t>
  </si>
  <si>
    <t>SO 06 Úprava a rekonstrukce stávajících chodníků</t>
  </si>
  <si>
    <t>{c836e725-1dd6-4487-b55f-74d3ba05b55b}</t>
  </si>
  <si>
    <t>008</t>
  </si>
  <si>
    <t>SO 08 Nahrazení a doplnění městského mobiliáře</t>
  </si>
  <si>
    <t>{bd615f17-559d-4b9c-ba3f-9ec133f2c27b}</t>
  </si>
  <si>
    <t>009</t>
  </si>
  <si>
    <t>SO 09 Odstraněné prvky</t>
  </si>
  <si>
    <t>{c0e54333-5869-423b-a9e5-3e4b321af966}</t>
  </si>
  <si>
    <t>010</t>
  </si>
  <si>
    <t>SO 10 Úprava a doplnění VO</t>
  </si>
  <si>
    <t>{2c2baed0-e236-4284-8624-dcef0d937a7b}</t>
  </si>
  <si>
    <t>011</t>
  </si>
  <si>
    <t>Vedlejší rozpočtové náklady</t>
  </si>
  <si>
    <t>{8c2a31a8-d899-496c-a5b8-7b79c4ce2718}</t>
  </si>
  <si>
    <t>j</t>
  </si>
  <si>
    <t>30</t>
  </si>
  <si>
    <t>or1</t>
  </si>
  <si>
    <t>150</t>
  </si>
  <si>
    <t>KRYCÍ LIST SOUPISU PRACÍ</t>
  </si>
  <si>
    <t>or2</t>
  </si>
  <si>
    <t>280</t>
  </si>
  <si>
    <t>s</t>
  </si>
  <si>
    <t>2,079</t>
  </si>
  <si>
    <t>o</t>
  </si>
  <si>
    <t>99,907</t>
  </si>
  <si>
    <t>j1</t>
  </si>
  <si>
    <t>60</t>
  </si>
  <si>
    <t>Objekt:</t>
  </si>
  <si>
    <t>j2</t>
  </si>
  <si>
    <t>15,141</t>
  </si>
  <si>
    <t>001 - SO 01 Dětská hřiště</t>
  </si>
  <si>
    <t>z</t>
  </si>
  <si>
    <t>7,313</t>
  </si>
  <si>
    <t>Soupis:</t>
  </si>
  <si>
    <t>03 - Dětské hřiště D.1.7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</si>
  <si>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</si>
  <si>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</si>
  <si>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</si>
  <si>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</si>
  <si>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</si>
  <si>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</si>
  <si>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</si>
  <si>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</si>
  <si>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</si>
  <si>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</si>
  <si>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práce-bourání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</si>
  <si>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</si>
  <si>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</si>
  <si>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</si>
  <si>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</si>
  <si>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</si>
  <si>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</si>
  <si>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</si>
  <si>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</si>
  <si>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</si>
  <si>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</si>
  <si>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</si>
  <si>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</si>
  <si>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</si>
  <si>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</si>
  <si>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</si>
  <si>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</si>
  <si>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</si>
  <si>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</si>
  <si>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</si>
  <si>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</si>
  <si>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</si>
  <si>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</si>
  <si>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</si>
  <si>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</si>
  <si>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</si>
  <si>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plochy do 500 m2 tl vrstvy do 200 mm strojně</t>
  </si>
  <si>
    <t>m2</t>
  </si>
  <si>
    <t>CS ÚRS 2020 01</t>
  </si>
  <si>
    <t>4</t>
  </si>
  <si>
    <t>-1728063211</t>
  </si>
  <si>
    <t>VV</t>
  </si>
  <si>
    <t>122251102</t>
  </si>
  <si>
    <t>Odkopávky a prokopávky nezapažené v hornině třídy těžitelnosti I, skupiny 3 objem do 50 m3 strojně</t>
  </si>
  <si>
    <t>m3</t>
  </si>
  <si>
    <t>1695703353</t>
  </si>
  <si>
    <t>30,0</t>
  </si>
  <si>
    <t>3</t>
  </si>
  <si>
    <t>131251100</t>
  </si>
  <si>
    <t>Hloubení jam nezapažených v hornině třídy těžitelnosti I, skupiny 3 objem do 20 m3 strojně</t>
  </si>
  <si>
    <t>-390848457</t>
  </si>
  <si>
    <t>výkop pro trampolínu</t>
  </si>
  <si>
    <t>4,75*4,25*(0,3+0,45)</t>
  </si>
  <si>
    <t>131251103</t>
  </si>
  <si>
    <t>Hloubení jam nezapažených v hornině třídy těžitelnosti I, skupiny 3 objem do 100 m3 strojně</t>
  </si>
  <si>
    <t>1641296546</t>
  </si>
  <si>
    <t>výkop pro dopadovou plochu</t>
  </si>
  <si>
    <t>60,0</t>
  </si>
  <si>
    <t>Součet</t>
  </si>
  <si>
    <t>5</t>
  </si>
  <si>
    <t>133212011</t>
  </si>
  <si>
    <t>Hloubení šachet v hornině třídy těžitelnosti I, skupiny 3, plocha výkopu do 4 m2 ručně</t>
  </si>
  <si>
    <t>-1384491644</t>
  </si>
  <si>
    <t>výkop pro patky oplocení</t>
  </si>
  <si>
    <t>0,3*0,3*0,7*33</t>
  </si>
  <si>
    <t>6</t>
  </si>
  <si>
    <t>162651112</t>
  </si>
  <si>
    <t>Vodorovné přemístění do 5000 m výkopku/sypaniny z horniny třídy těžitelnosti I, skupiny 1 až 3</t>
  </si>
  <si>
    <t>-1003292573</t>
  </si>
  <si>
    <t>"odvoz zeminy a ornice na mezideponii"     or1*0,15+z</t>
  </si>
  <si>
    <t>"dovoz zeminy a ornice z mezideponie"   or2*0,15+z</t>
  </si>
  <si>
    <t>7</t>
  </si>
  <si>
    <t>162751117</t>
  </si>
  <si>
    <t>Vodorovné přemístění do 10000 m výkopku/sypaniny z horniny třídy těžitelnosti I, skupiny 1 až 3</t>
  </si>
  <si>
    <t>953209085</t>
  </si>
  <si>
    <t>j+s+j1+j2-z</t>
  </si>
  <si>
    <t>8</t>
  </si>
  <si>
    <t>162751119</t>
  </si>
  <si>
    <t>Příplatek k vodorovnému přemístění výkopku/sypaniny z horniny třídy těžitelnosti I, skupiny 1 až 3 ZKD 1000 m přes 10000 m</t>
  </si>
  <si>
    <t>-1799943560</t>
  </si>
  <si>
    <t>o*5</t>
  </si>
  <si>
    <t>9</t>
  </si>
  <si>
    <t>167151101</t>
  </si>
  <si>
    <t>Nakládání výkopku z hornin třídy těžitelnosti I, skupiny 1 až 3 do 100 m3</t>
  </si>
  <si>
    <t>817300263</t>
  </si>
  <si>
    <t>"naložení zeminy a ornice pro rozprostření"   or2*0,15+z</t>
  </si>
  <si>
    <t>10</t>
  </si>
  <si>
    <t>167151121</t>
  </si>
  <si>
    <t>Skládání nebo překládání výkopku z horniny třídy těžitelnosti I, skupiny 1 až 3</t>
  </si>
  <si>
    <t>-268860141</t>
  </si>
  <si>
    <t>or2*0,15+z</t>
  </si>
  <si>
    <t>11</t>
  </si>
  <si>
    <t>171201201</t>
  </si>
  <si>
    <t>Uložení sypaniny na skládky</t>
  </si>
  <si>
    <t>-1266929038</t>
  </si>
  <si>
    <t>12</t>
  </si>
  <si>
    <t>171201231</t>
  </si>
  <si>
    <t>Poplatek za uložení zeminy a kamení na recyklační skládce (skládkovné) kód odpadu 17 05 04</t>
  </si>
  <si>
    <t>t</t>
  </si>
  <si>
    <t>-817638347</t>
  </si>
  <si>
    <t>o*1,67</t>
  </si>
  <si>
    <t>13</t>
  </si>
  <si>
    <t>171251201</t>
  </si>
  <si>
    <t>Uložení sypaniny na skládky nebo meziskládky</t>
  </si>
  <si>
    <t>-141906639</t>
  </si>
  <si>
    <t>14</t>
  </si>
  <si>
    <t>174151101</t>
  </si>
  <si>
    <t>Zásyp jam, šachet rýh nebo kolem objektů sypaninou se zhutněním</t>
  </si>
  <si>
    <t>-1134119484</t>
  </si>
  <si>
    <t>-2,25*1,75*0,45</t>
  </si>
  <si>
    <t>-4,75*4,25*0,3</t>
  </si>
  <si>
    <t>175101210</t>
  </si>
  <si>
    <t>Prosetí zemin schopných zúrodnění - ornice</t>
  </si>
  <si>
    <t>1448832399</t>
  </si>
  <si>
    <t>or2*0,15</t>
  </si>
  <si>
    <t>16</t>
  </si>
  <si>
    <t>181311103</t>
  </si>
  <si>
    <t>Rozprostření ornice tl vrstvy do 200 mm v rovině nebo ve svahu do 1:5 ručně</t>
  </si>
  <si>
    <t>-1270844189</t>
  </si>
  <si>
    <t>"rozprostření ornice -dokpadová plocha +oplocení"   200+80</t>
  </si>
  <si>
    <t>17</t>
  </si>
  <si>
    <t>181951112</t>
  </si>
  <si>
    <t>Úprava pláně v hornině třídy těžitelnosti I, skupiny 1 až 3 se zhutněním</t>
  </si>
  <si>
    <t>-515974334</t>
  </si>
  <si>
    <t>18</t>
  </si>
  <si>
    <t>183403153</t>
  </si>
  <si>
    <t>Obdělání půdy hrabáním v rovině a svahu do 1:5</t>
  </si>
  <si>
    <t>1585319135</t>
  </si>
  <si>
    <t>19</t>
  </si>
  <si>
    <t>185804511.1</t>
  </si>
  <si>
    <t>Mechanické odplevelení</t>
  </si>
  <si>
    <t>1690061534</t>
  </si>
  <si>
    <t>Zakládání</t>
  </si>
  <si>
    <t>20</t>
  </si>
  <si>
    <t>271532213</t>
  </si>
  <si>
    <t>Podsyp pod základové konstrukce se zhutněním z hrubého kameniva frakce 8 až 16 mm</t>
  </si>
  <si>
    <t>-767849808</t>
  </si>
  <si>
    <t>pod trampolínu</t>
  </si>
  <si>
    <t>4,75*4,25*0,3</t>
  </si>
  <si>
    <t>271572211</t>
  </si>
  <si>
    <t>Podsyp pod základové konstrukce se zhutněním z netříděného štěrkopísku</t>
  </si>
  <si>
    <t>879021078</t>
  </si>
  <si>
    <t>patky oplocení</t>
  </si>
  <si>
    <t>0,3*0,3*0,1*33</t>
  </si>
  <si>
    <t>22</t>
  </si>
  <si>
    <t>275313711</t>
  </si>
  <si>
    <t>Základové patky z betonu tř. C 20/25</t>
  </si>
  <si>
    <t>345818480</t>
  </si>
  <si>
    <t>0,3*0,3*0,6*33*1,035</t>
  </si>
  <si>
    <t>Svislé a kompletní konstrukce</t>
  </si>
  <si>
    <t>23</t>
  </si>
  <si>
    <t>338171111</t>
  </si>
  <si>
    <t>Osazování sloupků a vzpěr plotových ocelových v 2,00 m se zalitím MC</t>
  </si>
  <si>
    <t>kus</t>
  </si>
  <si>
    <t>95811036</t>
  </si>
  <si>
    <t>"mont+dodávka viz.zámečnické konstr."</t>
  </si>
  <si>
    <t>33</t>
  </si>
  <si>
    <t>24</t>
  </si>
  <si>
    <t>34810121R</t>
  </si>
  <si>
    <t>Osazení branky vč.dodávky kování a všech doplňků</t>
  </si>
  <si>
    <t>111796155</t>
  </si>
  <si>
    <t>"materiál je zahrnutý v položce dodávka konstrukcí oplocení v.č.-06,  kusů branek"  1</t>
  </si>
  <si>
    <t>25</t>
  </si>
  <si>
    <t>348181110</t>
  </si>
  <si>
    <t>Osazení +montáž plastových plotovek</t>
  </si>
  <si>
    <t>1739719882</t>
  </si>
  <si>
    <t>"v.č.-03"</t>
  </si>
  <si>
    <t>(17,5+22,5)*2*1,0</t>
  </si>
  <si>
    <t>26</t>
  </si>
  <si>
    <t>M</t>
  </si>
  <si>
    <t>PFB.2631601</t>
  </si>
  <si>
    <t>plastové plotovky 78/21/1000mm,tmavěhnědá,rovný tvar</t>
  </si>
  <si>
    <t>441048345</t>
  </si>
  <si>
    <t>Komunikace pozemní</t>
  </si>
  <si>
    <t>27</t>
  </si>
  <si>
    <t>564962111</t>
  </si>
  <si>
    <t>Podklad z mechanicky zpevněného kameniva MZK tl 200 mm</t>
  </si>
  <si>
    <t>-1227124529</t>
  </si>
  <si>
    <t>28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</si>
  <si>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</si>
  <si>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</si>
  <si>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1192797733</t>
  </si>
  <si>
    <t>pod lavičkami</t>
  </si>
  <si>
    <t>16,0</t>
  </si>
  <si>
    <t>29</t>
  </si>
  <si>
    <t>59245018</t>
  </si>
  <si>
    <t>dlažba tvar obdélník betonová 200x100x60mm přírodní</t>
  </si>
  <si>
    <t>1929779819</t>
  </si>
  <si>
    <t>16,000*1,05</t>
  </si>
  <si>
    <t>Ostatní konstrukce a práce-bourání</t>
  </si>
  <si>
    <t>916231213</t>
  </si>
  <si>
    <t>Osazení chodníkového obrubníku betonového stojatého s boční opěrou do lože z betonu prostého</t>
  </si>
  <si>
    <t>m</t>
  </si>
  <si>
    <t>-1204624408</t>
  </si>
  <si>
    <t>31</t>
  </si>
  <si>
    <t>59217017</t>
  </si>
  <si>
    <t>obrubník betonový chodníkový 1000x100x250mm</t>
  </si>
  <si>
    <t>484420727</t>
  </si>
  <si>
    <t>32</t>
  </si>
  <si>
    <t>916991121</t>
  </si>
  <si>
    <t>Lože pod obrubníky, krajníky nebo obruby z dlažebních kostek z betonu prostého</t>
  </si>
  <si>
    <t>321712925</t>
  </si>
  <si>
    <t>22,0*0,3*0,1</t>
  </si>
  <si>
    <t>919726123</t>
  </si>
  <si>
    <t>Geotextilie pro ochranu, separaci a filtraci netkaná měrná hmotnost do 500 g/m2</t>
  </si>
  <si>
    <t>1283664461</t>
  </si>
  <si>
    <t>34</t>
  </si>
  <si>
    <t>936004121</t>
  </si>
  <si>
    <t>Zřízení vnitřního prostoru dětského pískoviště včetně podkladní vrstvy, dlažby a vrstvy písku</t>
  </si>
  <si>
    <t>-707267101</t>
  </si>
  <si>
    <t>2,0*2,0</t>
  </si>
  <si>
    <t>35</t>
  </si>
  <si>
    <t>9360052104</t>
  </si>
  <si>
    <t>Montáž+dodávka Lanový prvek  A vč.zemnívh prací,patek a všech doplňků</t>
  </si>
  <si>
    <t>1340392454</t>
  </si>
  <si>
    <t>36</t>
  </si>
  <si>
    <t>9360052105</t>
  </si>
  <si>
    <t xml:space="preserve">Montáž+dodávka pískoviště segmentové,čtvercové položka B vč.kotev.materiálu </t>
  </si>
  <si>
    <t>-144542110</t>
  </si>
  <si>
    <t>"Pískoviště :</t>
  </si>
  <si>
    <t>lepené imprgnované hranoly se sedáky z HDPE ,konstrukce je do terénu kotvena v ocel.patkách</t>
  </si>
  <si>
    <t>pískoviště zakryto PVC plachtou,dno separační geotextilie</t>
  </si>
  <si>
    <t>"Rozměry : 2,0 x 2,0, tvar:  čtverec</t>
  </si>
  <si>
    <t>37</t>
  </si>
  <si>
    <t>9360052106</t>
  </si>
  <si>
    <t>Montáž+dodávka zapuštěná trampolína odk.D vč.všech doplňků</t>
  </si>
  <si>
    <t>-209485299</t>
  </si>
  <si>
    <t>38</t>
  </si>
  <si>
    <t>93600521R1</t>
  </si>
  <si>
    <t xml:space="preserve">Montáž+dodávka šestiboká věž s balančními i lezeckými prbky s dlouhou skluzavkou položka E vč.kotev.materiálu,patek,výkopů pro základ.patky a všech doplňků </t>
  </si>
  <si>
    <t>-1848875768</t>
  </si>
  <si>
    <t>39</t>
  </si>
  <si>
    <t>93600521R2</t>
  </si>
  <si>
    <t xml:space="preserve">Montáž+dodávka řetězová houpačka hnízdo položka F vč.kotev.materiálu,patek,výkopů pro základ.patky a všech doplňků </t>
  </si>
  <si>
    <t>-1008531965</t>
  </si>
  <si>
    <t>40</t>
  </si>
  <si>
    <t>936005231</t>
  </si>
  <si>
    <t>Montáž dětské houpačky pružinové jednomístné</t>
  </si>
  <si>
    <t>336769453</t>
  </si>
  <si>
    <t>41</t>
  </si>
  <si>
    <t>74920009</t>
  </si>
  <si>
    <t>houpačka pružinová PE v 1,2m  položka C</t>
  </si>
  <si>
    <t>CS ÚRS 2019 01</t>
  </si>
  <si>
    <t>655187674</t>
  </si>
  <si>
    <t>42</t>
  </si>
  <si>
    <t>936009113</t>
  </si>
  <si>
    <t>Bezpečnostní dopadová plocha venkovní na dětském hřišti tl 30 cm z kačírku</t>
  </si>
  <si>
    <t>-204740045</t>
  </si>
  <si>
    <t>60,0/0,3</t>
  </si>
  <si>
    <t>998</t>
  </si>
  <si>
    <t>Přesun hmot</t>
  </si>
  <si>
    <t>43</t>
  </si>
  <si>
    <t>998222012</t>
  </si>
  <si>
    <t>Přesun hmot pro tělovýchovné plochy</t>
  </si>
  <si>
    <t>-15771594</t>
  </si>
  <si>
    <t>PSV</t>
  </si>
  <si>
    <t>Práce a dodávky PSV</t>
  </si>
  <si>
    <t>767</t>
  </si>
  <si>
    <t>Konstrukce zámečnické</t>
  </si>
  <si>
    <t>44</t>
  </si>
  <si>
    <t>767995117</t>
  </si>
  <si>
    <t>Montáž atypických zámečnických konstrukcí hmotnosti do 500 kg</t>
  </si>
  <si>
    <t>kg</t>
  </si>
  <si>
    <t>716953810</t>
  </si>
  <si>
    <t>"montáž oplocení-svařování,řezání apd.  v.č.-05"</t>
  </si>
  <si>
    <t>1165,4</t>
  </si>
  <si>
    <t>45</t>
  </si>
  <si>
    <t>5531411R001</t>
  </si>
  <si>
    <t>dodávka zámečnické konstrukce</t>
  </si>
  <si>
    <t>-1223943515</t>
  </si>
  <si>
    <t>46</t>
  </si>
  <si>
    <t>998767201</t>
  </si>
  <si>
    <t>Přesun hmot procentní pro zámečnické konstrukce v objektech v do 6 m</t>
  </si>
  <si>
    <t>%</t>
  </si>
  <si>
    <t>248499971</t>
  </si>
  <si>
    <t>789</t>
  </si>
  <si>
    <t>Povrchové úpravy ocelových konstrukcí a technologických zařízení</t>
  </si>
  <si>
    <t>47</t>
  </si>
  <si>
    <t>789221522</t>
  </si>
  <si>
    <t>Otryskání abrazivem ze strusky ocelových kcí třídy I stupeň zarezavění B stupeň přípravy Sa 2 1/2</t>
  </si>
  <si>
    <t>1956837115</t>
  </si>
  <si>
    <t>48</t>
  </si>
  <si>
    <t>789325211</t>
  </si>
  <si>
    <t xml:space="preserve">Nátěr ocelových konstrukcí třídy I 2složkový  základní </t>
  </si>
  <si>
    <t>2143319872</t>
  </si>
  <si>
    <t>49</t>
  </si>
  <si>
    <t>789325221</t>
  </si>
  <si>
    <t xml:space="preserve">Nátěr ocelových konstrukcí třídy I 2složkový  krycí (vrchní) </t>
  </si>
  <si>
    <t>-155170245</t>
  </si>
  <si>
    <t>50</t>
  </si>
  <si>
    <t>789421531</t>
  </si>
  <si>
    <t xml:space="preserve">Žárové stříkání ocelových konstrukcí </t>
  </si>
  <si>
    <t>-1437939691</t>
  </si>
  <si>
    <t>"v.č.-05-oplocení"</t>
  </si>
  <si>
    <t>1165,4*52*0,001</t>
  </si>
  <si>
    <t>VRN</t>
  </si>
  <si>
    <t>VRN1</t>
  </si>
  <si>
    <t>Průzkumné, geodetické a projektové práce</t>
  </si>
  <si>
    <t>51</t>
  </si>
  <si>
    <t>012103000</t>
  </si>
  <si>
    <t>Geodetické práce před výstavbou</t>
  </si>
  <si>
    <t>kpl</t>
  </si>
  <si>
    <t>1024</t>
  </si>
  <si>
    <t>338323896</t>
  </si>
  <si>
    <t>52</t>
  </si>
  <si>
    <t>012303000</t>
  </si>
  <si>
    <t>Geodetické práce po výstavbě</t>
  </si>
  <si>
    <t>-1621592532</t>
  </si>
  <si>
    <t>dl2</t>
  </si>
  <si>
    <t>58</t>
  </si>
  <si>
    <t>57</t>
  </si>
  <si>
    <t>57,66</t>
  </si>
  <si>
    <t>r</t>
  </si>
  <si>
    <t>0,66</t>
  </si>
  <si>
    <t>sut1</t>
  </si>
  <si>
    <t>36,792</t>
  </si>
  <si>
    <t>002 - SO 02 Stanoviště pro kontejnery</t>
  </si>
  <si>
    <t>sut2</t>
  </si>
  <si>
    <t>2,87</t>
  </si>
  <si>
    <t>01 - Stanoviště G.1.1.2-1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</si>
  <si>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</si>
  <si>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</si>
  <si>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</si>
  <si>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113107323</t>
  </si>
  <si>
    <t>Odstranění podkladu z kameniva drceného tl 300 mm strojně pl do 50 m2</t>
  </si>
  <si>
    <t>-1673684062</t>
  </si>
  <si>
    <t>113107345</t>
  </si>
  <si>
    <t>Odstranění podkladu živičného tl 250 mm strojně pl do 50 m2</t>
  </si>
  <si>
    <t>1610063625</t>
  </si>
  <si>
    <t xml:space="preserve">"odstranění stávající živičné plochy"   </t>
  </si>
  <si>
    <t>36,0</t>
  </si>
  <si>
    <t>113202111</t>
  </si>
  <si>
    <t>Vytrhání obrub krajníků obrubníků stojatých</t>
  </si>
  <si>
    <t>-132440044</t>
  </si>
  <si>
    <t>121151103</t>
  </si>
  <si>
    <t>Sejmutí ornice plochy do 100 m2 tl vrstvy do 200 mm strojně</t>
  </si>
  <si>
    <t>-1269589887</t>
  </si>
  <si>
    <t>274041317</t>
  </si>
  <si>
    <t>"výkop pro kontejner"</t>
  </si>
  <si>
    <t>57,0</t>
  </si>
  <si>
    <t>132212111</t>
  </si>
  <si>
    <t>Hloubení rýh š do 800 mm v soudržných horninách třídy těžitelnosti I, skupiny 3 ručně</t>
  </si>
  <si>
    <t>607929082</t>
  </si>
  <si>
    <t>dokopání pro obrubníky</t>
  </si>
  <si>
    <t>0,3*0,1*22,0</t>
  </si>
  <si>
    <t>1703769409</t>
  </si>
  <si>
    <t>"odvoz na mezideponíí"            or1*0,15</t>
  </si>
  <si>
    <t>"dovoz ornice  z mezideponie"   or2*0,15</t>
  </si>
  <si>
    <t>590683551</t>
  </si>
  <si>
    <t>odvoz přebytečné zeminy</t>
  </si>
  <si>
    <t>j+r</t>
  </si>
  <si>
    <t>-1223380481</t>
  </si>
  <si>
    <t>1848974112</t>
  </si>
  <si>
    <t>"naložení ornice pro rozprostření"   or2*0,15</t>
  </si>
  <si>
    <t>-1769947773</t>
  </si>
  <si>
    <t>-1640287724</t>
  </si>
  <si>
    <t>225719809</t>
  </si>
  <si>
    <t>174101101</t>
  </si>
  <si>
    <t>374733468</t>
  </si>
  <si>
    <t xml:space="preserve">"zásyp kontejnerů štěrkem "   </t>
  </si>
  <si>
    <t>58344197</t>
  </si>
  <si>
    <t>štěrkodrť frakce 0/63</t>
  </si>
  <si>
    <t>-675533008</t>
  </si>
  <si>
    <t>-634039600</t>
  </si>
  <si>
    <t>-485544524</t>
  </si>
  <si>
    <t>"rozprostření ornice "    22,0</t>
  </si>
  <si>
    <t>-651394936</t>
  </si>
  <si>
    <t>-1019546617</t>
  </si>
  <si>
    <t>-526214536</t>
  </si>
  <si>
    <t>564972111</t>
  </si>
  <si>
    <t>Podklad z mechanicky zpevněného kameniva MZK tl 250 mm</t>
  </si>
  <si>
    <t>-1524203699</t>
  </si>
  <si>
    <t>596212211</t>
  </si>
  <si>
    <t>Kladení zámkové dlažby pozemních komunikací tl 80 mm skupiny A pl do 100 m2</t>
  </si>
  <si>
    <t>-96148068</t>
  </si>
  <si>
    <t>56,0+1,0+1,0</t>
  </si>
  <si>
    <t>59245020</t>
  </si>
  <si>
    <t>dlažba skladebná betonová 200x100x80mm přírodní</t>
  </si>
  <si>
    <t>-54044936</t>
  </si>
  <si>
    <t>56,0*1,05</t>
  </si>
  <si>
    <t>59245226</t>
  </si>
  <si>
    <t>dlažba tvar obdélník betonová pro nevidomé 200x100x80mm barevná</t>
  </si>
  <si>
    <t>1376167974</t>
  </si>
  <si>
    <t>1*1,05</t>
  </si>
  <si>
    <t>59245004.1</t>
  </si>
  <si>
    <t xml:space="preserve">rovinná dlažba bez sražené hrany betonová 200x200x80mm </t>
  </si>
  <si>
    <t>451714038</t>
  </si>
  <si>
    <t>596212214</t>
  </si>
  <si>
    <t>Příplatek za kombinaci dvou barev u betonových dlažeb pozemních komunikací tl 80 mm skupiny A</t>
  </si>
  <si>
    <t>1909717949</t>
  </si>
  <si>
    <t>Úpravy povrchů, podlahy a osazování výplní</t>
  </si>
  <si>
    <t>631311124</t>
  </si>
  <si>
    <t>Mazanina tl do 120 mm z betonu prostého bez zvýšených nároků na prostředí tř. C 16/20</t>
  </si>
  <si>
    <t>1131003512</t>
  </si>
  <si>
    <t>podkladní beton+obetonování</t>
  </si>
  <si>
    <t>6,0</t>
  </si>
  <si>
    <t>631351101</t>
  </si>
  <si>
    <t>Zřízení bednění rýh a hran v podlahách</t>
  </si>
  <si>
    <t>1701047479</t>
  </si>
  <si>
    <t>3,14*2,2*0,2*5</t>
  </si>
  <si>
    <t>631351102</t>
  </si>
  <si>
    <t>Odstranění bednění rýh a hran v podlahách</t>
  </si>
  <si>
    <t>-1945848883</t>
  </si>
  <si>
    <t>631361821</t>
  </si>
  <si>
    <t>Výztuž mazanin betonářskou ocelí 10 505</t>
  </si>
  <si>
    <t>-1118537626</t>
  </si>
  <si>
    <t>14*0,001</t>
  </si>
  <si>
    <t>635111215</t>
  </si>
  <si>
    <t>Násyp pod podlahy ze štěrkopísku se zhutněním</t>
  </si>
  <si>
    <t>-1510221238</t>
  </si>
  <si>
    <t>pod kontejnery</t>
  </si>
  <si>
    <t>Ostatní konstrukce a práce, bourání</t>
  </si>
  <si>
    <t>915231116</t>
  </si>
  <si>
    <t>Vodorovné dopravní značení přechody pro chodce, šipky, symboly retroreflexní žlutý plast</t>
  </si>
  <si>
    <t>884223351</t>
  </si>
  <si>
    <t>"V12a"          3,0</t>
  </si>
  <si>
    <t>915621111</t>
  </si>
  <si>
    <t>Předznačení vodorovného plošného značení</t>
  </si>
  <si>
    <t>-1331369903</t>
  </si>
  <si>
    <t>-1281341461</t>
  </si>
  <si>
    <t>-1690304966</t>
  </si>
  <si>
    <t>1045481783</t>
  </si>
  <si>
    <t>939326R2</t>
  </si>
  <si>
    <t>D + M kontejneru 3m3, vč.osazení vhozu,obkladu,kompletace</t>
  </si>
  <si>
    <t>1843060169</t>
  </si>
  <si>
    <t>939326R3</t>
  </si>
  <si>
    <t>D + M kontejneru 1,5m3 na tříděný odpad -sklo,směsné sklo, vč.osazení vhozu,obkladu,kompletace</t>
  </si>
  <si>
    <t>-550940223</t>
  </si>
  <si>
    <t>939326R4</t>
  </si>
  <si>
    <t xml:space="preserve">M+D Plastový kontejener na bio odpad  660 l-770l,volně stojící  </t>
  </si>
  <si>
    <t>1999219159</t>
  </si>
  <si>
    <t>939326R6</t>
  </si>
  <si>
    <t xml:space="preserve">M+D  Plastový kontejner 1100 l tetrapack bez zámku,volně stojící  </t>
  </si>
  <si>
    <t>313585018</t>
  </si>
  <si>
    <t>939326R7</t>
  </si>
  <si>
    <t>M+D  Plastový kontejner jedlé oleje a tuky volně stojící</t>
  </si>
  <si>
    <t>1350919110</t>
  </si>
  <si>
    <t>997</t>
  </si>
  <si>
    <t>Přesun sutě</t>
  </si>
  <si>
    <t>997221551</t>
  </si>
  <si>
    <t>Vodorovná doprava suti ze sypkých materiálů do 1 km</t>
  </si>
  <si>
    <t>1985486681</t>
  </si>
  <si>
    <t>997221559</t>
  </si>
  <si>
    <t>Příplatek ZKD 1 km u vodorovné dopravy suti ze sypkých materiálů</t>
  </si>
  <si>
    <t>-1476020368</t>
  </si>
  <si>
    <t>sut1*14</t>
  </si>
  <si>
    <t>997221561</t>
  </si>
  <si>
    <t>Vodorovná doprava suti z kusových materiálů do 1 km</t>
  </si>
  <si>
    <t>1811899171</t>
  </si>
  <si>
    <t>39,662-sut1</t>
  </si>
  <si>
    <t>997221569</t>
  </si>
  <si>
    <t>Příplatek ZKD 1 km u vodorovné dopravy suti z kusových materiálů</t>
  </si>
  <si>
    <t>1352843903</t>
  </si>
  <si>
    <t>sut2*14</t>
  </si>
  <si>
    <t>997221611</t>
  </si>
  <si>
    <t>Nakládání suti na dopravní prostředky pro vodorovnou dopravu</t>
  </si>
  <si>
    <t>1763137515</t>
  </si>
  <si>
    <t>997221825</t>
  </si>
  <si>
    <t>Poplatek za uložení na skládce (skládkovné) stavebního odpadu železobetonového kód odpadu 170 101</t>
  </si>
  <si>
    <t>-1934939282</t>
  </si>
  <si>
    <t>997221873</t>
  </si>
  <si>
    <t>Poplatek za uložení stavebního odpadu na recyklační skládce (skládkovné) zeminy a kamení zatříděného do Katalogu odpadů pod kódem 17 05 04</t>
  </si>
  <si>
    <t>-405966409</t>
  </si>
  <si>
    <t>sut1-20,952</t>
  </si>
  <si>
    <t>997221875</t>
  </si>
  <si>
    <t>Poplatek za uložení stavebního odpadu na recyklační skládce (skládkovné) asfaltového bez obsahu dehtu zatříděného do Katalogu odpadů pod kódem 17 03 02</t>
  </si>
  <si>
    <t>1671795090</t>
  </si>
  <si>
    <t>998223011</t>
  </si>
  <si>
    <t>Přesun hmot pro pozemní komunikace s krytem dlážděným</t>
  </si>
  <si>
    <t>1887974432</t>
  </si>
  <si>
    <t>687930456</t>
  </si>
  <si>
    <t>-584910815</t>
  </si>
  <si>
    <t>53</t>
  </si>
  <si>
    <t>53,54</t>
  </si>
  <si>
    <t>66</t>
  </si>
  <si>
    <t>0,54</t>
  </si>
  <si>
    <t>od</t>
  </si>
  <si>
    <t>0,315</t>
  </si>
  <si>
    <t>02 - Stanoviště G.1.1.2-2</t>
  </si>
  <si>
    <t>M - Práce a dodávky M</t>
  </si>
  <si>
    <t xml:space="preserve">    46-M - Zemní práce při extr.mont.pracích</t>
  </si>
  <si>
    <t>66,0</t>
  </si>
  <si>
    <t>53,0</t>
  </si>
  <si>
    <t>0,3*0,1*18,0</t>
  </si>
  <si>
    <t>o+od</t>
  </si>
  <si>
    <t>o*1,67+od*1,67</t>
  </si>
  <si>
    <t>"rozprostření ornice "    18,</t>
  </si>
  <si>
    <t>38,0+1,0*2</t>
  </si>
  <si>
    <t>38,0*1,05</t>
  </si>
  <si>
    <t>Práce a dodávky M</t>
  </si>
  <si>
    <t>46-M</t>
  </si>
  <si>
    <t>Zemní práce při extr.mont.pracích</t>
  </si>
  <si>
    <t>460150133</t>
  </si>
  <si>
    <t>Hloubení kabelových zapažených i nezapažených rýh ručně š 35 cm, hl 50 cm, v hornině tř 3</t>
  </si>
  <si>
    <t>64</t>
  </si>
  <si>
    <t>-831029813</t>
  </si>
  <si>
    <t>"chránička"       9,0</t>
  </si>
  <si>
    <t>460421101</t>
  </si>
  <si>
    <t>Lože kabelů z písku nebo štěrkopísku tl 10 cm nad kabel, bez zakrytí, šířky lože do 65 cm</t>
  </si>
  <si>
    <t>480622843</t>
  </si>
  <si>
    <t>460490012</t>
  </si>
  <si>
    <t>Krytí kabelů výstražnou fólií šířky 25 cm</t>
  </si>
  <si>
    <t>575553524</t>
  </si>
  <si>
    <t>460520164</t>
  </si>
  <si>
    <t>Montáž trubek ochranných plastových tuhých D do 110 mm uložených do rýhy</t>
  </si>
  <si>
    <t>550922828</t>
  </si>
  <si>
    <t>10.903.867</t>
  </si>
  <si>
    <t>06110 P/2V CA CHRÁNIČKA DĚLENÁ KOPOHALF</t>
  </si>
  <si>
    <t>256</t>
  </si>
  <si>
    <t>-308101079</t>
  </si>
  <si>
    <t>460560133</t>
  </si>
  <si>
    <t>Zásyp rýh ručně šířky 35 cm, hloubky 50 cm, z horniny třídy 3</t>
  </si>
  <si>
    <t>-1656475209</t>
  </si>
  <si>
    <t>460600023</t>
  </si>
  <si>
    <t>Vodorovné přemístění horniny jakékoliv třídy do 1000 m</t>
  </si>
  <si>
    <t>344784948</t>
  </si>
  <si>
    <t>0,35*0,1*9,0</t>
  </si>
  <si>
    <t>460600031</t>
  </si>
  <si>
    <t>Příplatek k vodorovnému přemístění horniny za každých dalších 1000 m</t>
  </si>
  <si>
    <t>1460309011</t>
  </si>
  <si>
    <t>od*14</t>
  </si>
  <si>
    <t>49,51</t>
  </si>
  <si>
    <t>0,51</t>
  </si>
  <si>
    <t>0,385</t>
  </si>
  <si>
    <t>03 - Stanoviště G.1.1.2-3</t>
  </si>
  <si>
    <t>64,0</t>
  </si>
  <si>
    <t>49,0</t>
  </si>
  <si>
    <t>0,3*0,1*17,0</t>
  </si>
  <si>
    <t>"rozprostření ornice "    17,0</t>
  </si>
  <si>
    <t>37,0+1,0*2</t>
  </si>
  <si>
    <t>37,0*1,05</t>
  </si>
  <si>
    <t>5,0</t>
  </si>
  <si>
    <t>3,14*2,2*0,2*4</t>
  </si>
  <si>
    <t>10*0,001</t>
  </si>
  <si>
    <t>939326R1</t>
  </si>
  <si>
    <t>D + M kontejneru 5m3, vč.osazení vhozu,obkladu,kompletace</t>
  </si>
  <si>
    <t>1014351492</t>
  </si>
  <si>
    <t>-1228850164</t>
  </si>
  <si>
    <t>-160201098</t>
  </si>
  <si>
    <t>"chránička"       11,0</t>
  </si>
  <si>
    <t>17285867</t>
  </si>
  <si>
    <t>399826509</t>
  </si>
  <si>
    <t>181582770</t>
  </si>
  <si>
    <t>263450711</t>
  </si>
  <si>
    <t>-1950533820</t>
  </si>
  <si>
    <t>-322131472</t>
  </si>
  <si>
    <t>0,35*0,1*11,0</t>
  </si>
  <si>
    <t>781322250</t>
  </si>
  <si>
    <t>47,4</t>
  </si>
  <si>
    <t>382</t>
  </si>
  <si>
    <t>176</t>
  </si>
  <si>
    <t>5,79</t>
  </si>
  <si>
    <t>r1</t>
  </si>
  <si>
    <t>9,6</t>
  </si>
  <si>
    <t>11,813</t>
  </si>
  <si>
    <t>003 - SO 03 Komunikace pro pěší</t>
  </si>
  <si>
    <t>1,64</t>
  </si>
  <si>
    <t>1,61</t>
  </si>
  <si>
    <t xml:space="preserve">    8 - Trubní vedení</t>
  </si>
  <si>
    <t xml:space="preserve">    VRN4 - Inženýrská činnost</t>
  </si>
  <si>
    <t>113107321</t>
  </si>
  <si>
    <t>Odstranění podkladu z kameniva drceného tl 100 mm strojně pl do 50 m2</t>
  </si>
  <si>
    <t>1504918822</t>
  </si>
  <si>
    <t>113107322</t>
  </si>
  <si>
    <t>Odstranění podkladu z kameniva drceného tl 200 mm strojně pl do 50 m2</t>
  </si>
  <si>
    <t>-1021344299</t>
  </si>
  <si>
    <t>113107341</t>
  </si>
  <si>
    <t>Odstranění podkladu živičného tl 50 mm strojně pl do 50 m2</t>
  </si>
  <si>
    <t>282830294</t>
  </si>
  <si>
    <t>8,0*0,3</t>
  </si>
  <si>
    <t>113107343</t>
  </si>
  <si>
    <t>Odstranění podkladu živičného tl 150 mm strojně pl do 50 m2</t>
  </si>
  <si>
    <t>2063517725</t>
  </si>
  <si>
    <t>113154114</t>
  </si>
  <si>
    <t>Frézování živičného krytu tl 100 mm pruh š 0,5 m pl do 500 m2 bez překážek v trase</t>
  </si>
  <si>
    <t>-181447591</t>
  </si>
  <si>
    <t>"podél obrubníků"     8,0*0,5</t>
  </si>
  <si>
    <t>-116659397</t>
  </si>
  <si>
    <t>-2068109430</t>
  </si>
  <si>
    <t>382,0</t>
  </si>
  <si>
    <t>122252203</t>
  </si>
  <si>
    <t>Odkopávky a prokopávky nezapažené pro silnice a dálnice v hornině třídy těžitelnosti I objem do 100 m3 strojně</t>
  </si>
  <si>
    <t>-734748374</t>
  </si>
  <si>
    <t>-1984324259</t>
  </si>
  <si>
    <t>0,45*0,15*4,0</t>
  </si>
  <si>
    <t>0,4*0,15*4,0</t>
  </si>
  <si>
    <t>0,3*0,1*176,0</t>
  </si>
  <si>
    <t>74941867</t>
  </si>
  <si>
    <t>"dovoz ornice z mezideponie"   or2*0,15</t>
  </si>
  <si>
    <t>168082959</t>
  </si>
  <si>
    <t>j1+r+od</t>
  </si>
  <si>
    <t>-788482006</t>
  </si>
  <si>
    <t>1065442486</t>
  </si>
  <si>
    <t>1693185508</t>
  </si>
  <si>
    <t>-1793533071</t>
  </si>
  <si>
    <t>11127458</t>
  </si>
  <si>
    <t>-104186704</t>
  </si>
  <si>
    <t>175111101</t>
  </si>
  <si>
    <t>Obsypání potrubí ručně sypaninou bez prohození sítem, uloženou do 3 m</t>
  </si>
  <si>
    <t>-538814374</t>
  </si>
  <si>
    <t>58337331</t>
  </si>
  <si>
    <t>štěrkopísek frakce 0/22</t>
  </si>
  <si>
    <t>-412504321</t>
  </si>
  <si>
    <t>9,6*2 'Přepočtené koeficientem množství</t>
  </si>
  <si>
    <t>-2031134425</t>
  </si>
  <si>
    <t>"rozprostření ornice "    176,0</t>
  </si>
  <si>
    <t>-474171010</t>
  </si>
  <si>
    <t>190+16</t>
  </si>
  <si>
    <t>-1442520751</t>
  </si>
  <si>
    <t>1523485117</t>
  </si>
  <si>
    <t>564952111</t>
  </si>
  <si>
    <t>Podklad z mechanicky zpevněného kameniva MZK tl 150 mm</t>
  </si>
  <si>
    <t>-1750165318</t>
  </si>
  <si>
    <t>1878607635</t>
  </si>
  <si>
    <t>1350703238</t>
  </si>
  <si>
    <t>tl.350mm=200+150</t>
  </si>
  <si>
    <t>573211112</t>
  </si>
  <si>
    <t>Postřik živičný spojovací z asfaltu v množství 0,70 kg/m2</t>
  </si>
  <si>
    <t>-472933512</t>
  </si>
  <si>
    <t>8,0*2</t>
  </si>
  <si>
    <t>577134111</t>
  </si>
  <si>
    <t>Asfaltový beton vrstva obrusná ACO 11 (ABS) tř. I tl 40 mm š do 3 m z nemodifikovaného asfaltu</t>
  </si>
  <si>
    <t>1686900731</t>
  </si>
  <si>
    <t>"v pásu podél obruby"    8,0</t>
  </si>
  <si>
    <t>577155112</t>
  </si>
  <si>
    <t>Asfaltový beton vrstva ložní ACL 16 (ABH) tl 60 mm š do 3 m z nemodifikovaného asfaltu</t>
  </si>
  <si>
    <t>-1736917754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</si>
  <si>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</si>
  <si>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</si>
  <si>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-1500170264</t>
  </si>
  <si>
    <t>158+5+3+3</t>
  </si>
  <si>
    <t>dlažba skladebná betonová 200x100x60mm přírodní</t>
  </si>
  <si>
    <t>-2024312031</t>
  </si>
  <si>
    <t>158,000*1,05</t>
  </si>
  <si>
    <t>59245006</t>
  </si>
  <si>
    <t>dlažba skladebná betonová pro nevidomé 200x100x60mm barevná</t>
  </si>
  <si>
    <t>-762820857</t>
  </si>
  <si>
    <t>5*1,05</t>
  </si>
  <si>
    <t>59245263.1</t>
  </si>
  <si>
    <t xml:space="preserve">dlažba skladebná bez sražené hrany betonová 200x200x60mm </t>
  </si>
  <si>
    <t>-1113612364</t>
  </si>
  <si>
    <t>3*1,05</t>
  </si>
  <si>
    <t>59245226.1</t>
  </si>
  <si>
    <t xml:space="preserve">dlažba  betonová s vodící linií  200x200x60mm </t>
  </si>
  <si>
    <t>128</t>
  </si>
  <si>
    <t>2088075245</t>
  </si>
  <si>
    <t>596211125</t>
  </si>
  <si>
    <t>Příplatek za kombinaci více než dvou barev u kladení betonových dlažeb pro pěší tl 60 mm skupiny B</t>
  </si>
  <si>
    <t>6201993</t>
  </si>
  <si>
    <t>5+3+3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</si>
  <si>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</si>
  <si>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</t>
  </si>
  <si>
    <t>1261408626</t>
  </si>
  <si>
    <t>8+4+2</t>
  </si>
  <si>
    <t>-1054462400</t>
  </si>
  <si>
    <t>8,0*1,05</t>
  </si>
  <si>
    <t>1280892827</t>
  </si>
  <si>
    <t>4,0*1,05</t>
  </si>
  <si>
    <t>2047678678</t>
  </si>
  <si>
    <t>2,0*1,05</t>
  </si>
  <si>
    <t>1723903941</t>
  </si>
  <si>
    <t>599141111</t>
  </si>
  <si>
    <t>Vyplnění spár mezi silničními dílci živičnou zálivkou</t>
  </si>
  <si>
    <t>-1259925926</t>
  </si>
  <si>
    <t>Trubní vedení</t>
  </si>
  <si>
    <t>899131113.1</t>
  </si>
  <si>
    <t>úprava nivelety poklopu stáv.reviz.šachty-doplnění vyrovnávacích prstenců,skruží</t>
  </si>
  <si>
    <t>1307394268</t>
  </si>
  <si>
    <t>916131213</t>
  </si>
  <si>
    <t>Osazení silničního obrubníku betonového stojatého s boční opěrou do lože z betonu prostého</t>
  </si>
  <si>
    <t>-1020230681</t>
  </si>
  <si>
    <t>"nájezdový"             4</t>
  </si>
  <si>
    <t>"přechodový"     4</t>
  </si>
  <si>
    <t>59217029</t>
  </si>
  <si>
    <t>obrubník betonový silniční nájezdový 1000x150x150mm</t>
  </si>
  <si>
    <t>-2107115558</t>
  </si>
  <si>
    <t>59217030</t>
  </si>
  <si>
    <t>obrubník betonový silniční přechodový 1000x150x150-250mm</t>
  </si>
  <si>
    <t>-1352162990</t>
  </si>
  <si>
    <t>-221471731</t>
  </si>
  <si>
    <t>-1120254862</t>
  </si>
  <si>
    <t>-2002287026</t>
  </si>
  <si>
    <t>0,45*0,15*4</t>
  </si>
  <si>
    <t>663114874</t>
  </si>
  <si>
    <t>919735112</t>
  </si>
  <si>
    <t>Řezání stávajícího živičného krytu hl do 100 mm</t>
  </si>
  <si>
    <t>-661392571</t>
  </si>
  <si>
    <t>-1819222602</t>
  </si>
  <si>
    <t>13,453-1,64</t>
  </si>
  <si>
    <t>-1785508401</t>
  </si>
  <si>
    <t>-200595272</t>
  </si>
  <si>
    <t>54</t>
  </si>
  <si>
    <t>-1172774599</t>
  </si>
  <si>
    <t>55</t>
  </si>
  <si>
    <t>-331142552</t>
  </si>
  <si>
    <t>56</t>
  </si>
  <si>
    <t>997221862</t>
  </si>
  <si>
    <t>Poplatek za uložení stavebního odpadu na recyklační skládce (skládkovné) z armovaného betonu pod kódem 17 01 01</t>
  </si>
  <si>
    <t>-1700572664</t>
  </si>
  <si>
    <t>806502563</t>
  </si>
  <si>
    <t>1041106604</t>
  </si>
  <si>
    <t>sut1-5,048</t>
  </si>
  <si>
    <t>59</t>
  </si>
  <si>
    <t>-1077008113</t>
  </si>
  <si>
    <t>-2072783139</t>
  </si>
  <si>
    <t>"chránička"       46,0</t>
  </si>
  <si>
    <t>61</t>
  </si>
  <si>
    <t>-849058061</t>
  </si>
  <si>
    <t>62</t>
  </si>
  <si>
    <t>-1459098543</t>
  </si>
  <si>
    <t>63</t>
  </si>
  <si>
    <t>1797875213</t>
  </si>
  <si>
    <t>-403742088</t>
  </si>
  <si>
    <t>65</t>
  </si>
  <si>
    <t>596432693</t>
  </si>
  <si>
    <t>-2127349121</t>
  </si>
  <si>
    <t>0,35*0,1*46</t>
  </si>
  <si>
    <t>67</t>
  </si>
  <si>
    <t>813985315</t>
  </si>
  <si>
    <t>68</t>
  </si>
  <si>
    <t>-925045107</t>
  </si>
  <si>
    <t>69</t>
  </si>
  <si>
    <t>-1230901766</t>
  </si>
  <si>
    <t>VRN4</t>
  </si>
  <si>
    <t>Inženýrská činnost</t>
  </si>
  <si>
    <t>70</t>
  </si>
  <si>
    <t>043134000</t>
  </si>
  <si>
    <t>Zkoušky hutnění pláně</t>
  </si>
  <si>
    <t>CS ÚRS 2017 01</t>
  </si>
  <si>
    <t>1638748671</t>
  </si>
  <si>
    <t>29,823</t>
  </si>
  <si>
    <t>r2</t>
  </si>
  <si>
    <t>4,823</t>
  </si>
  <si>
    <t>113,4</t>
  </si>
  <si>
    <t>14,842</t>
  </si>
  <si>
    <t>004 - SO 04 Parkoviště</t>
  </si>
  <si>
    <t xml:space="preserve">01 - C.1.11 - Parkoviště u bytového domu Křižná  č.p. 676-677 </t>
  </si>
  <si>
    <t xml:space="preserve">    5 - Komunikace</t>
  </si>
  <si>
    <t xml:space="preserve">    VRN7 - Provozní vlivy</t>
  </si>
  <si>
    <t>113107163</t>
  </si>
  <si>
    <t>Odstranění podkladu z kameniva drceného tl 300 mm strojně pl přes 50 do 200 m2</t>
  </si>
  <si>
    <t>211116341</t>
  </si>
  <si>
    <t>113107183</t>
  </si>
  <si>
    <t>Odstranění podkladu živičného tl 150 mm strojně pl přes 50 do 200 m2</t>
  </si>
  <si>
    <t>651970748</t>
  </si>
  <si>
    <t>-590689037</t>
  </si>
  <si>
    <t>40+32</t>
  </si>
  <si>
    <t>-2060860035</t>
  </si>
  <si>
    <t>28048131</t>
  </si>
  <si>
    <t>"pro konstr. parkoviště"  25,0</t>
  </si>
  <si>
    <t>132251101</t>
  </si>
  <si>
    <t>Hloubení rýh nezapažených  š do 800 mm v hornině třídy těžitelnosti I, skupiny 3 objem do 20 m3 strojně</t>
  </si>
  <si>
    <t>232112386</t>
  </si>
  <si>
    <t>0,45*0,15*(40,0+3,0)</t>
  </si>
  <si>
    <t>0,4*0,15*32,0</t>
  </si>
  <si>
    <t>220042023</t>
  </si>
  <si>
    <t>"odvoz na mezideponii"            or1*0,15</t>
  </si>
  <si>
    <t>"dovoz na mezideponie"            or2*0,15</t>
  </si>
  <si>
    <t>-1394034827</t>
  </si>
  <si>
    <t>j+r2</t>
  </si>
  <si>
    <t>-253510596</t>
  </si>
  <si>
    <t>-598101609</t>
  </si>
  <si>
    <t>"dovoz ornice pro rozprostření"         or2*0,15</t>
  </si>
  <si>
    <t>-970296250</t>
  </si>
  <si>
    <t>-1085172784</t>
  </si>
  <si>
    <t>1288146814</t>
  </si>
  <si>
    <t>-13809067</t>
  </si>
  <si>
    <t>1604680937</t>
  </si>
  <si>
    <t>"rozprostření ornice "    36,0</t>
  </si>
  <si>
    <t>1472366902</t>
  </si>
  <si>
    <t>-854323694</t>
  </si>
  <si>
    <t>185804515.1</t>
  </si>
  <si>
    <t xml:space="preserve">Mechanické odplevelení </t>
  </si>
  <si>
    <t>1707757036</t>
  </si>
  <si>
    <t>Komunikace</t>
  </si>
  <si>
    <t>564751115</t>
  </si>
  <si>
    <t>Podklad z kameniva hrubého drceného vel. 32-63 mm tl 190 mm</t>
  </si>
  <si>
    <t>-717556353</t>
  </si>
  <si>
    <t>ve spádu 170-200</t>
  </si>
  <si>
    <t>150,0</t>
  </si>
  <si>
    <t>60495750</t>
  </si>
  <si>
    <t>596212211.1</t>
  </si>
  <si>
    <t>Kladení zámkové dlažby pozemních komunikací tl 80 mm skupiny A pl do 100 m2,kladecí vrstva ŠD tl.40mm,+vsyp ŠD fr 4-8mm</t>
  </si>
  <si>
    <t>-428607060</t>
  </si>
  <si>
    <t>"drenážní dlažba"    138,0</t>
  </si>
  <si>
    <t>5922810R1</t>
  </si>
  <si>
    <t>tvárnice betonová drenážní 200x200x80mm</t>
  </si>
  <si>
    <t>-1293383270</t>
  </si>
  <si>
    <t>138*1,05</t>
  </si>
  <si>
    <t>899431111</t>
  </si>
  <si>
    <t>Výšková úprava uličního vstupu nebo vpusti do 200 mm zvýšením krycího hrnce, šoupěte nebo hydrantu</t>
  </si>
  <si>
    <t>522899840</t>
  </si>
  <si>
    <t>914111111</t>
  </si>
  <si>
    <t>Montáž svislé dopravní značky do velikosti 1 m2 objímkami na sloupek nebo konzolu</t>
  </si>
  <si>
    <t>-850830977</t>
  </si>
  <si>
    <t>40445555</t>
  </si>
  <si>
    <t>značka dopravní svislá</t>
  </si>
  <si>
    <t>1051011000</t>
  </si>
  <si>
    <t>914511112</t>
  </si>
  <si>
    <t>Montáž sloupku dopravních značek délky do 3,5 m s betonovým základem a patkou</t>
  </si>
  <si>
    <t>-497161138</t>
  </si>
  <si>
    <t>40445230</t>
  </si>
  <si>
    <t>sloupek pro dopravní značku Zn D 70mm v 3,5m</t>
  </si>
  <si>
    <t>-27426902</t>
  </si>
  <si>
    <t>40445254</t>
  </si>
  <si>
    <t>víčko plastové na sloupek D 70mm</t>
  </si>
  <si>
    <t>-1209467637</t>
  </si>
  <si>
    <t>40445257</t>
  </si>
  <si>
    <t>svorka upínací na sloupek D 70mm</t>
  </si>
  <si>
    <t>-1710516981</t>
  </si>
  <si>
    <t>40445241</t>
  </si>
  <si>
    <t>patka pro sloupek Al D 70mm</t>
  </si>
  <si>
    <t>-600752722</t>
  </si>
  <si>
    <t>915211112</t>
  </si>
  <si>
    <t>Vodorovné dopravní značení dělící čáry souvislé š 125 mm retroreflexní bílý plast</t>
  </si>
  <si>
    <t>664428955</t>
  </si>
  <si>
    <t>"V10c"   56,0</t>
  </si>
  <si>
    <t>915231112</t>
  </si>
  <si>
    <t>Vodorovné dopravní značení přechody pro chodce, šipky, symboly retroreflexní bílý plast</t>
  </si>
  <si>
    <t>-941088864</t>
  </si>
  <si>
    <t>"V10f"    2,5</t>
  </si>
  <si>
    <t>915611111</t>
  </si>
  <si>
    <t>Předznačení vodorovného liniového značení</t>
  </si>
  <si>
    <t>-686566007</t>
  </si>
  <si>
    <t>-2120589572</t>
  </si>
  <si>
    <t>662498245</t>
  </si>
  <si>
    <t>"silniční"             40,0</t>
  </si>
  <si>
    <t>"nájezdový"      32,0</t>
  </si>
  <si>
    <t>"obloukovy"      3,0</t>
  </si>
  <si>
    <t>59217031</t>
  </si>
  <si>
    <t>obrubník betonový silniční 1000x150x250mm</t>
  </si>
  <si>
    <t>762968495</t>
  </si>
  <si>
    <t>40*1,05</t>
  </si>
  <si>
    <t>721581685</t>
  </si>
  <si>
    <t>32,0*1,05</t>
  </si>
  <si>
    <t>59217035</t>
  </si>
  <si>
    <t>obrubník betonový obloukový vnější 780x150x250mm</t>
  </si>
  <si>
    <t>-1278402586</t>
  </si>
  <si>
    <t>-1640345106</t>
  </si>
  <si>
    <t>0,45*0,15*(40+3)</t>
  </si>
  <si>
    <t>0,4*0,15*32</t>
  </si>
  <si>
    <t>-372317518</t>
  </si>
  <si>
    <t>966006132</t>
  </si>
  <si>
    <t>Odstranění značek dopravních nebo orientačních se sloupky s betonovými patkami</t>
  </si>
  <si>
    <t>-362985214</t>
  </si>
  <si>
    <t>-1260022669</t>
  </si>
  <si>
    <t>-110203075</t>
  </si>
  <si>
    <t>1459364321</t>
  </si>
  <si>
    <t>128,242-sut1</t>
  </si>
  <si>
    <t>649311604</t>
  </si>
  <si>
    <t>696698322</t>
  </si>
  <si>
    <t>-291704264</t>
  </si>
  <si>
    <t>1181152877</t>
  </si>
  <si>
    <t>sut1-47,4</t>
  </si>
  <si>
    <t>1856777317</t>
  </si>
  <si>
    <t>1398757700</t>
  </si>
  <si>
    <t>1373418427</t>
  </si>
  <si>
    <t>-834597488</t>
  </si>
  <si>
    <t>1729363166</t>
  </si>
  <si>
    <t>VRN7</t>
  </si>
  <si>
    <t>Provozní vlivy</t>
  </si>
  <si>
    <t>070001000</t>
  </si>
  <si>
    <t>-1390658456</t>
  </si>
  <si>
    <t>072002000</t>
  </si>
  <si>
    <t>Silniční provoz - dočasné dopravní značení</t>
  </si>
  <si>
    <t>144332964</t>
  </si>
  <si>
    <t>40,783</t>
  </si>
  <si>
    <t>5,783</t>
  </si>
  <si>
    <t>142,128</t>
  </si>
  <si>
    <t>17,999</t>
  </si>
  <si>
    <t xml:space="preserve">02 - C.1.12 - Parkoviště u bytového domu Křižná  č.p. 678-679 </t>
  </si>
  <si>
    <t>48+39</t>
  </si>
  <si>
    <t>51,0</t>
  </si>
  <si>
    <t>"pro konstr. parkoviště"  35,</t>
  </si>
  <si>
    <t>0,45*0,15*(48,0+3,0)</t>
  </si>
  <si>
    <t>0,4*0,15*39,0</t>
  </si>
  <si>
    <t>714723679</t>
  </si>
  <si>
    <t>"rozprostření ornice "    51,0</t>
  </si>
  <si>
    <t>188</t>
  </si>
  <si>
    <t>"drenážní dlažba"    172</t>
  </si>
  <si>
    <t>172*1,05</t>
  </si>
  <si>
    <t>"V10c"   72,0</t>
  </si>
  <si>
    <t>"silniční"             48,0</t>
  </si>
  <si>
    <t>"nájezdový"      39,0</t>
  </si>
  <si>
    <t>48*1,05</t>
  </si>
  <si>
    <t>39,0*1,05</t>
  </si>
  <si>
    <t>0,45*0,15*(48+3)</t>
  </si>
  <si>
    <t>0,4*0,15*39</t>
  </si>
  <si>
    <t>160,127-sut1</t>
  </si>
  <si>
    <t>sut1-59,408</t>
  </si>
  <si>
    <t>35,4</t>
  </si>
  <si>
    <t>5,4</t>
  </si>
  <si>
    <t>130,032</t>
  </si>
  <si>
    <t>16,687</t>
  </si>
  <si>
    <t xml:space="preserve">03 - C.1.13 - Parkoviště u bytového domu Křižná  č.p. 680-681 </t>
  </si>
  <si>
    <t>45+36</t>
  </si>
  <si>
    <t>48,0</t>
  </si>
  <si>
    <t>"pro konstr. parkoviště"  30,0</t>
  </si>
  <si>
    <t>0,45*0,15*(45,0+3,0)</t>
  </si>
  <si>
    <t>0,4*0,15*36,0</t>
  </si>
  <si>
    <t>-1104095870</t>
  </si>
  <si>
    <t>"rozprostření ornice "    48,0</t>
  </si>
  <si>
    <t>172</t>
  </si>
  <si>
    <t>"drenážní dlažba"    158,0</t>
  </si>
  <si>
    <t>158*1,05</t>
  </si>
  <si>
    <t>"V10c"   66,0</t>
  </si>
  <si>
    <t>"silniční"             45,0</t>
  </si>
  <si>
    <t>"nájezdový"      36,0</t>
  </si>
  <si>
    <t>45*1,05</t>
  </si>
  <si>
    <t>36,0*1,05</t>
  </si>
  <si>
    <t>0,45*0,15*(45+3)</t>
  </si>
  <si>
    <t>0,4*0,15*36</t>
  </si>
  <si>
    <t>146,719-sut1</t>
  </si>
  <si>
    <t>sut1-54,352</t>
  </si>
  <si>
    <t>160</t>
  </si>
  <si>
    <t>178,493</t>
  </si>
  <si>
    <t>460</t>
  </si>
  <si>
    <t>185</t>
  </si>
  <si>
    <t>27,375</t>
  </si>
  <si>
    <t>399,36</t>
  </si>
  <si>
    <t>92,54</t>
  </si>
  <si>
    <t>11,546</t>
  </si>
  <si>
    <t>04 - C.1.2 - Úprava stávající silniční komunikace</t>
  </si>
  <si>
    <t>s10</t>
  </si>
  <si>
    <t>25,875</t>
  </si>
  <si>
    <t>rk</t>
  </si>
  <si>
    <t>24,3</t>
  </si>
  <si>
    <t>pk1</t>
  </si>
  <si>
    <t>7,29</t>
  </si>
  <si>
    <t>pk2</t>
  </si>
  <si>
    <t>1,62</t>
  </si>
  <si>
    <t>zk</t>
  </si>
  <si>
    <t>59,442</t>
  </si>
  <si>
    <t xml:space="preserve">    4 - Vodorovné konstrukce</t>
  </si>
  <si>
    <t>113154324</t>
  </si>
  <si>
    <t>Frézování živičného krytu tl 100 mm pruh š 1 m pl do 10000 m2 bez překážek v trase</t>
  </si>
  <si>
    <t>387395202</t>
  </si>
  <si>
    <t>podél obrubníků</t>
  </si>
  <si>
    <t>460,0</t>
  </si>
  <si>
    <t>122251104</t>
  </si>
  <si>
    <t>Odkopávky a prokopávky nezapažené v hornině třídy těžitelnosti I, skupiny 3 objem do 500 m3 strojně</t>
  </si>
  <si>
    <t>160,0</t>
  </si>
  <si>
    <t>0,45*0,15*338</t>
  </si>
  <si>
    <t>0,4*0,15*(46+30)</t>
  </si>
  <si>
    <t>132254102</t>
  </si>
  <si>
    <t>Hloubení rýh zapažených š do 800 mm v hornině třídy těžitelnosti I, skupiny 3 objem do 50 m3 strojně</t>
  </si>
  <si>
    <t>696142121</t>
  </si>
  <si>
    <t>výkop pro kanalizaci</t>
  </si>
  <si>
    <t>0,6*1,5*27,0</t>
  </si>
  <si>
    <t>133254101</t>
  </si>
  <si>
    <t>Hloubení šachet zapažených v hornině třídy těžitelnosti I, skupiny 3 objem do 20 m3</t>
  </si>
  <si>
    <t>436908114</t>
  </si>
  <si>
    <t>výkop pro UV</t>
  </si>
  <si>
    <t>1,0*1,0*1,5*6</t>
  </si>
  <si>
    <t>v místě napojení na stávající kanalizaci</t>
  </si>
  <si>
    <t>1,5*1,5*1,5*5</t>
  </si>
  <si>
    <t>151101101</t>
  </si>
  <si>
    <t>Zřízení příložného pažení a rozepření stěn rýh hl do 2 m</t>
  </si>
  <si>
    <t>559578995</t>
  </si>
  <si>
    <t>rk/0,6*2</t>
  </si>
  <si>
    <t>151101111</t>
  </si>
  <si>
    <t>Odstranění příložného pažení a rozepření stěn rýh hl do 2 m</t>
  </si>
  <si>
    <t>662363927</t>
  </si>
  <si>
    <t>151101201</t>
  </si>
  <si>
    <t>Zřízení příložného pažení stěn výkopu hl do 4 m</t>
  </si>
  <si>
    <t>-377274095</t>
  </si>
  <si>
    <t>1,0*4*1,5*6</t>
  </si>
  <si>
    <t>1,5*4*1,5*5</t>
  </si>
  <si>
    <t>151101211</t>
  </si>
  <si>
    <t>Odstranění příložného pažení stěn hl do 4 m</t>
  </si>
  <si>
    <t>-1634495534</t>
  </si>
  <si>
    <t>"odvoz zeminy na mezideponii"            zk</t>
  </si>
  <si>
    <t>"dovoz z mezideponie"            or2*0,15</t>
  </si>
  <si>
    <t>"dovoz zeminy z mezideponie"            zk</t>
  </si>
  <si>
    <t>j+r2+od</t>
  </si>
  <si>
    <t>s10+rk</t>
  </si>
  <si>
    <t>-zk</t>
  </si>
  <si>
    <t>"dovoz zeminy pro zásypy"         zk</t>
  </si>
  <si>
    <t>-222978669</t>
  </si>
  <si>
    <t>-38186229</t>
  </si>
  <si>
    <t>20,0</t>
  </si>
  <si>
    <t>-pk1-pk2</t>
  </si>
  <si>
    <t>-0,45*0,45*1,5*6</t>
  </si>
  <si>
    <t>175151101</t>
  </si>
  <si>
    <t>Obsypání potrubí strojně sypaninou bez prohození, uloženou do 3 m</t>
  </si>
  <si>
    <t>-1312423908</t>
  </si>
  <si>
    <t>0,6*0,45*27,0</t>
  </si>
  <si>
    <t>58331351</t>
  </si>
  <si>
    <t>kamenivo těžené drobné frakce 0/4</t>
  </si>
  <si>
    <t>-1129058667</t>
  </si>
  <si>
    <t>7,29*2 'Přepočtené koeficientem množství</t>
  </si>
  <si>
    <t>181152302</t>
  </si>
  <si>
    <t>Úprava pláně pro silnice a dálnice v zářezech se zhutněním</t>
  </si>
  <si>
    <t>982631435</t>
  </si>
  <si>
    <t>"rozprostření ornice podél obrubníků"    185,0</t>
  </si>
  <si>
    <t>359901211</t>
  </si>
  <si>
    <t>Monitoring stoky jakékoli výšky na nové kanalizaci</t>
  </si>
  <si>
    <t>-874824701</t>
  </si>
  <si>
    <t>Vodorovné konstrukce</t>
  </si>
  <si>
    <t>451572111</t>
  </si>
  <si>
    <t>Lože pod potrubí otevřený výkop z kameniva drobného těženého</t>
  </si>
  <si>
    <t>1960108230</t>
  </si>
  <si>
    <t>0,6*0,1*27,0</t>
  </si>
  <si>
    <t>564761111</t>
  </si>
  <si>
    <t>Podklad z kameniva hrubého drceného vel. 32-63 mm tl 200 mm</t>
  </si>
  <si>
    <t>-1232267794</t>
  </si>
  <si>
    <t>564952114.1</t>
  </si>
  <si>
    <t>Podklad z mechanicky zpevněného kameniva MZK tl 150-190 mm</t>
  </si>
  <si>
    <t>1538647371</t>
  </si>
  <si>
    <t>565165102</t>
  </si>
  <si>
    <t>Asfaltový beton vrstva podkladní ACP 16 (obalované kamenivo OKS) tl 90 mm š do 1,5 m</t>
  </si>
  <si>
    <t>-605281253</t>
  </si>
  <si>
    <t>573231111</t>
  </si>
  <si>
    <t>Postřik živičný spojovací ze silniční emulze v množství 0,70 kg/m2</t>
  </si>
  <si>
    <t>-807216365</t>
  </si>
  <si>
    <t>1560,000*2</t>
  </si>
  <si>
    <t>-1392322330</t>
  </si>
  <si>
    <t>210*2</t>
  </si>
  <si>
    <t>577134121</t>
  </si>
  <si>
    <t>Asfaltový beton vrstva obrusná ACO 11 (ABS) tř. I tl 40 mm š přes 3 m z nemodifikovaného asfaltu</t>
  </si>
  <si>
    <t>-164052475</t>
  </si>
  <si>
    <t>-929804188</t>
  </si>
  <si>
    <t>"nová komunikace"   210</t>
  </si>
  <si>
    <t>577155122</t>
  </si>
  <si>
    <t>Asfaltový beton vrstva ložní ACL 16 (ABH) tl 60 mm š přes 3 m z nemodifikovaného asfaltu</t>
  </si>
  <si>
    <t>1937071242</t>
  </si>
  <si>
    <t>761421322</t>
  </si>
  <si>
    <t>-287483696</t>
  </si>
  <si>
    <t>8373551R1</t>
  </si>
  <si>
    <t>Napojení na stávající kanalizaci</t>
  </si>
  <si>
    <t>-1697804019</t>
  </si>
  <si>
    <t>871315221</t>
  </si>
  <si>
    <t>Kanalizační potrubí z tvrdého PVC jednovrstvé tuhost třídy SN8 DN 160</t>
  </si>
  <si>
    <t>-1919183208</t>
  </si>
  <si>
    <t>890411851</t>
  </si>
  <si>
    <t>Bourání šachet z prefabrikovaných skruží strojně obestavěného prostoru do 1,5 m3</t>
  </si>
  <si>
    <t>-1804500448</t>
  </si>
  <si>
    <t>uliční vpusti</t>
  </si>
  <si>
    <t>0,6*0,6*1,8*2</t>
  </si>
  <si>
    <t>892351111</t>
  </si>
  <si>
    <t>Tlaková zkouška vodou potrubí DN 150 nebo 200</t>
  </si>
  <si>
    <t>362102139</t>
  </si>
  <si>
    <t>895941111</t>
  </si>
  <si>
    <t>Zřízení vpusti kanalizační uliční z betonových dílců typ UV-50 normální</t>
  </si>
  <si>
    <t>1381603537</t>
  </si>
  <si>
    <t>59223852</t>
  </si>
  <si>
    <t>dno pro uliční vpusť s kalovou prohlubní betonové 450x300x50mm</t>
  </si>
  <si>
    <t>1000065037</t>
  </si>
  <si>
    <t>59223854</t>
  </si>
  <si>
    <t>skruž pro uliční vpusť s výtokovým otvorem PVC betonová 450x350x50mm</t>
  </si>
  <si>
    <t>-1649878214</t>
  </si>
  <si>
    <t>59223864</t>
  </si>
  <si>
    <t>prstenec pro uliční vpusť vyrovnávací betonový 390x60x130mm</t>
  </si>
  <si>
    <t>-303690734</t>
  </si>
  <si>
    <t>59223858</t>
  </si>
  <si>
    <t>skruž pro uliční vpusť horní betonová 450x570x50mm</t>
  </si>
  <si>
    <t>-997573173</t>
  </si>
  <si>
    <t>59223860</t>
  </si>
  <si>
    <t>skruž pro uliční vpusť středová betonová 450x195x50mm</t>
  </si>
  <si>
    <t>-1637399488</t>
  </si>
  <si>
    <t>59223857.1</t>
  </si>
  <si>
    <t>skruž pro uliční vpusť horní betonová 450x295x50mm</t>
  </si>
  <si>
    <t>-1430479262</t>
  </si>
  <si>
    <t>-710498898</t>
  </si>
  <si>
    <t>899204112</t>
  </si>
  <si>
    <t>Osazení mříží litinových včetně rámů a košů na bahno pro třídu zatížení D400, E600</t>
  </si>
  <si>
    <t>-921187066</t>
  </si>
  <si>
    <t>55242320</t>
  </si>
  <si>
    <t>mříž vtoková litinová plochá 500x500mm</t>
  </si>
  <si>
    <t>-478414415</t>
  </si>
  <si>
    <t>59223871</t>
  </si>
  <si>
    <t>koš vysoký pro uliční vpusti žárově Pz plech pro rám 500/500mm</t>
  </si>
  <si>
    <t>-1232209855</t>
  </si>
  <si>
    <t>899204211</t>
  </si>
  <si>
    <t>Demontáž mříží litinových včetně rámů hmotnosti přes 150 kg</t>
  </si>
  <si>
    <t>1458344512</t>
  </si>
  <si>
    <t>9141111R1</t>
  </si>
  <si>
    <t>Přeložení stávajícího dopravního značení,vč.nové patky</t>
  </si>
  <si>
    <t>-1964048873</t>
  </si>
  <si>
    <t>"silniční"             338,0</t>
  </si>
  <si>
    <t>"nájezdový"      46,0</t>
  </si>
  <si>
    <t>"přechodový"      30,0</t>
  </si>
  <si>
    <t>338*1,05</t>
  </si>
  <si>
    <t>46,0*1,05</t>
  </si>
  <si>
    <t>-678111134</t>
  </si>
  <si>
    <t>30*1,05</t>
  </si>
  <si>
    <t>775131764</t>
  </si>
  <si>
    <t>966005111</t>
  </si>
  <si>
    <t>Rozebrání a odstranění silničního zábradlí se sloupky osazenými s betonovými patkami</t>
  </si>
  <si>
    <t>1580266818</t>
  </si>
  <si>
    <t>491,9-sut1</t>
  </si>
  <si>
    <t>71</t>
  </si>
  <si>
    <t>72</t>
  </si>
  <si>
    <t>73</t>
  </si>
  <si>
    <t>998225111</t>
  </si>
  <si>
    <t>Přesun hmot pro pozemní komunikace s krytem z kamene, monolitickým betonovým nebo živičným</t>
  </si>
  <si>
    <t>74</t>
  </si>
  <si>
    <t>82916393</t>
  </si>
  <si>
    <t>75</t>
  </si>
  <si>
    <t>-673876410</t>
  </si>
  <si>
    <t>76</t>
  </si>
  <si>
    <t>220165688</t>
  </si>
  <si>
    <t>77</t>
  </si>
  <si>
    <t>1859697312</t>
  </si>
  <si>
    <t>78</t>
  </si>
  <si>
    <t>-1472931341</t>
  </si>
  <si>
    <t>79</t>
  </si>
  <si>
    <t>-456040279</t>
  </si>
  <si>
    <t>80</t>
  </si>
  <si>
    <t>32662391</t>
  </si>
  <si>
    <t>81</t>
  </si>
  <si>
    <t>1496117785</t>
  </si>
  <si>
    <t>82</t>
  </si>
  <si>
    <t>83</t>
  </si>
  <si>
    <t>84</t>
  </si>
  <si>
    <t>85</t>
  </si>
  <si>
    <t>86</t>
  </si>
  <si>
    <t>87</t>
  </si>
  <si>
    <t>072002001</t>
  </si>
  <si>
    <t>Vyřízení dopravního stanovení pro trvalé dopravní značení</t>
  </si>
  <si>
    <t>-2047334391</t>
  </si>
  <si>
    <t>or</t>
  </si>
  <si>
    <t>298,05</t>
  </si>
  <si>
    <t>005 - SO 05 Sadové úpravy</t>
  </si>
  <si>
    <t xml:space="preserve">    1104 - Výsadba stromů</t>
  </si>
  <si>
    <t xml:space="preserve">    1107 - Vegetační povrchy - trávníky</t>
  </si>
  <si>
    <t xml:space="preserve">      99 - Přesun hmot</t>
  </si>
  <si>
    <t>111111314</t>
  </si>
  <si>
    <t>Úklid po pokácených stromech a keřích</t>
  </si>
  <si>
    <t>162216492</t>
  </si>
  <si>
    <t>3*2+60,0</t>
  </si>
  <si>
    <t>111209111</t>
  </si>
  <si>
    <t>Spálení proutí a klestu</t>
  </si>
  <si>
    <t>227881839</t>
  </si>
  <si>
    <t>111211212</t>
  </si>
  <si>
    <t>Snesení jehličnatého klestu D přes 30 cm ve svahu do 1:3</t>
  </si>
  <si>
    <t>1297075582</t>
  </si>
  <si>
    <t>111211232</t>
  </si>
  <si>
    <t>Snesení listnatého klestu D přes 30 cm ve svahu do 1:3</t>
  </si>
  <si>
    <t>-1925438754</t>
  </si>
  <si>
    <t>111251101</t>
  </si>
  <si>
    <t>Odstranění křovin a stromů průměru kmene do 100 mm i s kořeny sklonu terénu do 1:5 z celkové plochy do 100 m2 strojně</t>
  </si>
  <si>
    <t>925089792</t>
  </si>
  <si>
    <t>112101102</t>
  </si>
  <si>
    <t>Odstranění stromů listnatých průměru kmene do 500 mm</t>
  </si>
  <si>
    <t>1664413491</t>
  </si>
  <si>
    <t>112101122</t>
  </si>
  <si>
    <t>Odstranění stromů jehličnatých průměru kmene do 500 mm</t>
  </si>
  <si>
    <t>-2043770150</t>
  </si>
  <si>
    <t>112111111</t>
  </si>
  <si>
    <t>Spálení větví všech druhů stromů</t>
  </si>
  <si>
    <t>-1906268508</t>
  </si>
  <si>
    <t>112251221</t>
  </si>
  <si>
    <t>Odstranění pařezů rovině nebo na svahu do 1:5 odfrézováním do hloubky 0,5 m</t>
  </si>
  <si>
    <t>-605707207</t>
  </si>
  <si>
    <t>1,0*3</t>
  </si>
  <si>
    <t>122911121</t>
  </si>
  <si>
    <t>Odstranění vyfrézované dřevní hmoty hloubky do 0,5 m v rovině nebo na svahu do 1:5</t>
  </si>
  <si>
    <t>2010613858</t>
  </si>
  <si>
    <t>162201402</t>
  </si>
  <si>
    <t>Vodorovné přemístění větví stromů listnatých do 1 km D kmene do 500 mm</t>
  </si>
  <si>
    <t>526949119</t>
  </si>
  <si>
    <t>162201406</t>
  </si>
  <si>
    <t>Vodorovné přemístění větví stromů jehličnatých do 1 km D kmene do 500 mm</t>
  </si>
  <si>
    <t>1254832313</t>
  </si>
  <si>
    <t>162201412</t>
  </si>
  <si>
    <t>Vodorovné přemístění kmenů stromů listnatých do 1 km D kmene do 500 mm</t>
  </si>
  <si>
    <t>-103391514</t>
  </si>
  <si>
    <t>162201416</t>
  </si>
  <si>
    <t>Vodorovné přemístění kmenů stromů jehličnatých do 1 km D kmene do 500 mm</t>
  </si>
  <si>
    <t>-584738669</t>
  </si>
  <si>
    <t>162301501</t>
  </si>
  <si>
    <t>Vodorovné přemístění křovin do 5 km D kmene do 100 mm</t>
  </si>
  <si>
    <t>-1548540561</t>
  </si>
  <si>
    <t>162301932</t>
  </si>
  <si>
    <t>Příplatek k vodorovnému přemístění větví stromů listnatých D kmene do 500 mm ZKD 1 km</t>
  </si>
  <si>
    <t>256140972</t>
  </si>
  <si>
    <t>2*4</t>
  </si>
  <si>
    <t>162301942</t>
  </si>
  <si>
    <t>Příplatek k vodorovnému přemístění větví stromů jehličnatých D kmene do 500 mm ZKD 1 km</t>
  </si>
  <si>
    <t>1611602891</t>
  </si>
  <si>
    <t>1*4</t>
  </si>
  <si>
    <t>162301952</t>
  </si>
  <si>
    <t>Příplatek k vodorovnému přemístění kmenů stromů listnatých D kmene do 500 mm ZKD 1 km</t>
  </si>
  <si>
    <t>188217178</t>
  </si>
  <si>
    <t>162301962</t>
  </si>
  <si>
    <t>Příplatek k vodorovnému přemístění kmenů stromů jehličnatých D kmene do 500 mm ZKD 1 km</t>
  </si>
  <si>
    <t>-2109298515</t>
  </si>
  <si>
    <t>931380547</t>
  </si>
  <si>
    <t>"uložení ornice-poplatek nepočítat,pozemek pro uložení určí investor"  or</t>
  </si>
  <si>
    <t>174111121</t>
  </si>
  <si>
    <t>Zásyp jam po vyfrézovaných pařezech hloubky do 0,5 m v rovině nebo na svahu do 1:5</t>
  </si>
  <si>
    <t>-985903092</t>
  </si>
  <si>
    <t>58331200</t>
  </si>
  <si>
    <t>štěrkopísek netříděný zásypový</t>
  </si>
  <si>
    <t>-1218818991</t>
  </si>
  <si>
    <t>18320511.R</t>
  </si>
  <si>
    <t>Úprava květinových záhonů u vstupních chodníků do bytových domů</t>
  </si>
  <si>
    <t>-1681179880</t>
  </si>
  <si>
    <t>183205111.1</t>
  </si>
  <si>
    <t>Založení záhonu v rovině a svahu do 1:5 zemina tř 1 a 2  vč.dodávky materiálu</t>
  </si>
  <si>
    <t>493834576</t>
  </si>
  <si>
    <t>184701112</t>
  </si>
  <si>
    <t>Výsadba živého plotu s balem v rovině a svahu do 1:5</t>
  </si>
  <si>
    <t>-659855121</t>
  </si>
  <si>
    <t>02650442</t>
  </si>
  <si>
    <t>Habr obecný /Carpinus betulus/ 80-125cm</t>
  </si>
  <si>
    <t>193461632</t>
  </si>
  <si>
    <t>184911311</t>
  </si>
  <si>
    <t>Položení mulčovací textilie v rovině a svahu do 1:5</t>
  </si>
  <si>
    <t>-1058205075</t>
  </si>
  <si>
    <t>JTA.0013424.URS</t>
  </si>
  <si>
    <t>geotextilieA PP  šíře 650 cm, 300 g/m2</t>
  </si>
  <si>
    <t>2061839678</t>
  </si>
  <si>
    <t>1104</t>
  </si>
  <si>
    <t>Výsadba stromů</t>
  </si>
  <si>
    <t>183101215</t>
  </si>
  <si>
    <t>Jamky pro výsadbu s výměnou 50 % půdy zeminy tř 1 až 4 objem do 0,4 m3 v rovině a svahu do 1:5</t>
  </si>
  <si>
    <t>-374370621</t>
  </si>
  <si>
    <t>10321100</t>
  </si>
  <si>
    <t>zahradní substrát pro výsadbu VL</t>
  </si>
  <si>
    <t>-1880017073</t>
  </si>
  <si>
    <t>6,000*0,5*1,03</t>
  </si>
  <si>
    <t>184102116</t>
  </si>
  <si>
    <t>Výsadba dřeviny s balem D do 0,8 m do jamky se zalitím v rovině a svahu do 1:5</t>
  </si>
  <si>
    <t>-1617000006</t>
  </si>
  <si>
    <t>026504050</t>
  </si>
  <si>
    <t xml:space="preserve">Javor mleč /Acer platanoides/ </t>
  </si>
  <si>
    <t>1745233653</t>
  </si>
  <si>
    <t>026504051</t>
  </si>
  <si>
    <t>Třešeň pilovitá / Prunus serrulata Kanzan/</t>
  </si>
  <si>
    <t>1741006743</t>
  </si>
  <si>
    <t>02660415</t>
  </si>
  <si>
    <t>Smrk Pančičův /Picea omorika/ 80-125cm</t>
  </si>
  <si>
    <t>820757390</t>
  </si>
  <si>
    <t>184215133</t>
  </si>
  <si>
    <t>Ukotvení kmene dřevin třemi kůly D do 0,1 m délky do 3 m</t>
  </si>
  <si>
    <t>1328835106</t>
  </si>
  <si>
    <t>052172100</t>
  </si>
  <si>
    <t>kůl na ukotvení  stromů, kůl,frézovaný s  fazetou a špicí, pr. 9cm, délka 3m, 3ks/1strom</t>
  </si>
  <si>
    <t>CS ÚRS 2013 01</t>
  </si>
  <si>
    <t>-1489880444</t>
  </si>
  <si>
    <t>6*3*1,01</t>
  </si>
  <si>
    <t>052172101</t>
  </si>
  <si>
    <t>příčka z půlené frézované kulatiny pr. 9cm, délka 60cm, 3ks/1strom</t>
  </si>
  <si>
    <t>-742924988</t>
  </si>
  <si>
    <t>184401111</t>
  </si>
  <si>
    <t>Příprava dřevin k přesazení bez výměny půdy s vyhnojením s balem D do 0,8 m v rovině a svahu do 1:5</t>
  </si>
  <si>
    <t>1918136070</t>
  </si>
  <si>
    <t>184501121</t>
  </si>
  <si>
    <t>Zhotovení obalu z juty v jedné vrstvě v rovině a svahu do 1:5</t>
  </si>
  <si>
    <t>1528560357</t>
  </si>
  <si>
    <t>283293091</t>
  </si>
  <si>
    <t>juta na obalení kmene cca 4m/1strom</t>
  </si>
  <si>
    <t>1999323690</t>
  </si>
  <si>
    <t>283293092</t>
  </si>
  <si>
    <t>úvazek (2m/ks)</t>
  </si>
  <si>
    <t>-1858702226</t>
  </si>
  <si>
    <t>184502113</t>
  </si>
  <si>
    <t>Vyzvednutí dřeviny k přesazení s balem D do 0,6 m v rovině a svahu do 1:5</t>
  </si>
  <si>
    <t>225039447</t>
  </si>
  <si>
    <t>184801121</t>
  </si>
  <si>
    <t>Ošetřování vysazených dřevin soliterních v rovině a svahu do 1:5</t>
  </si>
  <si>
    <t>2013793043</t>
  </si>
  <si>
    <t>184806113</t>
  </si>
  <si>
    <t>Řez stromů netrnitých průklestem D koruny do 6 m</t>
  </si>
  <si>
    <t>1569373651</t>
  </si>
  <si>
    <t>184911421</t>
  </si>
  <si>
    <t>Mulčování rostlin kůrou tl. do 0,1 m v rovině a svahu do 1:5</t>
  </si>
  <si>
    <t>570092759</t>
  </si>
  <si>
    <t>103911000</t>
  </si>
  <si>
    <t>kůra mulčovací VL</t>
  </si>
  <si>
    <t>-379208911</t>
  </si>
  <si>
    <t>20,000*0,1*1,03</t>
  </si>
  <si>
    <t>185802114</t>
  </si>
  <si>
    <t>Hnojení půdy umělým hnojivem k jednotlivým rostlinám v rovině a svahu do 1:5</t>
  </si>
  <si>
    <t>1489355564</t>
  </si>
  <si>
    <t>5,000*0,001</t>
  </si>
  <si>
    <t>251911551</t>
  </si>
  <si>
    <t xml:space="preserve">umělé hnojivo Silvamix tablety,  4x10g/ks, </t>
  </si>
  <si>
    <t>-2104240644</t>
  </si>
  <si>
    <t>5,000*4</t>
  </si>
  <si>
    <t>185804311</t>
  </si>
  <si>
    <t>Zalití rostlin vodou plocha do 20 m2</t>
  </si>
  <si>
    <t>378015228</t>
  </si>
  <si>
    <t>5*0,1</t>
  </si>
  <si>
    <t>08211321</t>
  </si>
  <si>
    <t>voda pitná pro ostatní odběratele</t>
  </si>
  <si>
    <t>-838004418</t>
  </si>
  <si>
    <t>185851121</t>
  </si>
  <si>
    <t>Dovoz vody pro zálivku rostlin za vzdálenost do 1000 m</t>
  </si>
  <si>
    <t>-831481025</t>
  </si>
  <si>
    <t>1107</t>
  </si>
  <si>
    <t>Vegetační povrchy - trávníky</t>
  </si>
  <si>
    <t>111151121</t>
  </si>
  <si>
    <t>Pokosení trávníku parkového plochy do 1000 m2 s odvozem do 20 km v rovině a svahu do 1:5</t>
  </si>
  <si>
    <t>-1192161339</t>
  </si>
  <si>
    <t>4200*4</t>
  </si>
  <si>
    <t>181411131</t>
  </si>
  <si>
    <t>Založení parkového trávníku výsevem plochy do 1000 m2 v rovině a ve svahu do 1:5</t>
  </si>
  <si>
    <t>-1783344935</t>
  </si>
  <si>
    <t>"výkaz dle tech.zprávy "</t>
  </si>
  <si>
    <t>4200</t>
  </si>
  <si>
    <t>00572410</t>
  </si>
  <si>
    <t>osivo směs travní parková</t>
  </si>
  <si>
    <t>1835020758</t>
  </si>
  <si>
    <t>4200,0*0,03*1,05</t>
  </si>
  <si>
    <t>183403113</t>
  </si>
  <si>
    <t>Obdělání půdy frézováním v rovině a svahu do 1:5</t>
  </si>
  <si>
    <t>-894615705</t>
  </si>
  <si>
    <t>-189585165</t>
  </si>
  <si>
    <t>4200*2</t>
  </si>
  <si>
    <t>183403161</t>
  </si>
  <si>
    <t>Obdělání půdy válením v rovině a svahu do 1:5</t>
  </si>
  <si>
    <t>247034956</t>
  </si>
  <si>
    <t>184802111</t>
  </si>
  <si>
    <t>Chemické odplevelení před založením kultury nad 20 m2 postřikem na široko v rovině a svahu do 1:5</t>
  </si>
  <si>
    <t>-1625994605</t>
  </si>
  <si>
    <t>99</t>
  </si>
  <si>
    <t>998231311</t>
  </si>
  <si>
    <t>Přesun hmot pro sadovnické a krajinářské úpravy vodorovně do 5000 m</t>
  </si>
  <si>
    <t>-515672882</t>
  </si>
  <si>
    <t>420</t>
  </si>
  <si>
    <t>501,795</t>
  </si>
  <si>
    <t>2350</t>
  </si>
  <si>
    <t>2126</t>
  </si>
  <si>
    <t>p1</t>
  </si>
  <si>
    <t>0,81</t>
  </si>
  <si>
    <t>p2</t>
  </si>
  <si>
    <t>0,18</t>
  </si>
  <si>
    <t>70,29</t>
  </si>
  <si>
    <t>006 - SO 06 Úprava a rekonstrukce stávajících chodníků</t>
  </si>
  <si>
    <t>1,8</t>
  </si>
  <si>
    <t>964,8</t>
  </si>
  <si>
    <t>757,425</t>
  </si>
  <si>
    <t>3,685</t>
  </si>
  <si>
    <t>10,15</t>
  </si>
  <si>
    <t>r10</t>
  </si>
  <si>
    <t>3,24</t>
  </si>
  <si>
    <t xml:space="preserve">    711 - Izolace proti vodě, vlhkosti a plynům</t>
  </si>
  <si>
    <t>113106142</t>
  </si>
  <si>
    <t>Rozebrání dlažeb z betonových nebo kamenných dlaždic komunikací pro pěší strojně pl přes 50 m2</t>
  </si>
  <si>
    <t>384575257</t>
  </si>
  <si>
    <t>"stávající chodník"    1915,0</t>
  </si>
  <si>
    <t>113106144</t>
  </si>
  <si>
    <t>Rozebrání dlažeb ze zámkových dlaždic komunikací pro pěší strojně pl přes 50 m2</t>
  </si>
  <si>
    <t>-1957726040</t>
  </si>
  <si>
    <t>"předlažba stáv.chodníku"   460,0</t>
  </si>
  <si>
    <t>113107223</t>
  </si>
  <si>
    <t>Odstranění podkladu z kameniva drceného tl 300 mm strojně pl přes 200 m2</t>
  </si>
  <si>
    <t>681180753</t>
  </si>
  <si>
    <t>-1828584676</t>
  </si>
  <si>
    <t>113107182</t>
  </si>
  <si>
    <t>Odstranění podkladu živičného tl 100 mm strojně pl přes 50 do 200 m2</t>
  </si>
  <si>
    <t>-1047716334</t>
  </si>
  <si>
    <t>"podél obrubníků"     160,0*0,3</t>
  </si>
  <si>
    <t>113107162</t>
  </si>
  <si>
    <t>Odstranění podkladu z kameniva drceného tl 150 mm strojně pl přes 50 do 200 m2</t>
  </si>
  <si>
    <t>1800222939</t>
  </si>
  <si>
    <t>"podkladní vrstvy"   160,0*0,3</t>
  </si>
  <si>
    <t>669225094</t>
  </si>
  <si>
    <t>"podél obrubníků"     80,0</t>
  </si>
  <si>
    <t>117183205</t>
  </si>
  <si>
    <t>119003131</t>
  </si>
  <si>
    <t>Výstražná páska pro zabezpečení výkopu zřízení</t>
  </si>
  <si>
    <t>1715805336</t>
  </si>
  <si>
    <t>119003132</t>
  </si>
  <si>
    <t>Výstražná páska pro zabezpečení výkopu odstranění</t>
  </si>
  <si>
    <t>-730740647</t>
  </si>
  <si>
    <t>121151123</t>
  </si>
  <si>
    <t>Sejmutí ornice plochy přes 500 m2 tl vrstvy do 200 mm strojně</t>
  </si>
  <si>
    <t>-1965182022</t>
  </si>
  <si>
    <t>2350,0</t>
  </si>
  <si>
    <t>122252204</t>
  </si>
  <si>
    <t>Odkopávky a prokopávky nezapažené pro silnice a dálnice v hornině třídy těžitelnosti I objem do 500 m3 strojně</t>
  </si>
  <si>
    <t>-1797651714</t>
  </si>
  <si>
    <t>výkopy a odkopy pro konstr.chodníků</t>
  </si>
  <si>
    <t>420,0</t>
  </si>
  <si>
    <t>624406957</t>
  </si>
  <si>
    <t>pro potrubí</t>
  </si>
  <si>
    <t>0,6*1,8*3,0</t>
  </si>
  <si>
    <t>132251103</t>
  </si>
  <si>
    <t>Hloubení rýh nezapažených  š do 800 mm v hornině třídy těžitelnosti I, skupiny 3 objem do 100 m3 strojně</t>
  </si>
  <si>
    <t>1321424915</t>
  </si>
  <si>
    <t>0,45*0,15*(108,0+16,0)</t>
  </si>
  <si>
    <t>0,4*0,15*62,0</t>
  </si>
  <si>
    <t>0,3*0,1*1940,0</t>
  </si>
  <si>
    <t>133154101</t>
  </si>
  <si>
    <t>Hloubení šachet zapažených v hornině třídy těžitelnosti I, skupiny 1 a 2 objem do 20 m3</t>
  </si>
  <si>
    <t>1466623988</t>
  </si>
  <si>
    <t>uliční vpusť</t>
  </si>
  <si>
    <t>1,0*1,0*1,8</t>
  </si>
  <si>
    <t>1918387376</t>
  </si>
  <si>
    <t>1373955996</t>
  </si>
  <si>
    <t>1,0*4*1,8</t>
  </si>
  <si>
    <t>-2125459217</t>
  </si>
  <si>
    <t>344935096</t>
  </si>
  <si>
    <t>1,8*2*3,0</t>
  </si>
  <si>
    <t>1909315582</t>
  </si>
  <si>
    <t>"odvoz zeminy pro zásyp na mezideponii"  z</t>
  </si>
  <si>
    <t>"dovoz zeminy pro zásyp z mezideponie"  z</t>
  </si>
  <si>
    <t>853260208</t>
  </si>
  <si>
    <t>r+s+j+r10+od</t>
  </si>
  <si>
    <t>-z</t>
  </si>
  <si>
    <t>1920827266</t>
  </si>
  <si>
    <t>167151111</t>
  </si>
  <si>
    <t>Nakládání výkopku z hornin třídy těžitelnosti I, skupiny 1 až 3 přes 100 m3</t>
  </si>
  <si>
    <t>1551565037</t>
  </si>
  <si>
    <t>163376691</t>
  </si>
  <si>
    <t>141660931</t>
  </si>
  <si>
    <t>-420210734</t>
  </si>
  <si>
    <t>1194221595</t>
  </si>
  <si>
    <t>s+r10</t>
  </si>
  <si>
    <t>-p1-p2</t>
  </si>
  <si>
    <t>-0,45*0,45*1,8</t>
  </si>
  <si>
    <t>-448158616</t>
  </si>
  <si>
    <t>1460794218</t>
  </si>
  <si>
    <t>potrubí</t>
  </si>
  <si>
    <t>0,6*0,45*3,0</t>
  </si>
  <si>
    <t>58344155</t>
  </si>
  <si>
    <t>štěrkodrť frakce 0/22</t>
  </si>
  <si>
    <t>2144555379</t>
  </si>
  <si>
    <t>0,81*2 'Přepočtené koeficientem množství</t>
  </si>
  <si>
    <t>926609426</t>
  </si>
  <si>
    <t>"rozprostření ornice podél obrubníků"    2126</t>
  </si>
  <si>
    <t>-686751129</t>
  </si>
  <si>
    <t>2060+620</t>
  </si>
  <si>
    <t>867087695</t>
  </si>
  <si>
    <t>734249606</t>
  </si>
  <si>
    <t>-1630272874</t>
  </si>
  <si>
    <t>0,6*0,1*3,0</t>
  </si>
  <si>
    <t>564750013</t>
  </si>
  <si>
    <t>Podklad z kameniva hrubého drceného vel. 8-16 mm tl 170 mm</t>
  </si>
  <si>
    <t>693488602</t>
  </si>
  <si>
    <t>"mlatový chodník"   186,0</t>
  </si>
  <si>
    <t>1945961539</t>
  </si>
  <si>
    <t>564811111</t>
  </si>
  <si>
    <t>Podklad ze štěrkodrtě ŠD tl 50 mm  4-8</t>
  </si>
  <si>
    <t>1744051377</t>
  </si>
  <si>
    <t>564831111</t>
  </si>
  <si>
    <t>Podklad ze štěrkodrtě ŠD tl 100 mm  4-8</t>
  </si>
  <si>
    <t>1225950349</t>
  </si>
  <si>
    <t>779949434</t>
  </si>
  <si>
    <t>1685293393</t>
  </si>
  <si>
    <t>564982111</t>
  </si>
  <si>
    <t>Podklad z mechanicky zpevněného kameniva MZK tl 350 mm</t>
  </si>
  <si>
    <t>-1340640846</t>
  </si>
  <si>
    <t>565165112</t>
  </si>
  <si>
    <t>Asfaltový beton vrstva podkladní ACP 16 (obalované kamenivo OKS) tl 90 mm š do 3 m</t>
  </si>
  <si>
    <t>530569235</t>
  </si>
  <si>
    <t>podél nových obrubníků</t>
  </si>
  <si>
    <t>160*0,5</t>
  </si>
  <si>
    <t>-953227738</t>
  </si>
  <si>
    <t>80*2</t>
  </si>
  <si>
    <t>-758639676</t>
  </si>
  <si>
    <t>2012414125</t>
  </si>
  <si>
    <t>589116112.1</t>
  </si>
  <si>
    <t>Mlatový chodník - hutněný vsyp drti 0-4</t>
  </si>
  <si>
    <t>-1644408260</t>
  </si>
  <si>
    <t>593531211</t>
  </si>
  <si>
    <t>Kladení dlažby z plastových vegetačních tvárnic pro pěší bez zámku tl do 60 mm plochy do 50 m2</t>
  </si>
  <si>
    <t>-973548466</t>
  </si>
  <si>
    <t>56245142</t>
  </si>
  <si>
    <t>dlažba zatravňovací recyklovaný PE nosnost 300t/m2 500x500x40mm</t>
  </si>
  <si>
    <t>-1125451099</t>
  </si>
  <si>
    <t>25*1,01 'Přepočtené koeficientem množství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</si>
  <si>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</si>
  <si>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 pro plochy přes 300m2</t>
  </si>
  <si>
    <t>25514761</t>
  </si>
  <si>
    <t>1260,0+34,0+20,0</t>
  </si>
  <si>
    <t>222609201</t>
  </si>
  <si>
    <t>1260,0*1,05</t>
  </si>
  <si>
    <t>-1976803097</t>
  </si>
  <si>
    <t>34*1,05</t>
  </si>
  <si>
    <t>1657546729</t>
  </si>
  <si>
    <t>20*1,05</t>
  </si>
  <si>
    <t>-1827780133</t>
  </si>
  <si>
    <t>1729655331</t>
  </si>
  <si>
    <t>2%</t>
  </si>
  <si>
    <t>460,000*0,02</t>
  </si>
  <si>
    <t>596211115</t>
  </si>
  <si>
    <t>Příplatek za kombinaci více než dvou barev u kladení betonových dlažeb pro pěší tl 60 mm skupiny A</t>
  </si>
  <si>
    <t>1492143831</t>
  </si>
  <si>
    <t>34+20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</si>
  <si>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</si>
  <si>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mm, pro plochy  přes 300m2</t>
  </si>
  <si>
    <t>1816655018</t>
  </si>
  <si>
    <t>520+5+3</t>
  </si>
  <si>
    <t>-1177019500</t>
  </si>
  <si>
    <t>520,0*1,05</t>
  </si>
  <si>
    <t>-1920702949</t>
  </si>
  <si>
    <t>5,0*1,05</t>
  </si>
  <si>
    <t>1244422325</t>
  </si>
  <si>
    <t>3,0*1,05</t>
  </si>
  <si>
    <t>1983922688</t>
  </si>
  <si>
    <t>596811311</t>
  </si>
  <si>
    <t>Kladení velkoformátové betonové dlažby tl do 100 mm velikosti do 0,5 m2 pl do 300 m2</t>
  </si>
  <si>
    <t>1031874115</t>
  </si>
  <si>
    <t>59246018.1</t>
  </si>
  <si>
    <t>dlažba velkoformátová betonová plochy do 0,5m2 tl 50mm přírodní</t>
  </si>
  <si>
    <t>-1703218220</t>
  </si>
  <si>
    <t>48*1,03 'Přepočtené koeficientem množství</t>
  </si>
  <si>
    <t>992597001</t>
  </si>
  <si>
    <t>83731411R</t>
  </si>
  <si>
    <t>Napojení na stáv.kanalizaci-připoj.koleno,manžeta</t>
  </si>
  <si>
    <t>-1921262597</t>
  </si>
  <si>
    <t>-135555323</t>
  </si>
  <si>
    <t>-1215792339</t>
  </si>
  <si>
    <t>UV</t>
  </si>
  <si>
    <t>0,6*0,6*1,8</t>
  </si>
  <si>
    <t>-1313437321</t>
  </si>
  <si>
    <t>50643141</t>
  </si>
  <si>
    <t>1427700354</t>
  </si>
  <si>
    <t>1094571322</t>
  </si>
  <si>
    <t>59223858.1</t>
  </si>
  <si>
    <t>1349397056</t>
  </si>
  <si>
    <t>1203371867</t>
  </si>
  <si>
    <t>Úprava nivelety poklopu stáv.revizní šachty-dodávka nového poklopu DN 600,tř.400+vyrovnávací prstenec</t>
  </si>
  <si>
    <t>-599848817</t>
  </si>
  <si>
    <t>1259440025</t>
  </si>
  <si>
    <t>-809166850</t>
  </si>
  <si>
    <t>1376024937</t>
  </si>
  <si>
    <t>-1287617074</t>
  </si>
  <si>
    <t>1165227776</t>
  </si>
  <si>
    <t>916111123</t>
  </si>
  <si>
    <t>Osazení obruby z drobných kostek s boční opěrou do lože z betonu prostého</t>
  </si>
  <si>
    <t>1278962772</t>
  </si>
  <si>
    <t>olemování mlatové plochy</t>
  </si>
  <si>
    <t>170,0*2</t>
  </si>
  <si>
    <t>58381007</t>
  </si>
  <si>
    <t>kostka dlažební žula drobná 8/10</t>
  </si>
  <si>
    <t>-435142704</t>
  </si>
  <si>
    <t>340,000*0,1*1,05</t>
  </si>
  <si>
    <t>126216035</t>
  </si>
  <si>
    <t>"silniční"             108</t>
  </si>
  <si>
    <t>"nájezdový"         62,0</t>
  </si>
  <si>
    <t>"přechodový"     16,0</t>
  </si>
  <si>
    <t>-570439630</t>
  </si>
  <si>
    <t>108,0*1,05</t>
  </si>
  <si>
    <t>-715709328</t>
  </si>
  <si>
    <t>62*1,05</t>
  </si>
  <si>
    <t>-1599001971</t>
  </si>
  <si>
    <t>1946968375</t>
  </si>
  <si>
    <t>-305962528</t>
  </si>
  <si>
    <t>88</t>
  </si>
  <si>
    <t>2029606916</t>
  </si>
  <si>
    <t>0,45*0,15*(108+16)</t>
  </si>
  <si>
    <t>0,4*0,15*62</t>
  </si>
  <si>
    <t>89</t>
  </si>
  <si>
    <t>-142721419</t>
  </si>
  <si>
    <t>620+186,0</t>
  </si>
  <si>
    <t>90</t>
  </si>
  <si>
    <t>541644316</t>
  </si>
  <si>
    <t>91</t>
  </si>
  <si>
    <t>2015035835</t>
  </si>
  <si>
    <t>92</t>
  </si>
  <si>
    <t>-1694906267</t>
  </si>
  <si>
    <t>93</t>
  </si>
  <si>
    <t>569023402</t>
  </si>
  <si>
    <t>1722,225-sut1</t>
  </si>
  <si>
    <t>94</t>
  </si>
  <si>
    <t>1790924744</t>
  </si>
  <si>
    <t>95</t>
  </si>
  <si>
    <t>631459705</t>
  </si>
  <si>
    <t>96</t>
  </si>
  <si>
    <t>1870882519</t>
  </si>
  <si>
    <t>97</t>
  </si>
  <si>
    <t>584477228</t>
  </si>
  <si>
    <t>98</t>
  </si>
  <si>
    <t>-1726530432</t>
  </si>
  <si>
    <t>sut1-107,316</t>
  </si>
  <si>
    <t>-854566455</t>
  </si>
  <si>
    <t>711</t>
  </si>
  <si>
    <t>Izolace proti vodě, vlhkosti a plynům</t>
  </si>
  <si>
    <t>100</t>
  </si>
  <si>
    <t>711491173</t>
  </si>
  <si>
    <t>Provedení izolace proti tlakové vodě vodorovné z nopové folie</t>
  </si>
  <si>
    <t>1948203757</t>
  </si>
  <si>
    <t>podél stěn a objektů</t>
  </si>
  <si>
    <t>48,0*0,5</t>
  </si>
  <si>
    <t>101</t>
  </si>
  <si>
    <t>28323005</t>
  </si>
  <si>
    <t>fólie profilovaná (nopová) drenážní HDPE s výškou nopů 8mm</t>
  </si>
  <si>
    <t>33866844</t>
  </si>
  <si>
    <t>24*1,2 'Přepočtené koeficientem množství</t>
  </si>
  <si>
    <t>102</t>
  </si>
  <si>
    <t>998711201</t>
  </si>
  <si>
    <t>Přesun hmot procentní pro izolace proti vodě, vlhkosti a plynům v objektech v do 6 m</t>
  </si>
  <si>
    <t>-929941676</t>
  </si>
  <si>
    <t>103</t>
  </si>
  <si>
    <t>1661078194</t>
  </si>
  <si>
    <t>"chránička"       290,0</t>
  </si>
  <si>
    <t>104</t>
  </si>
  <si>
    <t>251848032</t>
  </si>
  <si>
    <t>105</t>
  </si>
  <si>
    <t>-1464644249</t>
  </si>
  <si>
    <t>106</t>
  </si>
  <si>
    <t>1046106889</t>
  </si>
  <si>
    <t>107</t>
  </si>
  <si>
    <t>365013630</t>
  </si>
  <si>
    <t>108</t>
  </si>
  <si>
    <t>-1519191428</t>
  </si>
  <si>
    <t>109</t>
  </si>
  <si>
    <t>1722967279</t>
  </si>
  <si>
    <t>0,35*0,1*290,0</t>
  </si>
  <si>
    <t>110</t>
  </si>
  <si>
    <t>1657684371</t>
  </si>
  <si>
    <t>111</t>
  </si>
  <si>
    <t>70832019</t>
  </si>
  <si>
    <t>112</t>
  </si>
  <si>
    <t>1641339295</t>
  </si>
  <si>
    <t>113</t>
  </si>
  <si>
    <t>-1072488129</t>
  </si>
  <si>
    <t>114</t>
  </si>
  <si>
    <t>1065303911</t>
  </si>
  <si>
    <t>115</t>
  </si>
  <si>
    <t>1258095191</t>
  </si>
  <si>
    <t>4,632</t>
  </si>
  <si>
    <t>008 - SO 08 Nahrazení a doplnění městského mobiliáře</t>
  </si>
  <si>
    <t>869817459</t>
  </si>
  <si>
    <t>"pro základ.patky košů"     0,4*0,4*0,6*7</t>
  </si>
  <si>
    <t>"pro základ.patky laviček"         0,2*0,6*0,6*34</t>
  </si>
  <si>
    <t>"pro základ.patky sušák na prádlo"         0,3*0,3*0,6*2*14</t>
  </si>
  <si>
    <t>1890057994</t>
  </si>
  <si>
    <t>-1001339635</t>
  </si>
  <si>
    <t>r*5</t>
  </si>
  <si>
    <t>-398858762</t>
  </si>
  <si>
    <t>-110825135</t>
  </si>
  <si>
    <t>r*1,67</t>
  </si>
  <si>
    <t>685949710</t>
  </si>
  <si>
    <t>"patky odpad.koše"</t>
  </si>
  <si>
    <t>0,4*0,4*0,6*7*1,035</t>
  </si>
  <si>
    <t>"kotvení lavičky"</t>
  </si>
  <si>
    <t>0,6*0,2*0,6*2*17*1,035</t>
  </si>
  <si>
    <t>"pro základ.patky sušák na prádlo"         0,3*0,3*0,6*2*14*1,035</t>
  </si>
  <si>
    <t>637121111</t>
  </si>
  <si>
    <t>zásyp drtí nebo oblázky  tl 100 mm s udusáním</t>
  </si>
  <si>
    <t>2026477186</t>
  </si>
  <si>
    <t>1,5*17</t>
  </si>
  <si>
    <t>936104211</t>
  </si>
  <si>
    <t>Montáž odpadkového koše do betonové patky</t>
  </si>
  <si>
    <t>-1905162135</t>
  </si>
  <si>
    <t>74910120</t>
  </si>
  <si>
    <t>koš odpadkový plastový (možnost upevnění) v 840mm D 350mm obsah 50L</t>
  </si>
  <si>
    <t>1761051157</t>
  </si>
  <si>
    <t>936124113</t>
  </si>
  <si>
    <t>Montáž lavičky stabilní kotvené šrouby na pevný podklad</t>
  </si>
  <si>
    <t>1634534996</t>
  </si>
  <si>
    <t>74910106</t>
  </si>
  <si>
    <t>lavička s opěradlem (kotvená) 180 x 60 x 80 cm  konstrukce - litina, sedák - dřevo</t>
  </si>
  <si>
    <t>CS ÚRS 2018 01</t>
  </si>
  <si>
    <t>-126526516</t>
  </si>
  <si>
    <t>93617431R01</t>
  </si>
  <si>
    <t>Stojan na kola betonový prefabrikovaný tryskaný (pro 3 stání),volně položený s kotev.oky pro zámek kola osazení+dodávka vč.dopravy</t>
  </si>
  <si>
    <t>862398081</t>
  </si>
  <si>
    <t>805358763</t>
  </si>
  <si>
    <t>767995111</t>
  </si>
  <si>
    <t>Montáž atypických zámečnických konstrukcí hmotnosti do 5 kg</t>
  </si>
  <si>
    <t>-685707180</t>
  </si>
  <si>
    <t>"sloupky pro odpad.koše"</t>
  </si>
  <si>
    <t>3,77*7</t>
  </si>
  <si>
    <t>sušáky na prádlo</t>
  </si>
  <si>
    <t>1050,0</t>
  </si>
  <si>
    <t>553001</t>
  </si>
  <si>
    <t>zámečnické konstrukce</t>
  </si>
  <si>
    <t>900364445</t>
  </si>
  <si>
    <t>29952311</t>
  </si>
  <si>
    <t>1091579978</t>
  </si>
  <si>
    <t>1278499153</t>
  </si>
  <si>
    <t>-1326055847</t>
  </si>
  <si>
    <t>3,77*7,0*52*0,001</t>
  </si>
  <si>
    <t>1050*52*0,001</t>
  </si>
  <si>
    <t>-590126063</t>
  </si>
  <si>
    <t>637593592</t>
  </si>
  <si>
    <t>413,68</t>
  </si>
  <si>
    <t>326,114</t>
  </si>
  <si>
    <t>009 - SO 09 Odstraněné prvky</t>
  </si>
  <si>
    <t>1341605860</t>
  </si>
  <si>
    <t>725,0+200,0</t>
  </si>
  <si>
    <t>1191175655</t>
  </si>
  <si>
    <t>-2122369576</t>
  </si>
  <si>
    <t>-754070107</t>
  </si>
  <si>
    <t>40133366</t>
  </si>
  <si>
    <t>"dovoz z mezideponie"</t>
  </si>
  <si>
    <t>"zemina na zásyp po patkách"   7,0</t>
  </si>
  <si>
    <t>261405632</t>
  </si>
  <si>
    <t>1852567938</t>
  </si>
  <si>
    <t>-707658213</t>
  </si>
  <si>
    <t>"po odstraněných patkách"   7,0</t>
  </si>
  <si>
    <t>9360042R1</t>
  </si>
  <si>
    <t>Likvidace písku z pískoviště</t>
  </si>
  <si>
    <t>260478817</t>
  </si>
  <si>
    <t>961044111</t>
  </si>
  <si>
    <t>Bourání základů z betonu prostého</t>
  </si>
  <si>
    <t>-129517545</t>
  </si>
  <si>
    <t>"odstranění základ.patek"</t>
  </si>
  <si>
    <t>0,072*90</t>
  </si>
  <si>
    <t>966001211</t>
  </si>
  <si>
    <t>Odstranění lavičky stabilní zabetonované</t>
  </si>
  <si>
    <t>1058906889</t>
  </si>
  <si>
    <t>966001311</t>
  </si>
  <si>
    <t>Odstranění odpadkového koše s betonovou patkou</t>
  </si>
  <si>
    <t>-2024791764</t>
  </si>
  <si>
    <t>966001411</t>
  </si>
  <si>
    <t>Odstranění stojanu na kola kotveného šrouby</t>
  </si>
  <si>
    <t>-728612492</t>
  </si>
  <si>
    <t>9815111R</t>
  </si>
  <si>
    <t>Demontáž nefunkčního teplovodu vč.demontáže potrubí,zásypu,dovoz zeminy,odvoz a likvidace suti</t>
  </si>
  <si>
    <t>1831261376</t>
  </si>
  <si>
    <t>997013871</t>
  </si>
  <si>
    <t>Poplatek za uložení stavebního odpadu na recyklační skládce (skládkovné) směsného stavebního a demoličního kód odpadu  17 09 04</t>
  </si>
  <si>
    <t>-719473544</t>
  </si>
  <si>
    <t>sut2-317,01</t>
  </si>
  <si>
    <t>1556739036</t>
  </si>
  <si>
    <t>-778452880</t>
  </si>
  <si>
    <t>-796109167</t>
  </si>
  <si>
    <t>739,794-sut1</t>
  </si>
  <si>
    <t>-1893779566</t>
  </si>
  <si>
    <t>-1703749321</t>
  </si>
  <si>
    <t>1670435951</t>
  </si>
  <si>
    <t>-255988234</t>
  </si>
  <si>
    <t>767996701</t>
  </si>
  <si>
    <t>Demontáž atypických zámečnických konstrukcí řezáním hmotnosti jednotlivých dílů do 50 kg</t>
  </si>
  <si>
    <t>1287838200</t>
  </si>
  <si>
    <t>"odstranění sušáku na prádlo"   50,0*19</t>
  </si>
  <si>
    <t>"odstranění zábradlí"    15*6</t>
  </si>
  <si>
    <t>767996702</t>
  </si>
  <si>
    <t>Demontáž atypických zámečnických konstrukcí řezáním hmotnosti jednotlivých dílů do 100 kg</t>
  </si>
  <si>
    <t>-291852415</t>
  </si>
  <si>
    <t>"demontáž ocel.klepáčů 55,0kg/kus"    55,0*3</t>
  </si>
  <si>
    <t>900</t>
  </si>
  <si>
    <t>68,775</t>
  </si>
  <si>
    <t>s1</t>
  </si>
  <si>
    <t>5,775</t>
  </si>
  <si>
    <t>010 - SO 10 Úprava a doplnění VO</t>
  </si>
  <si>
    <t xml:space="preserve">    741 - Elektroinstalace - silnoproud</t>
  </si>
  <si>
    <t xml:space="preserve">    747 - Elektromontáže - kompletace rozvodů</t>
  </si>
  <si>
    <t xml:space="preserve">    748 - Elektromontáže - osvětlovací zařízení a svítidla</t>
  </si>
  <si>
    <t>-510247181</t>
  </si>
  <si>
    <t>900*1,0</t>
  </si>
  <si>
    <t>-633328217</t>
  </si>
  <si>
    <t>-1858399790</t>
  </si>
  <si>
    <t>1768926872</t>
  </si>
  <si>
    <t>1527990852</t>
  </si>
  <si>
    <t>296186248</t>
  </si>
  <si>
    <t>od*1,67</t>
  </si>
  <si>
    <t>-898014106</t>
  </si>
  <si>
    <t>181351003</t>
  </si>
  <si>
    <t>Rozprostření ornice tl vrstvy do 200 mm pl do 100 m2 v rovině nebo ve svahu do 1:5 strojně</t>
  </si>
  <si>
    <t>-1433326694</t>
  </si>
  <si>
    <t>"rozprostření ornice "    900</t>
  </si>
  <si>
    <t>1693444598</t>
  </si>
  <si>
    <t>185804515</t>
  </si>
  <si>
    <t>986433611</t>
  </si>
  <si>
    <t>899721111</t>
  </si>
  <si>
    <t>Zemnící vodič  Fe-Zn 8mm</t>
  </si>
  <si>
    <t>-1566748023</t>
  </si>
  <si>
    <t>741</t>
  </si>
  <si>
    <t>Elektroinstalace - silnoproud</t>
  </si>
  <si>
    <t>741123224</t>
  </si>
  <si>
    <t>Montáž kabel Al plný nebo laněný kulatý žíla 4x16 mm2 uložený volně (AYKY)</t>
  </si>
  <si>
    <t>66392632</t>
  </si>
  <si>
    <t>34112316</t>
  </si>
  <si>
    <t>kabel silový s Al jádrem 1 kV 4x16mm2</t>
  </si>
  <si>
    <t>943165291</t>
  </si>
  <si>
    <t>741810003</t>
  </si>
  <si>
    <t>Celková prohlídka elektrického rozvodu a zařízení do 1 milionu Kč</t>
  </si>
  <si>
    <t>1840544974</t>
  </si>
  <si>
    <t>741810011</t>
  </si>
  <si>
    <t>Příplatek k celkové prohlídce za každých dalších 500 000,- Kč</t>
  </si>
  <si>
    <t>89713514</t>
  </si>
  <si>
    <t>741812001</t>
  </si>
  <si>
    <t>Zkouška izolační vodiče do 1 kV</t>
  </si>
  <si>
    <t>-268961562</t>
  </si>
  <si>
    <t>747</t>
  </si>
  <si>
    <t>Elektromontáže - kompletace rozvodů</t>
  </si>
  <si>
    <t>7477414R01</t>
  </si>
  <si>
    <t>Napojení na stávající VO</t>
  </si>
  <si>
    <t>-1618034353</t>
  </si>
  <si>
    <t>748</t>
  </si>
  <si>
    <t>Elektromontáže - osvětlovací zařízení a svítidla</t>
  </si>
  <si>
    <t>7481323R002</t>
  </si>
  <si>
    <t>Mont+dod nového svítidla LED   vč. všech doplňků</t>
  </si>
  <si>
    <t>747890837</t>
  </si>
  <si>
    <t>7481323R003</t>
  </si>
  <si>
    <t>Mont+dod silniční ocel.bezpaticový stožár s výložníkem 3,0m metalizovaný výšky 5m   vč. všech doplňků</t>
  </si>
  <si>
    <t>-700222584</t>
  </si>
  <si>
    <t>7481323R004</t>
  </si>
  <si>
    <t>Mont+dod parkový ocel.bezpaticový stožár metalizovaný výšky 5m   vč. všech doplňků</t>
  </si>
  <si>
    <t>-1016000026</t>
  </si>
  <si>
    <t>7481323R005</t>
  </si>
  <si>
    <t>demontáž stávajících LED svítidel,a jejich zpěná montáž vč.dočasného uložení</t>
  </si>
  <si>
    <t>153946501</t>
  </si>
  <si>
    <t>7481323R006</t>
  </si>
  <si>
    <t>demontáž stávajících stožárů vč. základu odvozu a likvidace</t>
  </si>
  <si>
    <t>-736813916</t>
  </si>
  <si>
    <t>460070753</t>
  </si>
  <si>
    <t>Hloubení nezapažených jam pro ostatní konstrukce ručně v hornině tř 3</t>
  </si>
  <si>
    <t>1700231220</t>
  </si>
  <si>
    <t>pro parkový stožár</t>
  </si>
  <si>
    <t>0,5*0,5*0,9*23</t>
  </si>
  <si>
    <t>sloup VO</t>
  </si>
  <si>
    <t>0,5*0,5*1,2*2</t>
  </si>
  <si>
    <t>460080034</t>
  </si>
  <si>
    <t>Základové konstrukce ze ŽB tř. C 20/25</t>
  </si>
  <si>
    <t>1617050188</t>
  </si>
  <si>
    <t>0,5*0,5*0,9*23*1,035</t>
  </si>
  <si>
    <t>460080035</t>
  </si>
  <si>
    <t>Základové konstrukce ze ŽB tř. C 25/30</t>
  </si>
  <si>
    <t>441600066</t>
  </si>
  <si>
    <t>0,5*0,5*1,2*2*1,035</t>
  </si>
  <si>
    <t>460150163</t>
  </si>
  <si>
    <t>Hloubení kabelových zapažených i nezapažených rýh ručně š 35 cm, hl 80 cm, v hornině tř 3</t>
  </si>
  <si>
    <t>1936021374</t>
  </si>
  <si>
    <t>"chránička"       900,0</t>
  </si>
  <si>
    <t>1222081992</t>
  </si>
  <si>
    <t>1127180450</t>
  </si>
  <si>
    <t>460520173</t>
  </si>
  <si>
    <t>Montáž trubek ochranných plastových ohebných do 90 mm uložených do rýhy</t>
  </si>
  <si>
    <t>581423059</t>
  </si>
  <si>
    <t>34571354</t>
  </si>
  <si>
    <t>trubka elektroinstalační ohebná dvouplášťová korugovaná (chránička) D 75/90mm, HDPE+LDPE</t>
  </si>
  <si>
    <t>-1804418140</t>
  </si>
  <si>
    <t>460560163</t>
  </si>
  <si>
    <t>Zásyp rýh ručně šířky 35 cm, hloubky 80 cm, z horniny třídy 3</t>
  </si>
  <si>
    <t>-1709132650</t>
  </si>
  <si>
    <t>-1088252124</t>
  </si>
  <si>
    <t>0,35*0,2*900,0+s1</t>
  </si>
  <si>
    <t>1866740427</t>
  </si>
  <si>
    <t>-605240214</t>
  </si>
  <si>
    <t>-882427960</t>
  </si>
  <si>
    <t>011 - Vedlejší rozpočtové náklady</t>
  </si>
  <si>
    <t xml:space="preserve">    VRN3 - Zařízení staveniště</t>
  </si>
  <si>
    <t xml:space="preserve">    VRN9 - Ostatní náklady</t>
  </si>
  <si>
    <t>vytyčení IS a seznámení pracovníků</t>
  </si>
  <si>
    <t>Kč</t>
  </si>
  <si>
    <t>2109786901</t>
  </si>
  <si>
    <t>"vytýčení inženýrských sítí a seznámení pracovníků</t>
  </si>
  <si>
    <t>"vytýčení stavby</t>
  </si>
  <si>
    <t>zaměření skutečného provedení stavby na podkladě aktuální katastrální mapy, 4x v tištěné podobě a 2x v digitální podobě PDF včetně protokolu o akcepraci zakázky</t>
  </si>
  <si>
    <t>1169699987</t>
  </si>
  <si>
    <t>Náklady na provedení skutečného zaměření stavby v rozsahu nezbytném pro zápis změny do katastru nemovitostí. Zaměření skutečného</t>
  </si>
  <si>
    <t>provedení stavby na podkladě aktuální katastrální mapy – 4x v tištěné podobě a 2x v digitální podobě včetně protokolu o akceptaci zakázky.</t>
  </si>
  <si>
    <t>Geometrický plán dokončené stavby, GPL pro vymezení rozsahu věcného břemene a GPL pro rozdělení pozemků, apod., v tištěné podobě dle</t>
  </si>
  <si>
    <t>potřeby, min. však 6x</t>
  </si>
  <si>
    <t>"Doklad o vytyčení stavby</t>
  </si>
  <si>
    <t>012403000</t>
  </si>
  <si>
    <t>Vytýčení hranic sousedních pozemků</t>
  </si>
  <si>
    <t>-1833819355</t>
  </si>
  <si>
    <t>013254000</t>
  </si>
  <si>
    <t>Dokumentace skutečného provedení stavby náklady na vyhotovení dokumentace skuteč.provedení stavby a její předání objednateli v požadované formě a požadovaném počtu.  Dokumentace skutečného provedení stavby - 4x v tištěné podobě a 2x v digitální podobě</t>
  </si>
  <si>
    <t>2114598009</t>
  </si>
  <si>
    <t>VRN3</t>
  </si>
  <si>
    <t>Zařízení staveniště</t>
  </si>
  <si>
    <t>031002000</t>
  </si>
  <si>
    <t>Související práce pro zařízení staveniště</t>
  </si>
  <si>
    <t>-463365278</t>
  </si>
  <si>
    <t>032002000</t>
  </si>
  <si>
    <t>Vybavení staveniště</t>
  </si>
  <si>
    <t>-38268033</t>
  </si>
  <si>
    <t>034002000</t>
  </si>
  <si>
    <t>Bezpečnostní a hygienická opatření na staveništi</t>
  </si>
  <si>
    <t>-1933559793</t>
  </si>
  <si>
    <t>Náklady na ochranu staveniště před vstupem nepovolaných osob, včetně příslušného značení, náklady na oplocení staveniště či na jeho osvětlení</t>
  </si>
  <si>
    <t xml:space="preserve">náklady na vypracování potřebné dokumentace pro provoz staveniště z hlediska požární ochrany (požární řád a poplachová směrnice) a z </t>
  </si>
  <si>
    <t>hlediska provozu staveniště (provozně dopravní řád).Dodržování ekologických předpisů o ochraně životního prostředí</t>
  </si>
  <si>
    <t>039002000</t>
  </si>
  <si>
    <t>Zrušení zařízení staveniště</t>
  </si>
  <si>
    <t>701414290</t>
  </si>
  <si>
    <t>043194004</t>
  </si>
  <si>
    <t>Užívání veřejných ploch a prostranství</t>
  </si>
  <si>
    <t>289130821</t>
  </si>
  <si>
    <t>Náklady a poplatky spojené s užíváním veřejných ploch a prostranství, pokud jsou stavebními pracemi nebo souvisejícími činnostmi dotčeny, a to</t>
  </si>
  <si>
    <t>včetně užívání ploch v souvislosti s uložením stavebního materiálu nebo stavebního odpadu.</t>
  </si>
  <si>
    <t>Dočasná dopravní opatření</t>
  </si>
  <si>
    <t>957355861</t>
  </si>
  <si>
    <t>Náklady na vyhotovení návrhu dočasného dopravního značení, jeho projednání s dotčenými orgány a organizacemi, dodání dopravních značek a</t>
  </si>
  <si>
    <t>světelné signalizace, jejich rozmístění a přemísťování a jejich údržba v průběhu výstavby včetně následného odstranění po ukončení stavebních prací.</t>
  </si>
  <si>
    <t>079002000</t>
  </si>
  <si>
    <t>Ostatní provozní vlivy</t>
  </si>
  <si>
    <t>-1119496183</t>
  </si>
  <si>
    <t>VRN9</t>
  </si>
  <si>
    <t>Ostatní náklady</t>
  </si>
  <si>
    <t>09170400R2</t>
  </si>
  <si>
    <t>Propagace -náklady spojené s povinnou publicitou, pokud ji objednatel požaduje. Zahrnuje zejména náklady na propagační a informační billboardy, tabule, internetovou propagaci, tiskoviny apod.  Výroba a osazení informační tabule v místě stavby</t>
  </si>
  <si>
    <t>-102655915</t>
  </si>
  <si>
    <t xml:space="preserve"> s informací o termínu, kontakty na zodpovědné osoby, logo Města.</t>
  </si>
  <si>
    <t>09170400R5</t>
  </si>
  <si>
    <t>GP dokončené stavby, GP pro vymezení rozsahu věcného břemene, GP pro rozdělení pozemků, v tištěné podobě dle potřeby, min. však 6x</t>
  </si>
  <si>
    <t>-274242436</t>
  </si>
  <si>
    <t>"Po dokončení stavby předávací protokol o předání a převzetí dotčených pozemků třetích osob.</t>
  </si>
  <si>
    <t>"Certifikáty a prohlášení o shodě použitých materiálů a výrobků.</t>
  </si>
  <si>
    <t>"Protokol o řádném provedení stavby dle schválené projektové dokumentace.</t>
  </si>
  <si>
    <t>"Doklad o nakládání s odpady.</t>
  </si>
  <si>
    <t>SEZNAM FIGUR</t>
  </si>
  <si>
    <t>Výměra</t>
  </si>
  <si>
    <t xml:space="preserve"> 001/ 03</t>
  </si>
  <si>
    <t>Použití figury:</t>
  </si>
  <si>
    <t xml:space="preserve"> 002/ 01</t>
  </si>
  <si>
    <t>or2_1</t>
  </si>
  <si>
    <t>z1</t>
  </si>
  <si>
    <t xml:space="preserve"> 002/ 02</t>
  </si>
  <si>
    <t xml:space="preserve"> 002/ 03</t>
  </si>
  <si>
    <t xml:space="preserve"> 003</t>
  </si>
  <si>
    <t xml:space="preserve"> 004/ 01</t>
  </si>
  <si>
    <t>dr</t>
  </si>
  <si>
    <t>vsakovací sestavy</t>
  </si>
  <si>
    <t>(8,4+0,2*2)*(1,2+0,2*2)*2,42</t>
  </si>
  <si>
    <t>k2</t>
  </si>
  <si>
    <t>živičná komunikace</t>
  </si>
  <si>
    <t>n</t>
  </si>
  <si>
    <t>"podél obrubníků"   15,0</t>
  </si>
  <si>
    <t>0,6*0,45*10,0+1,0*0,471*10,6+1,1*0,471*10,0</t>
  </si>
  <si>
    <t>0,6*0,1*10,0+1,0*0,15*10,6+1,1*0,15*10,0</t>
  </si>
  <si>
    <t>větev D2</t>
  </si>
  <si>
    <t>1,0*(1,45+1,29)*0,5*(1,5+9,1)</t>
  </si>
  <si>
    <t>1,1*(1,76+1,97)*0,5*10,0</t>
  </si>
  <si>
    <t>r3</t>
  </si>
  <si>
    <t>1,2*1,2*1,5*5</t>
  </si>
  <si>
    <t>kalová šachta</t>
  </si>
  <si>
    <t>2,4*2,4*2,0</t>
  </si>
  <si>
    <t>-8,8*1,6*(0,8+0,6+0,2)</t>
  </si>
  <si>
    <t>v komunikaci</t>
  </si>
  <si>
    <t>r1+s1+r10</t>
  </si>
  <si>
    <t>-0,45*0,45*1,5*5</t>
  </si>
  <si>
    <t>-1,3*1,3*2,0</t>
  </si>
  <si>
    <t xml:space="preserve"> 004/ 02</t>
  </si>
  <si>
    <t xml:space="preserve"> 004/ 03</t>
  </si>
  <si>
    <t xml:space="preserve"> 004/ 04</t>
  </si>
  <si>
    <t xml:space="preserve"> 005</t>
  </si>
  <si>
    <t>"odovoz přebytečné ornice "</t>
  </si>
  <si>
    <t>415,1-117,05</t>
  </si>
  <si>
    <t>t2</t>
  </si>
  <si>
    <t xml:space="preserve"> 006</t>
  </si>
  <si>
    <t>k1</t>
  </si>
  <si>
    <t xml:space="preserve"> 008</t>
  </si>
  <si>
    <t xml:space="preserve"> 009</t>
  </si>
  <si>
    <t>sut2_1</t>
  </si>
  <si>
    <t xml:space="preserve"> 010</t>
  </si>
  <si>
    <t>p1+s+p2</t>
  </si>
  <si>
    <t>"obsyp kabelů"</t>
  </si>
  <si>
    <t>0,5*0,3*820</t>
  </si>
  <si>
    <t>"pískové lože pod kabely"</t>
  </si>
  <si>
    <t>0,5*0,15*1060,0</t>
  </si>
  <si>
    <t>"výkop v místě chráničky"</t>
  </si>
  <si>
    <t>0,5*1,2*820,0</t>
  </si>
  <si>
    <t>"výkop pro patky osvětlení"</t>
  </si>
  <si>
    <t>0,5*0,5*0,9*15+0,6*0,6*1,2*5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</si>
</sst>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2"/>
      <c r="AQ5" s="22"/>
      <c r="AR5" s="20"/>
      <c r="BE5" s="299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2"/>
      <c r="AQ6" s="22"/>
      <c r="AR6" s="20"/>
      <c r="BE6" s="30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00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00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0"/>
      <c r="BS13" s="17" t="s">
        <v>6</v>
      </c>
    </row>
    <row r="14" spans="2:71" ht="13.2">
      <c r="B14" s="21"/>
      <c r="C14" s="22"/>
      <c r="D14" s="22"/>
      <c r="E14" s="305" t="s">
        <v>29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0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00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00"/>
      <c r="BS17" s="17" t="s">
        <v>34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0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34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2:57" s="1" customFormat="1" ht="16.5" customHeight="1">
      <c r="B23" s="21"/>
      <c r="C23" s="22"/>
      <c r="D23" s="22"/>
      <c r="E23" s="307" t="s">
        <v>1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2"/>
      <c r="AP23" s="22"/>
      <c r="AQ23" s="22"/>
      <c r="AR23" s="20"/>
      <c r="BE23" s="300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1:57" s="2" customFormat="1" ht="25.95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8">
        <f>ROUND(AG94,2)</f>
        <v>0</v>
      </c>
      <c r="AL26" s="309"/>
      <c r="AM26" s="309"/>
      <c r="AN26" s="309"/>
      <c r="AO26" s="309"/>
      <c r="AP26" s="36"/>
      <c r="AQ26" s="36"/>
      <c r="AR26" s="39"/>
      <c r="BE26" s="300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0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0" t="s">
        <v>39</v>
      </c>
      <c r="M28" s="310"/>
      <c r="N28" s="310"/>
      <c r="O28" s="310"/>
      <c r="P28" s="310"/>
      <c r="Q28" s="36"/>
      <c r="R28" s="36"/>
      <c r="S28" s="36"/>
      <c r="T28" s="36"/>
      <c r="U28" s="36"/>
      <c r="V28" s="36"/>
      <c r="W28" s="310" t="s">
        <v>40</v>
      </c>
      <c r="X28" s="310"/>
      <c r="Y28" s="310"/>
      <c r="Z28" s="310"/>
      <c r="AA28" s="310"/>
      <c r="AB28" s="310"/>
      <c r="AC28" s="310"/>
      <c r="AD28" s="310"/>
      <c r="AE28" s="310"/>
      <c r="AF28" s="36"/>
      <c r="AG28" s="36"/>
      <c r="AH28" s="36"/>
      <c r="AI28" s="36"/>
      <c r="AJ28" s="36"/>
      <c r="AK28" s="310" t="s">
        <v>41</v>
      </c>
      <c r="AL28" s="310"/>
      <c r="AM28" s="310"/>
      <c r="AN28" s="310"/>
      <c r="AO28" s="310"/>
      <c r="AP28" s="36"/>
      <c r="AQ28" s="36"/>
      <c r="AR28" s="39"/>
      <c r="BE28" s="300"/>
    </row>
    <row r="29" spans="2:57" s="3" customFormat="1" ht="14.4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313">
        <v>0.21</v>
      </c>
      <c r="M29" s="312"/>
      <c r="N29" s="312"/>
      <c r="O29" s="312"/>
      <c r="P29" s="312"/>
      <c r="Q29" s="41"/>
      <c r="R29" s="41"/>
      <c r="S29" s="41"/>
      <c r="T29" s="41"/>
      <c r="U29" s="41"/>
      <c r="V29" s="41"/>
      <c r="W29" s="311">
        <f>ROUND(AZ94,2)</f>
        <v>0</v>
      </c>
      <c r="X29" s="312"/>
      <c r="Y29" s="312"/>
      <c r="Z29" s="312"/>
      <c r="AA29" s="312"/>
      <c r="AB29" s="312"/>
      <c r="AC29" s="312"/>
      <c r="AD29" s="312"/>
      <c r="AE29" s="312"/>
      <c r="AF29" s="41"/>
      <c r="AG29" s="41"/>
      <c r="AH29" s="41"/>
      <c r="AI29" s="41"/>
      <c r="AJ29" s="41"/>
      <c r="AK29" s="311">
        <f>ROUND(AV94,2)</f>
        <v>0</v>
      </c>
      <c r="AL29" s="312"/>
      <c r="AM29" s="312"/>
      <c r="AN29" s="312"/>
      <c r="AO29" s="312"/>
      <c r="AP29" s="41"/>
      <c r="AQ29" s="41"/>
      <c r="AR29" s="42"/>
      <c r="BE29" s="301"/>
    </row>
    <row r="30" spans="2:57" s="3" customFormat="1" ht="14.4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313">
        <v>0.15</v>
      </c>
      <c r="M30" s="312"/>
      <c r="N30" s="312"/>
      <c r="O30" s="312"/>
      <c r="P30" s="312"/>
      <c r="Q30" s="41"/>
      <c r="R30" s="41"/>
      <c r="S30" s="41"/>
      <c r="T30" s="41"/>
      <c r="U30" s="41"/>
      <c r="V30" s="41"/>
      <c r="W30" s="311">
        <f>ROUND(BA94,2)</f>
        <v>0</v>
      </c>
      <c r="X30" s="312"/>
      <c r="Y30" s="312"/>
      <c r="Z30" s="312"/>
      <c r="AA30" s="312"/>
      <c r="AB30" s="312"/>
      <c r="AC30" s="312"/>
      <c r="AD30" s="312"/>
      <c r="AE30" s="312"/>
      <c r="AF30" s="41"/>
      <c r="AG30" s="41"/>
      <c r="AH30" s="41"/>
      <c r="AI30" s="41"/>
      <c r="AJ30" s="41"/>
      <c r="AK30" s="311">
        <f>ROUND(AW94,2)</f>
        <v>0</v>
      </c>
      <c r="AL30" s="312"/>
      <c r="AM30" s="312"/>
      <c r="AN30" s="312"/>
      <c r="AO30" s="312"/>
      <c r="AP30" s="41"/>
      <c r="AQ30" s="41"/>
      <c r="AR30" s="42"/>
      <c r="BE30" s="301"/>
    </row>
    <row r="31" spans="2:57" s="3" customFormat="1" ht="14.4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313">
        <v>0.21</v>
      </c>
      <c r="M31" s="312"/>
      <c r="N31" s="312"/>
      <c r="O31" s="312"/>
      <c r="P31" s="312"/>
      <c r="Q31" s="41"/>
      <c r="R31" s="41"/>
      <c r="S31" s="41"/>
      <c r="T31" s="41"/>
      <c r="U31" s="41"/>
      <c r="V31" s="41"/>
      <c r="W31" s="311">
        <f>ROUND(BB94,2)</f>
        <v>0</v>
      </c>
      <c r="X31" s="312"/>
      <c r="Y31" s="312"/>
      <c r="Z31" s="312"/>
      <c r="AA31" s="312"/>
      <c r="AB31" s="312"/>
      <c r="AC31" s="312"/>
      <c r="AD31" s="312"/>
      <c r="AE31" s="312"/>
      <c r="AF31" s="41"/>
      <c r="AG31" s="41"/>
      <c r="AH31" s="41"/>
      <c r="AI31" s="41"/>
      <c r="AJ31" s="41"/>
      <c r="AK31" s="311">
        <v>0</v>
      </c>
      <c r="AL31" s="312"/>
      <c r="AM31" s="312"/>
      <c r="AN31" s="312"/>
      <c r="AO31" s="312"/>
      <c r="AP31" s="41"/>
      <c r="AQ31" s="41"/>
      <c r="AR31" s="42"/>
      <c r="BE31" s="301"/>
    </row>
    <row r="32" spans="2:57" s="3" customFormat="1" ht="14.4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313">
        <v>0.15</v>
      </c>
      <c r="M32" s="312"/>
      <c r="N32" s="312"/>
      <c r="O32" s="312"/>
      <c r="P32" s="312"/>
      <c r="Q32" s="41"/>
      <c r="R32" s="41"/>
      <c r="S32" s="41"/>
      <c r="T32" s="41"/>
      <c r="U32" s="41"/>
      <c r="V32" s="41"/>
      <c r="W32" s="311">
        <f>ROUND(BC94,2)</f>
        <v>0</v>
      </c>
      <c r="X32" s="312"/>
      <c r="Y32" s="312"/>
      <c r="Z32" s="312"/>
      <c r="AA32" s="312"/>
      <c r="AB32" s="312"/>
      <c r="AC32" s="312"/>
      <c r="AD32" s="312"/>
      <c r="AE32" s="312"/>
      <c r="AF32" s="41"/>
      <c r="AG32" s="41"/>
      <c r="AH32" s="41"/>
      <c r="AI32" s="41"/>
      <c r="AJ32" s="41"/>
      <c r="AK32" s="311">
        <v>0</v>
      </c>
      <c r="AL32" s="312"/>
      <c r="AM32" s="312"/>
      <c r="AN32" s="312"/>
      <c r="AO32" s="312"/>
      <c r="AP32" s="41"/>
      <c r="AQ32" s="41"/>
      <c r="AR32" s="42"/>
      <c r="BE32" s="301"/>
    </row>
    <row r="33" spans="2:57" s="3" customFormat="1" ht="14.4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313">
        <v>0</v>
      </c>
      <c r="M33" s="312"/>
      <c r="N33" s="312"/>
      <c r="O33" s="312"/>
      <c r="P33" s="312"/>
      <c r="Q33" s="41"/>
      <c r="R33" s="41"/>
      <c r="S33" s="41"/>
      <c r="T33" s="41"/>
      <c r="U33" s="41"/>
      <c r="V33" s="41"/>
      <c r="W33" s="311">
        <f>ROUND(BD94,2)</f>
        <v>0</v>
      </c>
      <c r="X33" s="312"/>
      <c r="Y33" s="312"/>
      <c r="Z33" s="312"/>
      <c r="AA33" s="312"/>
      <c r="AB33" s="312"/>
      <c r="AC33" s="312"/>
      <c r="AD33" s="312"/>
      <c r="AE33" s="312"/>
      <c r="AF33" s="41"/>
      <c r="AG33" s="41"/>
      <c r="AH33" s="41"/>
      <c r="AI33" s="41"/>
      <c r="AJ33" s="41"/>
      <c r="AK33" s="311">
        <v>0</v>
      </c>
      <c r="AL33" s="312"/>
      <c r="AM33" s="312"/>
      <c r="AN33" s="312"/>
      <c r="AO33" s="312"/>
      <c r="AP33" s="41"/>
      <c r="AQ33" s="41"/>
      <c r="AR33" s="42"/>
      <c r="BE33" s="301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0"/>
    </row>
    <row r="35" spans="1:57" s="2" customFormat="1" ht="25.95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17" t="s">
        <v>50</v>
      </c>
      <c r="Y35" s="315"/>
      <c r="Z35" s="315"/>
      <c r="AA35" s="315"/>
      <c r="AB35" s="315"/>
      <c r="AC35" s="45"/>
      <c r="AD35" s="45"/>
      <c r="AE35" s="45"/>
      <c r="AF35" s="45"/>
      <c r="AG35" s="45"/>
      <c r="AH35" s="45"/>
      <c r="AI35" s="45"/>
      <c r="AJ35" s="45"/>
      <c r="AK35" s="314">
        <f>SUM(AK26:AK33)</f>
        <v>0</v>
      </c>
      <c r="AL35" s="315"/>
      <c r="AM35" s="315"/>
      <c r="AN35" s="315"/>
      <c r="AO35" s="316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53</v>
      </c>
      <c r="AI60" s="38"/>
      <c r="AJ60" s="38"/>
      <c r="AK60" s="38"/>
      <c r="AL60" s="38"/>
      <c r="AM60" s="52" t="s">
        <v>54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53</v>
      </c>
      <c r="AI75" s="38"/>
      <c r="AJ75" s="38"/>
      <c r="AK75" s="38"/>
      <c r="AL75" s="38"/>
      <c r="AM75" s="52" t="s">
        <v>54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Zadrapa098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6" t="str">
        <f>K6</f>
        <v>Regenerace panelového sídliště Křižná-VI.etapa,lokalita ul.Křižná,Seifertova,Bratří Čapků</v>
      </c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Valašské Meziříčí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27" t="str">
        <f>IF(AN8="","",AN8)</f>
        <v>14. 1. 2020</v>
      </c>
      <c r="AN87" s="327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Valašské Meziříčí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25" t="str">
        <f>IF(E17="","",E17)</f>
        <v>LZ-PROJEKT plus s.r.o.</v>
      </c>
      <c r="AN89" s="326"/>
      <c r="AO89" s="326"/>
      <c r="AP89" s="326"/>
      <c r="AQ89" s="36"/>
      <c r="AR89" s="39"/>
      <c r="AS89" s="329" t="s">
        <v>58</v>
      </c>
      <c r="AT89" s="33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325" t="str">
        <f>IF(E20="","",E20)</f>
        <v>Fajfrová Irena</v>
      </c>
      <c r="AN90" s="326"/>
      <c r="AO90" s="326"/>
      <c r="AP90" s="326"/>
      <c r="AQ90" s="36"/>
      <c r="AR90" s="39"/>
      <c r="AS90" s="331"/>
      <c r="AT90" s="33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33"/>
      <c r="AT91" s="33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1" t="s">
        <v>59</v>
      </c>
      <c r="D92" s="292"/>
      <c r="E92" s="292"/>
      <c r="F92" s="292"/>
      <c r="G92" s="292"/>
      <c r="H92" s="73"/>
      <c r="I92" s="295" t="s">
        <v>60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319" t="s">
        <v>61</v>
      </c>
      <c r="AH92" s="292"/>
      <c r="AI92" s="292"/>
      <c r="AJ92" s="292"/>
      <c r="AK92" s="292"/>
      <c r="AL92" s="292"/>
      <c r="AM92" s="292"/>
      <c r="AN92" s="295" t="s">
        <v>62</v>
      </c>
      <c r="AO92" s="292"/>
      <c r="AP92" s="328"/>
      <c r="AQ92" s="74" t="s">
        <v>63</v>
      </c>
      <c r="AR92" s="39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8">
        <f>ROUND(AG95+AG97+AG101+AG102+SUM(AG107:AG112),2)</f>
        <v>0</v>
      </c>
      <c r="AH94" s="298"/>
      <c r="AI94" s="298"/>
      <c r="AJ94" s="298"/>
      <c r="AK94" s="298"/>
      <c r="AL94" s="298"/>
      <c r="AM94" s="298"/>
      <c r="AN94" s="335">
        <f aca="true" t="shared" si="0" ref="AN94:AN112">SUM(AG94,AT94)</f>
        <v>0</v>
      </c>
      <c r="AO94" s="335"/>
      <c r="AP94" s="335"/>
      <c r="AQ94" s="85" t="s">
        <v>1</v>
      </c>
      <c r="AR94" s="86"/>
      <c r="AS94" s="87">
        <f>ROUND(AS95+AS97+AS101+AS102+SUM(AS107:AS112),2)</f>
        <v>0</v>
      </c>
      <c r="AT94" s="88">
        <f aca="true" t="shared" si="1" ref="AT94:AT112">ROUND(SUM(AV94:AW94),2)</f>
        <v>0</v>
      </c>
      <c r="AU94" s="89">
        <f>ROUND(AU95+AU97+AU101+AU102+SUM(AU107:AU112),5)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ROUND(AZ95+AZ97+AZ101+AZ102+SUM(AZ107:AZ112),2)</f>
        <v>0</v>
      </c>
      <c r="BA94" s="88">
        <f>ROUND(BA95+BA97+BA101+BA102+SUM(BA107:BA112),2)</f>
        <v>0</v>
      </c>
      <c r="BB94" s="88">
        <f>ROUND(BB95+BB97+BB101+BB102+SUM(BB107:BB112),2)</f>
        <v>0</v>
      </c>
      <c r="BC94" s="88">
        <f>ROUND(BC95+BC97+BC101+BC102+SUM(BC107:BC112),2)</f>
        <v>0</v>
      </c>
      <c r="BD94" s="90">
        <f>ROUND(BD95+BD97+BD101+BD102+SUM(BD107:BD112),2)</f>
        <v>0</v>
      </c>
      <c r="BS94" s="91" t="s">
        <v>77</v>
      </c>
      <c r="BT94" s="91" t="s">
        <v>78</v>
      </c>
      <c r="BU94" s="92" t="s">
        <v>79</v>
      </c>
      <c r="BV94" s="91" t="s">
        <v>80</v>
      </c>
      <c r="BW94" s="91" t="s">
        <v>5</v>
      </c>
      <c r="BX94" s="91" t="s">
        <v>81</v>
      </c>
      <c r="CL94" s="91" t="s">
        <v>1</v>
      </c>
    </row>
    <row r="95" spans="2:91" s="7" customFormat="1" ht="16.5" customHeight="1">
      <c r="B95" s="93"/>
      <c r="C95" s="94"/>
      <c r="D95" s="293" t="s">
        <v>82</v>
      </c>
      <c r="E95" s="293"/>
      <c r="F95" s="293"/>
      <c r="G95" s="293"/>
      <c r="H95" s="293"/>
      <c r="I95" s="95"/>
      <c r="J95" s="293" t="s">
        <v>83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324">
        <f>ROUND(AG96,2)</f>
        <v>0</v>
      </c>
      <c r="AH95" s="321"/>
      <c r="AI95" s="321"/>
      <c r="AJ95" s="321"/>
      <c r="AK95" s="321"/>
      <c r="AL95" s="321"/>
      <c r="AM95" s="321"/>
      <c r="AN95" s="320">
        <f t="shared" si="0"/>
        <v>0</v>
      </c>
      <c r="AO95" s="321"/>
      <c r="AP95" s="321"/>
      <c r="AQ95" s="96" t="s">
        <v>84</v>
      </c>
      <c r="AR95" s="97"/>
      <c r="AS95" s="98">
        <f>ROUND(AS96,2)</f>
        <v>0</v>
      </c>
      <c r="AT95" s="99">
        <f t="shared" si="1"/>
        <v>0</v>
      </c>
      <c r="AU95" s="100">
        <f>ROUND(AU96,5)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ROUND(AZ96,2)</f>
        <v>0</v>
      </c>
      <c r="BA95" s="99">
        <f>ROUND(BA96,2)</f>
        <v>0</v>
      </c>
      <c r="BB95" s="99">
        <f>ROUND(BB96,2)</f>
        <v>0</v>
      </c>
      <c r="BC95" s="99">
        <f>ROUND(BC96,2)</f>
        <v>0</v>
      </c>
      <c r="BD95" s="101">
        <f>ROUND(BD96,2)</f>
        <v>0</v>
      </c>
      <c r="BS95" s="102" t="s">
        <v>77</v>
      </c>
      <c r="BT95" s="102" t="s">
        <v>85</v>
      </c>
      <c r="BU95" s="102" t="s">
        <v>79</v>
      </c>
      <c r="BV95" s="102" t="s">
        <v>80</v>
      </c>
      <c r="BW95" s="102" t="s">
        <v>86</v>
      </c>
      <c r="BX95" s="102" t="s">
        <v>5</v>
      </c>
      <c r="CL95" s="102" t="s">
        <v>1</v>
      </c>
      <c r="CM95" s="102" t="s">
        <v>87</v>
      </c>
    </row>
    <row r="96" spans="1:90" s="4" customFormat="1" ht="16.5" customHeight="1">
      <c r="A96" s="103" t="s">
        <v>88</v>
      </c>
      <c r="B96" s="58"/>
      <c r="C96" s="104"/>
      <c r="D96" s="104"/>
      <c r="E96" s="294" t="s">
        <v>89</v>
      </c>
      <c r="F96" s="294"/>
      <c r="G96" s="294"/>
      <c r="H96" s="294"/>
      <c r="I96" s="294"/>
      <c r="J96" s="104"/>
      <c r="K96" s="294" t="s">
        <v>90</v>
      </c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322">
        <f>'03 - Dětské hřiště D.1.7'!J32</f>
        <v>0</v>
      </c>
      <c r="AH96" s="323"/>
      <c r="AI96" s="323"/>
      <c r="AJ96" s="323"/>
      <c r="AK96" s="323"/>
      <c r="AL96" s="323"/>
      <c r="AM96" s="323"/>
      <c r="AN96" s="322">
        <f t="shared" si="0"/>
        <v>0</v>
      </c>
      <c r="AO96" s="323"/>
      <c r="AP96" s="323"/>
      <c r="AQ96" s="105" t="s">
        <v>91</v>
      </c>
      <c r="AR96" s="60"/>
      <c r="AS96" s="106">
        <v>0</v>
      </c>
      <c r="AT96" s="107">
        <f t="shared" si="1"/>
        <v>0</v>
      </c>
      <c r="AU96" s="108">
        <f>'03 - Dětské hřiště D.1.7'!P132</f>
        <v>0</v>
      </c>
      <c r="AV96" s="107">
        <f>'03 - Dětské hřiště D.1.7'!J35</f>
        <v>0</v>
      </c>
      <c r="AW96" s="107">
        <f>'03 - Dětské hřiště D.1.7'!J36</f>
        <v>0</v>
      </c>
      <c r="AX96" s="107">
        <f>'03 - Dětské hřiště D.1.7'!J37</f>
        <v>0</v>
      </c>
      <c r="AY96" s="107">
        <f>'03 - Dětské hřiště D.1.7'!J38</f>
        <v>0</v>
      </c>
      <c r="AZ96" s="107">
        <f>'03 - Dětské hřiště D.1.7'!F35</f>
        <v>0</v>
      </c>
      <c r="BA96" s="107">
        <f>'03 - Dětské hřiště D.1.7'!F36</f>
        <v>0</v>
      </c>
      <c r="BB96" s="107">
        <f>'03 - Dětské hřiště D.1.7'!F37</f>
        <v>0</v>
      </c>
      <c r="BC96" s="107">
        <f>'03 - Dětské hřiště D.1.7'!F38</f>
        <v>0</v>
      </c>
      <c r="BD96" s="109">
        <f>'03 - Dětské hřiště D.1.7'!F39</f>
        <v>0</v>
      </c>
      <c r="BT96" s="110" t="s">
        <v>87</v>
      </c>
      <c r="BV96" s="110" t="s">
        <v>80</v>
      </c>
      <c r="BW96" s="110" t="s">
        <v>92</v>
      </c>
      <c r="BX96" s="110" t="s">
        <v>86</v>
      </c>
      <c r="CL96" s="110" t="s">
        <v>1</v>
      </c>
    </row>
    <row r="97" spans="2:91" s="7" customFormat="1" ht="16.5" customHeight="1">
      <c r="B97" s="93"/>
      <c r="C97" s="94"/>
      <c r="D97" s="293" t="s">
        <v>93</v>
      </c>
      <c r="E97" s="293"/>
      <c r="F97" s="293"/>
      <c r="G97" s="293"/>
      <c r="H97" s="293"/>
      <c r="I97" s="95"/>
      <c r="J97" s="293" t="s">
        <v>94</v>
      </c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324">
        <f>ROUND(SUM(AG98:AG100),2)</f>
        <v>0</v>
      </c>
      <c r="AH97" s="321"/>
      <c r="AI97" s="321"/>
      <c r="AJ97" s="321"/>
      <c r="AK97" s="321"/>
      <c r="AL97" s="321"/>
      <c r="AM97" s="321"/>
      <c r="AN97" s="320">
        <f t="shared" si="0"/>
        <v>0</v>
      </c>
      <c r="AO97" s="321"/>
      <c r="AP97" s="321"/>
      <c r="AQ97" s="96" t="s">
        <v>84</v>
      </c>
      <c r="AR97" s="97"/>
      <c r="AS97" s="98">
        <f>ROUND(SUM(AS98:AS100),2)</f>
        <v>0</v>
      </c>
      <c r="AT97" s="99">
        <f t="shared" si="1"/>
        <v>0</v>
      </c>
      <c r="AU97" s="100">
        <f>ROUND(SUM(AU98:AU100),5)</f>
        <v>0</v>
      </c>
      <c r="AV97" s="99">
        <f>ROUND(AZ97*L29,2)</f>
        <v>0</v>
      </c>
      <c r="AW97" s="99">
        <f>ROUND(BA97*L30,2)</f>
        <v>0</v>
      </c>
      <c r="AX97" s="99">
        <f>ROUND(BB97*L29,2)</f>
        <v>0</v>
      </c>
      <c r="AY97" s="99">
        <f>ROUND(BC97*L30,2)</f>
        <v>0</v>
      </c>
      <c r="AZ97" s="99">
        <f>ROUND(SUM(AZ98:AZ100),2)</f>
        <v>0</v>
      </c>
      <c r="BA97" s="99">
        <f>ROUND(SUM(BA98:BA100),2)</f>
        <v>0</v>
      </c>
      <c r="BB97" s="99">
        <f>ROUND(SUM(BB98:BB100),2)</f>
        <v>0</v>
      </c>
      <c r="BC97" s="99">
        <f>ROUND(SUM(BC98:BC100),2)</f>
        <v>0</v>
      </c>
      <c r="BD97" s="101">
        <f>ROUND(SUM(BD98:BD100),2)</f>
        <v>0</v>
      </c>
      <c r="BS97" s="102" t="s">
        <v>77</v>
      </c>
      <c r="BT97" s="102" t="s">
        <v>85</v>
      </c>
      <c r="BU97" s="102" t="s">
        <v>79</v>
      </c>
      <c r="BV97" s="102" t="s">
        <v>80</v>
      </c>
      <c r="BW97" s="102" t="s">
        <v>95</v>
      </c>
      <c r="BX97" s="102" t="s">
        <v>5</v>
      </c>
      <c r="CL97" s="102" t="s">
        <v>1</v>
      </c>
      <c r="CM97" s="102" t="s">
        <v>87</v>
      </c>
    </row>
    <row r="98" spans="1:90" s="4" customFormat="1" ht="16.5" customHeight="1">
      <c r="A98" s="103" t="s">
        <v>88</v>
      </c>
      <c r="B98" s="58"/>
      <c r="C98" s="104"/>
      <c r="D98" s="104"/>
      <c r="E98" s="294" t="s">
        <v>96</v>
      </c>
      <c r="F98" s="294"/>
      <c r="G98" s="294"/>
      <c r="H98" s="294"/>
      <c r="I98" s="294"/>
      <c r="J98" s="104"/>
      <c r="K98" s="294" t="s">
        <v>97</v>
      </c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322">
        <f>'01 - Stanoviště G.1.1.2-1'!J32</f>
        <v>0</v>
      </c>
      <c r="AH98" s="323"/>
      <c r="AI98" s="323"/>
      <c r="AJ98" s="323"/>
      <c r="AK98" s="323"/>
      <c r="AL98" s="323"/>
      <c r="AM98" s="323"/>
      <c r="AN98" s="322">
        <f t="shared" si="0"/>
        <v>0</v>
      </c>
      <c r="AO98" s="323"/>
      <c r="AP98" s="323"/>
      <c r="AQ98" s="105" t="s">
        <v>91</v>
      </c>
      <c r="AR98" s="60"/>
      <c r="AS98" s="106">
        <v>0</v>
      </c>
      <c r="AT98" s="107">
        <f t="shared" si="1"/>
        <v>0</v>
      </c>
      <c r="AU98" s="108">
        <f>'01 - Stanoviště G.1.1.2-1'!P129</f>
        <v>0</v>
      </c>
      <c r="AV98" s="107">
        <f>'01 - Stanoviště G.1.1.2-1'!J35</f>
        <v>0</v>
      </c>
      <c r="AW98" s="107">
        <f>'01 - Stanoviště G.1.1.2-1'!J36</f>
        <v>0</v>
      </c>
      <c r="AX98" s="107">
        <f>'01 - Stanoviště G.1.1.2-1'!J37</f>
        <v>0</v>
      </c>
      <c r="AY98" s="107">
        <f>'01 - Stanoviště G.1.1.2-1'!J38</f>
        <v>0</v>
      </c>
      <c r="AZ98" s="107">
        <f>'01 - Stanoviště G.1.1.2-1'!F35</f>
        <v>0</v>
      </c>
      <c r="BA98" s="107">
        <f>'01 - Stanoviště G.1.1.2-1'!F36</f>
        <v>0</v>
      </c>
      <c r="BB98" s="107">
        <f>'01 - Stanoviště G.1.1.2-1'!F37</f>
        <v>0</v>
      </c>
      <c r="BC98" s="107">
        <f>'01 - Stanoviště G.1.1.2-1'!F38</f>
        <v>0</v>
      </c>
      <c r="BD98" s="109">
        <f>'01 - Stanoviště G.1.1.2-1'!F39</f>
        <v>0</v>
      </c>
      <c r="BT98" s="110" t="s">
        <v>87</v>
      </c>
      <c r="BV98" s="110" t="s">
        <v>80</v>
      </c>
      <c r="BW98" s="110" t="s">
        <v>98</v>
      </c>
      <c r="BX98" s="110" t="s">
        <v>95</v>
      </c>
      <c r="CL98" s="110" t="s">
        <v>1</v>
      </c>
    </row>
    <row r="99" spans="1:90" s="4" customFormat="1" ht="16.5" customHeight="1">
      <c r="A99" s="103" t="s">
        <v>88</v>
      </c>
      <c r="B99" s="58"/>
      <c r="C99" s="104"/>
      <c r="D99" s="104"/>
      <c r="E99" s="294" t="s">
        <v>99</v>
      </c>
      <c r="F99" s="294"/>
      <c r="G99" s="294"/>
      <c r="H99" s="294"/>
      <c r="I99" s="294"/>
      <c r="J99" s="104"/>
      <c r="K99" s="294" t="s">
        <v>100</v>
      </c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322">
        <f>'02 - Stanoviště G.1.1.2-2'!J32</f>
        <v>0</v>
      </c>
      <c r="AH99" s="323"/>
      <c r="AI99" s="323"/>
      <c r="AJ99" s="323"/>
      <c r="AK99" s="323"/>
      <c r="AL99" s="323"/>
      <c r="AM99" s="323"/>
      <c r="AN99" s="322">
        <f t="shared" si="0"/>
        <v>0</v>
      </c>
      <c r="AO99" s="323"/>
      <c r="AP99" s="323"/>
      <c r="AQ99" s="105" t="s">
        <v>91</v>
      </c>
      <c r="AR99" s="60"/>
      <c r="AS99" s="106">
        <v>0</v>
      </c>
      <c r="AT99" s="107">
        <f t="shared" si="1"/>
        <v>0</v>
      </c>
      <c r="AU99" s="108">
        <f>'02 - Stanoviště G.1.1.2-2'!P130</f>
        <v>0</v>
      </c>
      <c r="AV99" s="107">
        <f>'02 - Stanoviště G.1.1.2-2'!J35</f>
        <v>0</v>
      </c>
      <c r="AW99" s="107">
        <f>'02 - Stanoviště G.1.1.2-2'!J36</f>
        <v>0</v>
      </c>
      <c r="AX99" s="107">
        <f>'02 - Stanoviště G.1.1.2-2'!J37</f>
        <v>0</v>
      </c>
      <c r="AY99" s="107">
        <f>'02 - Stanoviště G.1.1.2-2'!J38</f>
        <v>0</v>
      </c>
      <c r="AZ99" s="107">
        <f>'02 - Stanoviště G.1.1.2-2'!F35</f>
        <v>0</v>
      </c>
      <c r="BA99" s="107">
        <f>'02 - Stanoviště G.1.1.2-2'!F36</f>
        <v>0</v>
      </c>
      <c r="BB99" s="107">
        <f>'02 - Stanoviště G.1.1.2-2'!F37</f>
        <v>0</v>
      </c>
      <c r="BC99" s="107">
        <f>'02 - Stanoviště G.1.1.2-2'!F38</f>
        <v>0</v>
      </c>
      <c r="BD99" s="109">
        <f>'02 - Stanoviště G.1.1.2-2'!F39</f>
        <v>0</v>
      </c>
      <c r="BT99" s="110" t="s">
        <v>87</v>
      </c>
      <c r="BV99" s="110" t="s">
        <v>80</v>
      </c>
      <c r="BW99" s="110" t="s">
        <v>101</v>
      </c>
      <c r="BX99" s="110" t="s">
        <v>95</v>
      </c>
      <c r="CL99" s="110" t="s">
        <v>1</v>
      </c>
    </row>
    <row r="100" spans="1:90" s="4" customFormat="1" ht="16.5" customHeight="1">
      <c r="A100" s="103" t="s">
        <v>88</v>
      </c>
      <c r="B100" s="58"/>
      <c r="C100" s="104"/>
      <c r="D100" s="104"/>
      <c r="E100" s="294" t="s">
        <v>89</v>
      </c>
      <c r="F100" s="294"/>
      <c r="G100" s="294"/>
      <c r="H100" s="294"/>
      <c r="I100" s="294"/>
      <c r="J100" s="104"/>
      <c r="K100" s="294" t="s">
        <v>102</v>
      </c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322">
        <f>'03 - Stanoviště G.1.1.2-3'!J32</f>
        <v>0</v>
      </c>
      <c r="AH100" s="323"/>
      <c r="AI100" s="323"/>
      <c r="AJ100" s="323"/>
      <c r="AK100" s="323"/>
      <c r="AL100" s="323"/>
      <c r="AM100" s="323"/>
      <c r="AN100" s="322">
        <f t="shared" si="0"/>
        <v>0</v>
      </c>
      <c r="AO100" s="323"/>
      <c r="AP100" s="323"/>
      <c r="AQ100" s="105" t="s">
        <v>91</v>
      </c>
      <c r="AR100" s="60"/>
      <c r="AS100" s="106">
        <v>0</v>
      </c>
      <c r="AT100" s="107">
        <f t="shared" si="1"/>
        <v>0</v>
      </c>
      <c r="AU100" s="108">
        <f>'03 - Stanoviště G.1.1.2-3'!P130</f>
        <v>0</v>
      </c>
      <c r="AV100" s="107">
        <f>'03 - Stanoviště G.1.1.2-3'!J35</f>
        <v>0</v>
      </c>
      <c r="AW100" s="107">
        <f>'03 - Stanoviště G.1.1.2-3'!J36</f>
        <v>0</v>
      </c>
      <c r="AX100" s="107">
        <f>'03 - Stanoviště G.1.1.2-3'!J37</f>
        <v>0</v>
      </c>
      <c r="AY100" s="107">
        <f>'03 - Stanoviště G.1.1.2-3'!J38</f>
        <v>0</v>
      </c>
      <c r="AZ100" s="107">
        <f>'03 - Stanoviště G.1.1.2-3'!F35</f>
        <v>0</v>
      </c>
      <c r="BA100" s="107">
        <f>'03 - Stanoviště G.1.1.2-3'!F36</f>
        <v>0</v>
      </c>
      <c r="BB100" s="107">
        <f>'03 - Stanoviště G.1.1.2-3'!F37</f>
        <v>0</v>
      </c>
      <c r="BC100" s="107">
        <f>'03 - Stanoviště G.1.1.2-3'!F38</f>
        <v>0</v>
      </c>
      <c r="BD100" s="109">
        <f>'03 - Stanoviště G.1.1.2-3'!F39</f>
        <v>0</v>
      </c>
      <c r="BT100" s="110" t="s">
        <v>87</v>
      </c>
      <c r="BV100" s="110" t="s">
        <v>80</v>
      </c>
      <c r="BW100" s="110" t="s">
        <v>103</v>
      </c>
      <c r="BX100" s="110" t="s">
        <v>95</v>
      </c>
      <c r="CL100" s="110" t="s">
        <v>1</v>
      </c>
    </row>
    <row r="101" spans="1:91" s="7" customFormat="1" ht="16.5" customHeight="1">
      <c r="A101" s="103" t="s">
        <v>88</v>
      </c>
      <c r="B101" s="93"/>
      <c r="C101" s="94"/>
      <c r="D101" s="293" t="s">
        <v>104</v>
      </c>
      <c r="E101" s="293"/>
      <c r="F101" s="293"/>
      <c r="G101" s="293"/>
      <c r="H101" s="293"/>
      <c r="I101" s="95"/>
      <c r="J101" s="293" t="s">
        <v>105</v>
      </c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320">
        <f>'003 - SO 03 Komunikace pr...'!J30</f>
        <v>0</v>
      </c>
      <c r="AH101" s="321"/>
      <c r="AI101" s="321"/>
      <c r="AJ101" s="321"/>
      <c r="AK101" s="321"/>
      <c r="AL101" s="321"/>
      <c r="AM101" s="321"/>
      <c r="AN101" s="320">
        <f t="shared" si="0"/>
        <v>0</v>
      </c>
      <c r="AO101" s="321"/>
      <c r="AP101" s="321"/>
      <c r="AQ101" s="96" t="s">
        <v>84</v>
      </c>
      <c r="AR101" s="97"/>
      <c r="AS101" s="98">
        <v>0</v>
      </c>
      <c r="AT101" s="99">
        <f t="shared" si="1"/>
        <v>0</v>
      </c>
      <c r="AU101" s="100">
        <f>'003 - SO 03 Komunikace pr...'!P128</f>
        <v>0</v>
      </c>
      <c r="AV101" s="99">
        <f>'003 - SO 03 Komunikace pr...'!J33</f>
        <v>0</v>
      </c>
      <c r="AW101" s="99">
        <f>'003 - SO 03 Komunikace pr...'!J34</f>
        <v>0</v>
      </c>
      <c r="AX101" s="99">
        <f>'003 - SO 03 Komunikace pr...'!J35</f>
        <v>0</v>
      </c>
      <c r="AY101" s="99">
        <f>'003 - SO 03 Komunikace pr...'!J36</f>
        <v>0</v>
      </c>
      <c r="AZ101" s="99">
        <f>'003 - SO 03 Komunikace pr...'!F33</f>
        <v>0</v>
      </c>
      <c r="BA101" s="99">
        <f>'003 - SO 03 Komunikace pr...'!F34</f>
        <v>0</v>
      </c>
      <c r="BB101" s="99">
        <f>'003 - SO 03 Komunikace pr...'!F35</f>
        <v>0</v>
      </c>
      <c r="BC101" s="99">
        <f>'003 - SO 03 Komunikace pr...'!F36</f>
        <v>0</v>
      </c>
      <c r="BD101" s="101">
        <f>'003 - SO 03 Komunikace pr...'!F37</f>
        <v>0</v>
      </c>
      <c r="BT101" s="102" t="s">
        <v>85</v>
      </c>
      <c r="BV101" s="102" t="s">
        <v>80</v>
      </c>
      <c r="BW101" s="102" t="s">
        <v>106</v>
      </c>
      <c r="BX101" s="102" t="s">
        <v>5</v>
      </c>
      <c r="CL101" s="102" t="s">
        <v>1</v>
      </c>
      <c r="CM101" s="102" t="s">
        <v>87</v>
      </c>
    </row>
    <row r="102" spans="2:91" s="7" customFormat="1" ht="16.5" customHeight="1">
      <c r="B102" s="93"/>
      <c r="C102" s="94"/>
      <c r="D102" s="293" t="s">
        <v>107</v>
      </c>
      <c r="E102" s="293"/>
      <c r="F102" s="293"/>
      <c r="G102" s="293"/>
      <c r="H102" s="293"/>
      <c r="I102" s="95"/>
      <c r="J102" s="293" t="s">
        <v>108</v>
      </c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324">
        <f>ROUND(SUM(AG103:AG106),2)</f>
        <v>0</v>
      </c>
      <c r="AH102" s="321"/>
      <c r="AI102" s="321"/>
      <c r="AJ102" s="321"/>
      <c r="AK102" s="321"/>
      <c r="AL102" s="321"/>
      <c r="AM102" s="321"/>
      <c r="AN102" s="320">
        <f t="shared" si="0"/>
        <v>0</v>
      </c>
      <c r="AO102" s="321"/>
      <c r="AP102" s="321"/>
      <c r="AQ102" s="96" t="s">
        <v>84</v>
      </c>
      <c r="AR102" s="97"/>
      <c r="AS102" s="98">
        <f>ROUND(SUM(AS103:AS106),2)</f>
        <v>0</v>
      </c>
      <c r="AT102" s="99">
        <f t="shared" si="1"/>
        <v>0</v>
      </c>
      <c r="AU102" s="100">
        <f>ROUND(SUM(AU103:AU106),5)</f>
        <v>0</v>
      </c>
      <c r="AV102" s="99">
        <f>ROUND(AZ102*L29,2)</f>
        <v>0</v>
      </c>
      <c r="AW102" s="99">
        <f>ROUND(BA102*L30,2)</f>
        <v>0</v>
      </c>
      <c r="AX102" s="99">
        <f>ROUND(BB102*L29,2)</f>
        <v>0</v>
      </c>
      <c r="AY102" s="99">
        <f>ROUND(BC102*L30,2)</f>
        <v>0</v>
      </c>
      <c r="AZ102" s="99">
        <f>ROUND(SUM(AZ103:AZ106),2)</f>
        <v>0</v>
      </c>
      <c r="BA102" s="99">
        <f>ROUND(SUM(BA103:BA106),2)</f>
        <v>0</v>
      </c>
      <c r="BB102" s="99">
        <f>ROUND(SUM(BB103:BB106),2)</f>
        <v>0</v>
      </c>
      <c r="BC102" s="99">
        <f>ROUND(SUM(BC103:BC106),2)</f>
        <v>0</v>
      </c>
      <c r="BD102" s="101">
        <f>ROUND(SUM(BD103:BD106),2)</f>
        <v>0</v>
      </c>
      <c r="BS102" s="102" t="s">
        <v>77</v>
      </c>
      <c r="BT102" s="102" t="s">
        <v>85</v>
      </c>
      <c r="BU102" s="102" t="s">
        <v>79</v>
      </c>
      <c r="BV102" s="102" t="s">
        <v>80</v>
      </c>
      <c r="BW102" s="102" t="s">
        <v>109</v>
      </c>
      <c r="BX102" s="102" t="s">
        <v>5</v>
      </c>
      <c r="CL102" s="102" t="s">
        <v>1</v>
      </c>
      <c r="CM102" s="102" t="s">
        <v>87</v>
      </c>
    </row>
    <row r="103" spans="1:90" s="4" customFormat="1" ht="23.25" customHeight="1">
      <c r="A103" s="103" t="s">
        <v>88</v>
      </c>
      <c r="B103" s="58"/>
      <c r="C103" s="104"/>
      <c r="D103" s="104"/>
      <c r="E103" s="294" t="s">
        <v>96</v>
      </c>
      <c r="F103" s="294"/>
      <c r="G103" s="294"/>
      <c r="H103" s="294"/>
      <c r="I103" s="294"/>
      <c r="J103" s="104"/>
      <c r="K103" s="294" t="s">
        <v>110</v>
      </c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322">
        <f>'01 - C.1.11 - Parkoviště ...'!J32</f>
        <v>0</v>
      </c>
      <c r="AH103" s="323"/>
      <c r="AI103" s="323"/>
      <c r="AJ103" s="323"/>
      <c r="AK103" s="323"/>
      <c r="AL103" s="323"/>
      <c r="AM103" s="323"/>
      <c r="AN103" s="322">
        <f t="shared" si="0"/>
        <v>0</v>
      </c>
      <c r="AO103" s="323"/>
      <c r="AP103" s="323"/>
      <c r="AQ103" s="105" t="s">
        <v>91</v>
      </c>
      <c r="AR103" s="60"/>
      <c r="AS103" s="106">
        <v>0</v>
      </c>
      <c r="AT103" s="107">
        <f t="shared" si="1"/>
        <v>0</v>
      </c>
      <c r="AU103" s="108">
        <f>'01 - C.1.11 - Parkoviště ...'!P131</f>
        <v>0</v>
      </c>
      <c r="AV103" s="107">
        <f>'01 - C.1.11 - Parkoviště ...'!J35</f>
        <v>0</v>
      </c>
      <c r="AW103" s="107">
        <f>'01 - C.1.11 - Parkoviště ...'!J36</f>
        <v>0</v>
      </c>
      <c r="AX103" s="107">
        <f>'01 - C.1.11 - Parkoviště ...'!J37</f>
        <v>0</v>
      </c>
      <c r="AY103" s="107">
        <f>'01 - C.1.11 - Parkoviště ...'!J38</f>
        <v>0</v>
      </c>
      <c r="AZ103" s="107">
        <f>'01 - C.1.11 - Parkoviště ...'!F35</f>
        <v>0</v>
      </c>
      <c r="BA103" s="107">
        <f>'01 - C.1.11 - Parkoviště ...'!F36</f>
        <v>0</v>
      </c>
      <c r="BB103" s="107">
        <f>'01 - C.1.11 - Parkoviště ...'!F37</f>
        <v>0</v>
      </c>
      <c r="BC103" s="107">
        <f>'01 - C.1.11 - Parkoviště ...'!F38</f>
        <v>0</v>
      </c>
      <c r="BD103" s="109">
        <f>'01 - C.1.11 - Parkoviště ...'!F39</f>
        <v>0</v>
      </c>
      <c r="BT103" s="110" t="s">
        <v>87</v>
      </c>
      <c r="BV103" s="110" t="s">
        <v>80</v>
      </c>
      <c r="BW103" s="110" t="s">
        <v>111</v>
      </c>
      <c r="BX103" s="110" t="s">
        <v>109</v>
      </c>
      <c r="CL103" s="110" t="s">
        <v>1</v>
      </c>
    </row>
    <row r="104" spans="1:90" s="4" customFormat="1" ht="23.25" customHeight="1">
      <c r="A104" s="103" t="s">
        <v>88</v>
      </c>
      <c r="B104" s="58"/>
      <c r="C104" s="104"/>
      <c r="D104" s="104"/>
      <c r="E104" s="294" t="s">
        <v>99</v>
      </c>
      <c r="F104" s="294"/>
      <c r="G104" s="294"/>
      <c r="H104" s="294"/>
      <c r="I104" s="294"/>
      <c r="J104" s="104"/>
      <c r="K104" s="294" t="s">
        <v>112</v>
      </c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322">
        <f>'02 - C.1.12 - Parkoviště ...'!J32</f>
        <v>0</v>
      </c>
      <c r="AH104" s="323"/>
      <c r="AI104" s="323"/>
      <c r="AJ104" s="323"/>
      <c r="AK104" s="323"/>
      <c r="AL104" s="323"/>
      <c r="AM104" s="323"/>
      <c r="AN104" s="322">
        <f t="shared" si="0"/>
        <v>0</v>
      </c>
      <c r="AO104" s="323"/>
      <c r="AP104" s="323"/>
      <c r="AQ104" s="105" t="s">
        <v>91</v>
      </c>
      <c r="AR104" s="60"/>
      <c r="AS104" s="106">
        <v>0</v>
      </c>
      <c r="AT104" s="107">
        <f t="shared" si="1"/>
        <v>0</v>
      </c>
      <c r="AU104" s="108">
        <f>'02 - C.1.12 - Parkoviště ...'!P131</f>
        <v>0</v>
      </c>
      <c r="AV104" s="107">
        <f>'02 - C.1.12 - Parkoviště ...'!J35</f>
        <v>0</v>
      </c>
      <c r="AW104" s="107">
        <f>'02 - C.1.12 - Parkoviště ...'!J36</f>
        <v>0</v>
      </c>
      <c r="AX104" s="107">
        <f>'02 - C.1.12 - Parkoviště ...'!J37</f>
        <v>0</v>
      </c>
      <c r="AY104" s="107">
        <f>'02 - C.1.12 - Parkoviště ...'!J38</f>
        <v>0</v>
      </c>
      <c r="AZ104" s="107">
        <f>'02 - C.1.12 - Parkoviště ...'!F35</f>
        <v>0</v>
      </c>
      <c r="BA104" s="107">
        <f>'02 - C.1.12 - Parkoviště ...'!F36</f>
        <v>0</v>
      </c>
      <c r="BB104" s="107">
        <f>'02 - C.1.12 - Parkoviště ...'!F37</f>
        <v>0</v>
      </c>
      <c r="BC104" s="107">
        <f>'02 - C.1.12 - Parkoviště ...'!F38</f>
        <v>0</v>
      </c>
      <c r="BD104" s="109">
        <f>'02 - C.1.12 - Parkoviště ...'!F39</f>
        <v>0</v>
      </c>
      <c r="BT104" s="110" t="s">
        <v>87</v>
      </c>
      <c r="BV104" s="110" t="s">
        <v>80</v>
      </c>
      <c r="BW104" s="110" t="s">
        <v>113</v>
      </c>
      <c r="BX104" s="110" t="s">
        <v>109</v>
      </c>
      <c r="CL104" s="110" t="s">
        <v>1</v>
      </c>
    </row>
    <row r="105" spans="1:90" s="4" customFormat="1" ht="23.25" customHeight="1">
      <c r="A105" s="103" t="s">
        <v>88</v>
      </c>
      <c r="B105" s="58"/>
      <c r="C105" s="104"/>
      <c r="D105" s="104"/>
      <c r="E105" s="294" t="s">
        <v>89</v>
      </c>
      <c r="F105" s="294"/>
      <c r="G105" s="294"/>
      <c r="H105" s="294"/>
      <c r="I105" s="294"/>
      <c r="J105" s="104"/>
      <c r="K105" s="294" t="s">
        <v>114</v>
      </c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322">
        <f>'03 - C.1.13 - Parkoviště ...'!J32</f>
        <v>0</v>
      </c>
      <c r="AH105" s="323"/>
      <c r="AI105" s="323"/>
      <c r="AJ105" s="323"/>
      <c r="AK105" s="323"/>
      <c r="AL105" s="323"/>
      <c r="AM105" s="323"/>
      <c r="AN105" s="322">
        <f t="shared" si="0"/>
        <v>0</v>
      </c>
      <c r="AO105" s="323"/>
      <c r="AP105" s="323"/>
      <c r="AQ105" s="105" t="s">
        <v>91</v>
      </c>
      <c r="AR105" s="60"/>
      <c r="AS105" s="106">
        <v>0</v>
      </c>
      <c r="AT105" s="107">
        <f t="shared" si="1"/>
        <v>0</v>
      </c>
      <c r="AU105" s="108">
        <f>'03 - C.1.13 - Parkoviště ...'!P131</f>
        <v>0</v>
      </c>
      <c r="AV105" s="107">
        <f>'03 - C.1.13 - Parkoviště ...'!J35</f>
        <v>0</v>
      </c>
      <c r="AW105" s="107">
        <f>'03 - C.1.13 - Parkoviště ...'!J36</f>
        <v>0</v>
      </c>
      <c r="AX105" s="107">
        <f>'03 - C.1.13 - Parkoviště ...'!J37</f>
        <v>0</v>
      </c>
      <c r="AY105" s="107">
        <f>'03 - C.1.13 - Parkoviště ...'!J38</f>
        <v>0</v>
      </c>
      <c r="AZ105" s="107">
        <f>'03 - C.1.13 - Parkoviště ...'!F35</f>
        <v>0</v>
      </c>
      <c r="BA105" s="107">
        <f>'03 - C.1.13 - Parkoviště ...'!F36</f>
        <v>0</v>
      </c>
      <c r="BB105" s="107">
        <f>'03 - C.1.13 - Parkoviště ...'!F37</f>
        <v>0</v>
      </c>
      <c r="BC105" s="107">
        <f>'03 - C.1.13 - Parkoviště ...'!F38</f>
        <v>0</v>
      </c>
      <c r="BD105" s="109">
        <f>'03 - C.1.13 - Parkoviště ...'!F39</f>
        <v>0</v>
      </c>
      <c r="BT105" s="110" t="s">
        <v>87</v>
      </c>
      <c r="BV105" s="110" t="s">
        <v>80</v>
      </c>
      <c r="BW105" s="110" t="s">
        <v>115</v>
      </c>
      <c r="BX105" s="110" t="s">
        <v>109</v>
      </c>
      <c r="CL105" s="110" t="s">
        <v>1</v>
      </c>
    </row>
    <row r="106" spans="1:90" s="4" customFormat="1" ht="23.25" customHeight="1">
      <c r="A106" s="103" t="s">
        <v>88</v>
      </c>
      <c r="B106" s="58"/>
      <c r="C106" s="104"/>
      <c r="D106" s="104"/>
      <c r="E106" s="294" t="s">
        <v>116</v>
      </c>
      <c r="F106" s="294"/>
      <c r="G106" s="294"/>
      <c r="H106" s="294"/>
      <c r="I106" s="294"/>
      <c r="J106" s="104"/>
      <c r="K106" s="294" t="s">
        <v>117</v>
      </c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322">
        <f>'04 - C.1.2 - Úprava stáva...'!J32</f>
        <v>0</v>
      </c>
      <c r="AH106" s="323"/>
      <c r="AI106" s="323"/>
      <c r="AJ106" s="323"/>
      <c r="AK106" s="323"/>
      <c r="AL106" s="323"/>
      <c r="AM106" s="323"/>
      <c r="AN106" s="322">
        <f t="shared" si="0"/>
        <v>0</v>
      </c>
      <c r="AO106" s="323"/>
      <c r="AP106" s="323"/>
      <c r="AQ106" s="105" t="s">
        <v>91</v>
      </c>
      <c r="AR106" s="60"/>
      <c r="AS106" s="106">
        <v>0</v>
      </c>
      <c r="AT106" s="107">
        <f t="shared" si="1"/>
        <v>0</v>
      </c>
      <c r="AU106" s="108">
        <f>'04 - C.1.2 - Úprava stáva...'!P135</f>
        <v>0</v>
      </c>
      <c r="AV106" s="107">
        <f>'04 - C.1.2 - Úprava stáva...'!J35</f>
        <v>0</v>
      </c>
      <c r="AW106" s="107">
        <f>'04 - C.1.2 - Úprava stáva...'!J36</f>
        <v>0</v>
      </c>
      <c r="AX106" s="107">
        <f>'04 - C.1.2 - Úprava stáva...'!J37</f>
        <v>0</v>
      </c>
      <c r="AY106" s="107">
        <f>'04 - C.1.2 - Úprava stáva...'!J38</f>
        <v>0</v>
      </c>
      <c r="AZ106" s="107">
        <f>'04 - C.1.2 - Úprava stáva...'!F35</f>
        <v>0</v>
      </c>
      <c r="BA106" s="107">
        <f>'04 - C.1.2 - Úprava stáva...'!F36</f>
        <v>0</v>
      </c>
      <c r="BB106" s="107">
        <f>'04 - C.1.2 - Úprava stáva...'!F37</f>
        <v>0</v>
      </c>
      <c r="BC106" s="107">
        <f>'04 - C.1.2 - Úprava stáva...'!F38</f>
        <v>0</v>
      </c>
      <c r="BD106" s="109">
        <f>'04 - C.1.2 - Úprava stáva...'!F39</f>
        <v>0</v>
      </c>
      <c r="BT106" s="110" t="s">
        <v>87</v>
      </c>
      <c r="BV106" s="110" t="s">
        <v>80</v>
      </c>
      <c r="BW106" s="110" t="s">
        <v>118</v>
      </c>
      <c r="BX106" s="110" t="s">
        <v>109</v>
      </c>
      <c r="CL106" s="110" t="s">
        <v>1</v>
      </c>
    </row>
    <row r="107" spans="1:91" s="7" customFormat="1" ht="16.5" customHeight="1">
      <c r="A107" s="103" t="s">
        <v>88</v>
      </c>
      <c r="B107" s="93"/>
      <c r="C107" s="94"/>
      <c r="D107" s="293" t="s">
        <v>119</v>
      </c>
      <c r="E107" s="293"/>
      <c r="F107" s="293"/>
      <c r="G107" s="293"/>
      <c r="H107" s="293"/>
      <c r="I107" s="95"/>
      <c r="J107" s="293" t="s">
        <v>120</v>
      </c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320">
        <f>'005 - SO 05 Sadové úpravy'!J30</f>
        <v>0</v>
      </c>
      <c r="AH107" s="321"/>
      <c r="AI107" s="321"/>
      <c r="AJ107" s="321"/>
      <c r="AK107" s="321"/>
      <c r="AL107" s="321"/>
      <c r="AM107" s="321"/>
      <c r="AN107" s="320">
        <f t="shared" si="0"/>
        <v>0</v>
      </c>
      <c r="AO107" s="321"/>
      <c r="AP107" s="321"/>
      <c r="AQ107" s="96" t="s">
        <v>84</v>
      </c>
      <c r="AR107" s="97"/>
      <c r="AS107" s="98">
        <v>0</v>
      </c>
      <c r="AT107" s="99">
        <f t="shared" si="1"/>
        <v>0</v>
      </c>
      <c r="AU107" s="100">
        <f>'005 - SO 05 Sadové úpravy'!P122</f>
        <v>0</v>
      </c>
      <c r="AV107" s="99">
        <f>'005 - SO 05 Sadové úpravy'!J33</f>
        <v>0</v>
      </c>
      <c r="AW107" s="99">
        <f>'005 - SO 05 Sadové úpravy'!J34</f>
        <v>0</v>
      </c>
      <c r="AX107" s="99">
        <f>'005 - SO 05 Sadové úpravy'!J35</f>
        <v>0</v>
      </c>
      <c r="AY107" s="99">
        <f>'005 - SO 05 Sadové úpravy'!J36</f>
        <v>0</v>
      </c>
      <c r="AZ107" s="99">
        <f>'005 - SO 05 Sadové úpravy'!F33</f>
        <v>0</v>
      </c>
      <c r="BA107" s="99">
        <f>'005 - SO 05 Sadové úpravy'!F34</f>
        <v>0</v>
      </c>
      <c r="BB107" s="99">
        <f>'005 - SO 05 Sadové úpravy'!F35</f>
        <v>0</v>
      </c>
      <c r="BC107" s="99">
        <f>'005 - SO 05 Sadové úpravy'!F36</f>
        <v>0</v>
      </c>
      <c r="BD107" s="101">
        <f>'005 - SO 05 Sadové úpravy'!F37</f>
        <v>0</v>
      </c>
      <c r="BT107" s="102" t="s">
        <v>85</v>
      </c>
      <c r="BV107" s="102" t="s">
        <v>80</v>
      </c>
      <c r="BW107" s="102" t="s">
        <v>121</v>
      </c>
      <c r="BX107" s="102" t="s">
        <v>5</v>
      </c>
      <c r="CL107" s="102" t="s">
        <v>1</v>
      </c>
      <c r="CM107" s="102" t="s">
        <v>87</v>
      </c>
    </row>
    <row r="108" spans="1:91" s="7" customFormat="1" ht="24.75" customHeight="1">
      <c r="A108" s="103" t="s">
        <v>88</v>
      </c>
      <c r="B108" s="93"/>
      <c r="C108" s="94"/>
      <c r="D108" s="293" t="s">
        <v>122</v>
      </c>
      <c r="E108" s="293"/>
      <c r="F108" s="293"/>
      <c r="G108" s="293"/>
      <c r="H108" s="293"/>
      <c r="I108" s="95"/>
      <c r="J108" s="293" t="s">
        <v>123</v>
      </c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320">
        <f>'006 - SO 06 Úprava a reko...'!J30</f>
        <v>0</v>
      </c>
      <c r="AH108" s="321"/>
      <c r="AI108" s="321"/>
      <c r="AJ108" s="321"/>
      <c r="AK108" s="321"/>
      <c r="AL108" s="321"/>
      <c r="AM108" s="321"/>
      <c r="AN108" s="320">
        <f t="shared" si="0"/>
        <v>0</v>
      </c>
      <c r="AO108" s="321"/>
      <c r="AP108" s="321"/>
      <c r="AQ108" s="96" t="s">
        <v>84</v>
      </c>
      <c r="AR108" s="97"/>
      <c r="AS108" s="98">
        <v>0</v>
      </c>
      <c r="AT108" s="99">
        <f t="shared" si="1"/>
        <v>0</v>
      </c>
      <c r="AU108" s="100">
        <f>'006 - SO 06 Úprava a reko...'!P132</f>
        <v>0</v>
      </c>
      <c r="AV108" s="99">
        <f>'006 - SO 06 Úprava a reko...'!J33</f>
        <v>0</v>
      </c>
      <c r="AW108" s="99">
        <f>'006 - SO 06 Úprava a reko...'!J34</f>
        <v>0</v>
      </c>
      <c r="AX108" s="99">
        <f>'006 - SO 06 Úprava a reko...'!J35</f>
        <v>0</v>
      </c>
      <c r="AY108" s="99">
        <f>'006 - SO 06 Úprava a reko...'!J36</f>
        <v>0</v>
      </c>
      <c r="AZ108" s="99">
        <f>'006 - SO 06 Úprava a reko...'!F33</f>
        <v>0</v>
      </c>
      <c r="BA108" s="99">
        <f>'006 - SO 06 Úprava a reko...'!F34</f>
        <v>0</v>
      </c>
      <c r="BB108" s="99">
        <f>'006 - SO 06 Úprava a reko...'!F35</f>
        <v>0</v>
      </c>
      <c r="BC108" s="99">
        <f>'006 - SO 06 Úprava a reko...'!F36</f>
        <v>0</v>
      </c>
      <c r="BD108" s="101">
        <f>'006 - SO 06 Úprava a reko...'!F37</f>
        <v>0</v>
      </c>
      <c r="BT108" s="102" t="s">
        <v>85</v>
      </c>
      <c r="BV108" s="102" t="s">
        <v>80</v>
      </c>
      <c r="BW108" s="102" t="s">
        <v>124</v>
      </c>
      <c r="BX108" s="102" t="s">
        <v>5</v>
      </c>
      <c r="CL108" s="102" t="s">
        <v>1</v>
      </c>
      <c r="CM108" s="102" t="s">
        <v>87</v>
      </c>
    </row>
    <row r="109" spans="1:91" s="7" customFormat="1" ht="24.75" customHeight="1">
      <c r="A109" s="103" t="s">
        <v>88</v>
      </c>
      <c r="B109" s="93"/>
      <c r="C109" s="94"/>
      <c r="D109" s="293" t="s">
        <v>125</v>
      </c>
      <c r="E109" s="293"/>
      <c r="F109" s="293"/>
      <c r="G109" s="293"/>
      <c r="H109" s="293"/>
      <c r="I109" s="95"/>
      <c r="J109" s="293" t="s">
        <v>126</v>
      </c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320">
        <f>'008 - SO 08 Nahrazení a d...'!J30</f>
        <v>0</v>
      </c>
      <c r="AH109" s="321"/>
      <c r="AI109" s="321"/>
      <c r="AJ109" s="321"/>
      <c r="AK109" s="321"/>
      <c r="AL109" s="321"/>
      <c r="AM109" s="321"/>
      <c r="AN109" s="320">
        <f t="shared" si="0"/>
        <v>0</v>
      </c>
      <c r="AO109" s="321"/>
      <c r="AP109" s="321"/>
      <c r="AQ109" s="96" t="s">
        <v>84</v>
      </c>
      <c r="AR109" s="97"/>
      <c r="AS109" s="98">
        <v>0</v>
      </c>
      <c r="AT109" s="99">
        <f t="shared" si="1"/>
        <v>0</v>
      </c>
      <c r="AU109" s="100">
        <f>'008 - SO 08 Nahrazení a d...'!P127</f>
        <v>0</v>
      </c>
      <c r="AV109" s="99">
        <f>'008 - SO 08 Nahrazení a d...'!J33</f>
        <v>0</v>
      </c>
      <c r="AW109" s="99">
        <f>'008 - SO 08 Nahrazení a d...'!J34</f>
        <v>0</v>
      </c>
      <c r="AX109" s="99">
        <f>'008 - SO 08 Nahrazení a d...'!J35</f>
        <v>0</v>
      </c>
      <c r="AY109" s="99">
        <f>'008 - SO 08 Nahrazení a d...'!J36</f>
        <v>0</v>
      </c>
      <c r="AZ109" s="99">
        <f>'008 - SO 08 Nahrazení a d...'!F33</f>
        <v>0</v>
      </c>
      <c r="BA109" s="99">
        <f>'008 - SO 08 Nahrazení a d...'!F34</f>
        <v>0</v>
      </c>
      <c r="BB109" s="99">
        <f>'008 - SO 08 Nahrazení a d...'!F35</f>
        <v>0</v>
      </c>
      <c r="BC109" s="99">
        <f>'008 - SO 08 Nahrazení a d...'!F36</f>
        <v>0</v>
      </c>
      <c r="BD109" s="101">
        <f>'008 - SO 08 Nahrazení a d...'!F37</f>
        <v>0</v>
      </c>
      <c r="BT109" s="102" t="s">
        <v>85</v>
      </c>
      <c r="BV109" s="102" t="s">
        <v>80</v>
      </c>
      <c r="BW109" s="102" t="s">
        <v>127</v>
      </c>
      <c r="BX109" s="102" t="s">
        <v>5</v>
      </c>
      <c r="CL109" s="102" t="s">
        <v>1</v>
      </c>
      <c r="CM109" s="102" t="s">
        <v>87</v>
      </c>
    </row>
    <row r="110" spans="1:91" s="7" customFormat="1" ht="16.5" customHeight="1">
      <c r="A110" s="103" t="s">
        <v>88</v>
      </c>
      <c r="B110" s="93"/>
      <c r="C110" s="94"/>
      <c r="D110" s="293" t="s">
        <v>128</v>
      </c>
      <c r="E110" s="293"/>
      <c r="F110" s="293"/>
      <c r="G110" s="293"/>
      <c r="H110" s="293"/>
      <c r="I110" s="95"/>
      <c r="J110" s="293" t="s">
        <v>129</v>
      </c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320">
        <f>'009 - SO 09 Odstraněné prvky'!J30</f>
        <v>0</v>
      </c>
      <c r="AH110" s="321"/>
      <c r="AI110" s="321"/>
      <c r="AJ110" s="321"/>
      <c r="AK110" s="321"/>
      <c r="AL110" s="321"/>
      <c r="AM110" s="321"/>
      <c r="AN110" s="320">
        <f t="shared" si="0"/>
        <v>0</v>
      </c>
      <c r="AO110" s="321"/>
      <c r="AP110" s="321"/>
      <c r="AQ110" s="96" t="s">
        <v>84</v>
      </c>
      <c r="AR110" s="97"/>
      <c r="AS110" s="98">
        <v>0</v>
      </c>
      <c r="AT110" s="99">
        <f t="shared" si="1"/>
        <v>0</v>
      </c>
      <c r="AU110" s="100">
        <f>'009 - SO 09 Odstraněné prvky'!P122</f>
        <v>0</v>
      </c>
      <c r="AV110" s="99">
        <f>'009 - SO 09 Odstraněné prvky'!J33</f>
        <v>0</v>
      </c>
      <c r="AW110" s="99">
        <f>'009 - SO 09 Odstraněné prvky'!J34</f>
        <v>0</v>
      </c>
      <c r="AX110" s="99">
        <f>'009 - SO 09 Odstraněné prvky'!J35</f>
        <v>0</v>
      </c>
      <c r="AY110" s="99">
        <f>'009 - SO 09 Odstraněné prvky'!J36</f>
        <v>0</v>
      </c>
      <c r="AZ110" s="99">
        <f>'009 - SO 09 Odstraněné prvky'!F33</f>
        <v>0</v>
      </c>
      <c r="BA110" s="99">
        <f>'009 - SO 09 Odstraněné prvky'!F34</f>
        <v>0</v>
      </c>
      <c r="BB110" s="99">
        <f>'009 - SO 09 Odstraněné prvky'!F35</f>
        <v>0</v>
      </c>
      <c r="BC110" s="99">
        <f>'009 - SO 09 Odstraněné prvky'!F36</f>
        <v>0</v>
      </c>
      <c r="BD110" s="101">
        <f>'009 - SO 09 Odstraněné prvky'!F37</f>
        <v>0</v>
      </c>
      <c r="BT110" s="102" t="s">
        <v>85</v>
      </c>
      <c r="BV110" s="102" t="s">
        <v>80</v>
      </c>
      <c r="BW110" s="102" t="s">
        <v>130</v>
      </c>
      <c r="BX110" s="102" t="s">
        <v>5</v>
      </c>
      <c r="CL110" s="102" t="s">
        <v>1</v>
      </c>
      <c r="CM110" s="102" t="s">
        <v>87</v>
      </c>
    </row>
    <row r="111" spans="1:91" s="7" customFormat="1" ht="16.5" customHeight="1">
      <c r="A111" s="103" t="s">
        <v>88</v>
      </c>
      <c r="B111" s="93"/>
      <c r="C111" s="94"/>
      <c r="D111" s="293" t="s">
        <v>131</v>
      </c>
      <c r="E111" s="293"/>
      <c r="F111" s="293"/>
      <c r="G111" s="293"/>
      <c r="H111" s="293"/>
      <c r="I111" s="95"/>
      <c r="J111" s="293" t="s">
        <v>132</v>
      </c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320">
        <f>'010 - SO 10 Úprava a dopl...'!J30</f>
        <v>0</v>
      </c>
      <c r="AH111" s="321"/>
      <c r="AI111" s="321"/>
      <c r="AJ111" s="321"/>
      <c r="AK111" s="321"/>
      <c r="AL111" s="321"/>
      <c r="AM111" s="321"/>
      <c r="AN111" s="320">
        <f t="shared" si="0"/>
        <v>0</v>
      </c>
      <c r="AO111" s="321"/>
      <c r="AP111" s="321"/>
      <c r="AQ111" s="96" t="s">
        <v>84</v>
      </c>
      <c r="AR111" s="97"/>
      <c r="AS111" s="98">
        <v>0</v>
      </c>
      <c r="AT111" s="99">
        <f t="shared" si="1"/>
        <v>0</v>
      </c>
      <c r="AU111" s="100">
        <f>'010 - SO 10 Úprava a dopl...'!P127</f>
        <v>0</v>
      </c>
      <c r="AV111" s="99">
        <f>'010 - SO 10 Úprava a dopl...'!J33</f>
        <v>0</v>
      </c>
      <c r="AW111" s="99">
        <f>'010 - SO 10 Úprava a dopl...'!J34</f>
        <v>0</v>
      </c>
      <c r="AX111" s="99">
        <f>'010 - SO 10 Úprava a dopl...'!J35</f>
        <v>0</v>
      </c>
      <c r="AY111" s="99">
        <f>'010 - SO 10 Úprava a dopl...'!J36</f>
        <v>0</v>
      </c>
      <c r="AZ111" s="99">
        <f>'010 - SO 10 Úprava a dopl...'!F33</f>
        <v>0</v>
      </c>
      <c r="BA111" s="99">
        <f>'010 - SO 10 Úprava a dopl...'!F34</f>
        <v>0</v>
      </c>
      <c r="BB111" s="99">
        <f>'010 - SO 10 Úprava a dopl...'!F35</f>
        <v>0</v>
      </c>
      <c r="BC111" s="99">
        <f>'010 - SO 10 Úprava a dopl...'!F36</f>
        <v>0</v>
      </c>
      <c r="BD111" s="101">
        <f>'010 - SO 10 Úprava a dopl...'!F37</f>
        <v>0</v>
      </c>
      <c r="BT111" s="102" t="s">
        <v>85</v>
      </c>
      <c r="BV111" s="102" t="s">
        <v>80</v>
      </c>
      <c r="BW111" s="102" t="s">
        <v>133</v>
      </c>
      <c r="BX111" s="102" t="s">
        <v>5</v>
      </c>
      <c r="CL111" s="102" t="s">
        <v>1</v>
      </c>
      <c r="CM111" s="102" t="s">
        <v>87</v>
      </c>
    </row>
    <row r="112" spans="1:91" s="7" customFormat="1" ht="16.5" customHeight="1">
      <c r="A112" s="103" t="s">
        <v>88</v>
      </c>
      <c r="B112" s="93"/>
      <c r="C112" s="94"/>
      <c r="D112" s="293" t="s">
        <v>134</v>
      </c>
      <c r="E112" s="293"/>
      <c r="F112" s="293"/>
      <c r="G112" s="293"/>
      <c r="H112" s="293"/>
      <c r="I112" s="95"/>
      <c r="J112" s="293" t="s">
        <v>135</v>
      </c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320">
        <f>'011 - Vedlejší rozpočtové...'!J30</f>
        <v>0</v>
      </c>
      <c r="AH112" s="321"/>
      <c r="AI112" s="321"/>
      <c r="AJ112" s="321"/>
      <c r="AK112" s="321"/>
      <c r="AL112" s="321"/>
      <c r="AM112" s="321"/>
      <c r="AN112" s="320">
        <f t="shared" si="0"/>
        <v>0</v>
      </c>
      <c r="AO112" s="321"/>
      <c r="AP112" s="321"/>
      <c r="AQ112" s="96" t="s">
        <v>84</v>
      </c>
      <c r="AR112" s="97"/>
      <c r="AS112" s="111">
        <v>0</v>
      </c>
      <c r="AT112" s="112">
        <f t="shared" si="1"/>
        <v>0</v>
      </c>
      <c r="AU112" s="113">
        <f>'011 - Vedlejší rozpočtové...'!P122</f>
        <v>0</v>
      </c>
      <c r="AV112" s="112">
        <f>'011 - Vedlejší rozpočtové...'!J33</f>
        <v>0</v>
      </c>
      <c r="AW112" s="112">
        <f>'011 - Vedlejší rozpočtové...'!J34</f>
        <v>0</v>
      </c>
      <c r="AX112" s="112">
        <f>'011 - Vedlejší rozpočtové...'!J35</f>
        <v>0</v>
      </c>
      <c r="AY112" s="112">
        <f>'011 - Vedlejší rozpočtové...'!J36</f>
        <v>0</v>
      </c>
      <c r="AZ112" s="112">
        <f>'011 - Vedlejší rozpočtové...'!F33</f>
        <v>0</v>
      </c>
      <c r="BA112" s="112">
        <f>'011 - Vedlejší rozpočtové...'!F34</f>
        <v>0</v>
      </c>
      <c r="BB112" s="112">
        <f>'011 - Vedlejší rozpočtové...'!F35</f>
        <v>0</v>
      </c>
      <c r="BC112" s="112">
        <f>'011 - Vedlejší rozpočtové...'!F36</f>
        <v>0</v>
      </c>
      <c r="BD112" s="114">
        <f>'011 - Vedlejší rozpočtové...'!F37</f>
        <v>0</v>
      </c>
      <c r="BT112" s="102" t="s">
        <v>85</v>
      </c>
      <c r="BV112" s="102" t="s">
        <v>80</v>
      </c>
      <c r="BW112" s="102" t="s">
        <v>136</v>
      </c>
      <c r="BX112" s="102" t="s">
        <v>5</v>
      </c>
      <c r="CL112" s="102" t="s">
        <v>1</v>
      </c>
      <c r="CM112" s="102" t="s">
        <v>87</v>
      </c>
    </row>
    <row r="113" spans="1:57" s="2" customFormat="1" ht="30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9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s="2" customFormat="1" ht="6.9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39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</sheetData>
  <sheetProtection algorithmName="SHA-512" hashValue="qZtHIhwNbB268hgnpTOoAtQKncVNjHQKveJ/GfQO5zsQV7HhizA4AHSQAryLDpvqWO3uBs9wZR+O6q4wnAclRA==" saltValue="JU1hyCcB4lTDTUFYZPkdjXlMh93R2AulgI/JJ8JmGKEmpm31IGeVz+eimFnsfXi2tnzOpjLWjDM7wGh2RQs3FA==" spinCount="100000" sheet="1" objects="1" scenarios="1" formatColumns="0" formatRows="0"/>
  <mergeCells count="110"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5:AO35"/>
    <mergeCell ref="X35:AB35"/>
    <mergeCell ref="AR2:BE2"/>
    <mergeCell ref="AG92:AM92"/>
    <mergeCell ref="AG101:AM101"/>
    <mergeCell ref="AG103:AM103"/>
    <mergeCell ref="AG102:AM102"/>
    <mergeCell ref="AG95:AM95"/>
    <mergeCell ref="AG100:AM100"/>
    <mergeCell ref="AG99:AM99"/>
    <mergeCell ref="AG96:AM96"/>
    <mergeCell ref="AG97:AM97"/>
    <mergeCell ref="AG98:AM98"/>
    <mergeCell ref="AM89:AP89"/>
    <mergeCell ref="AM90:AP90"/>
    <mergeCell ref="AM87:AN87"/>
    <mergeCell ref="AN103:AP103"/>
    <mergeCell ref="AN92:AP92"/>
    <mergeCell ref="AN98:AP98"/>
    <mergeCell ref="AN101:AP101"/>
    <mergeCell ref="AN97:AP97"/>
    <mergeCell ref="AN100:AP100"/>
    <mergeCell ref="AN95:AP95"/>
    <mergeCell ref="AN99:AP99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AG94:AM94"/>
    <mergeCell ref="AG104:AM104"/>
    <mergeCell ref="L85:AO85"/>
    <mergeCell ref="E105:I105"/>
    <mergeCell ref="K105:AF105"/>
    <mergeCell ref="E106:I106"/>
    <mergeCell ref="K106:AF106"/>
    <mergeCell ref="D107:H107"/>
    <mergeCell ref="J107:AF107"/>
    <mergeCell ref="D108:H108"/>
    <mergeCell ref="J108:AF108"/>
    <mergeCell ref="AN96:AP96"/>
    <mergeCell ref="AN102:AP102"/>
    <mergeCell ref="AN104:AP104"/>
    <mergeCell ref="E104:I104"/>
    <mergeCell ref="E103:I103"/>
    <mergeCell ref="I92:AF92"/>
    <mergeCell ref="J102:AF102"/>
    <mergeCell ref="J95:AF95"/>
    <mergeCell ref="J97:AF97"/>
    <mergeCell ref="J101:AF101"/>
    <mergeCell ref="K103:AF103"/>
    <mergeCell ref="K99:AF99"/>
    <mergeCell ref="K96:AF96"/>
    <mergeCell ref="K104:AF104"/>
    <mergeCell ref="K98:AF98"/>
    <mergeCell ref="K100:AF100"/>
    <mergeCell ref="C92:G92"/>
    <mergeCell ref="D95:H95"/>
    <mergeCell ref="D102:H102"/>
    <mergeCell ref="D101:H101"/>
    <mergeCell ref="D97:H97"/>
    <mergeCell ref="E98:I98"/>
    <mergeCell ref="E96:I96"/>
    <mergeCell ref="E99:I99"/>
    <mergeCell ref="E100:I100"/>
  </mergeCells>
  <hyperlinks>
    <hyperlink ref="A96" location="'03 - Dětské hřiště D.1.7'!C2" display="/"/>
    <hyperlink ref="A98" location="'01 - Stanoviště G.1.1.2-1'!C2" display="/"/>
    <hyperlink ref="A99" location="'02 - Stanoviště G.1.1.2-2'!C2" display="/"/>
    <hyperlink ref="A100" location="'03 - Stanoviště G.1.1.2-3'!C2" display="/"/>
    <hyperlink ref="A101" location="'003 - SO 03 Komunikace pr...'!C2" display="/"/>
    <hyperlink ref="A103" location="'01 - C.1.11 - Parkoviště ...'!C2" display="/"/>
    <hyperlink ref="A104" location="'02 - C.1.12 - Parkoviště ...'!C2" display="/"/>
    <hyperlink ref="A105" location="'03 - C.1.13 - Parkoviště ...'!C2" display="/"/>
    <hyperlink ref="A106" location="'04 - C.1.2 - Úprava stáva...'!C2" display="/"/>
    <hyperlink ref="A107" location="'005 - SO 05 Sadové úpravy'!C2" display="/"/>
    <hyperlink ref="A108" location="'006 - SO 06 Úprava a reko...'!C2" display="/"/>
    <hyperlink ref="A109" location="'008 - SO 08 Nahrazení a d...'!C2" display="/"/>
    <hyperlink ref="A110" location="'009 - SO 09 Odstraněné prvky'!C2" display="/"/>
    <hyperlink ref="A111" location="'010 - SO 10 Úprava a dopl...'!C2" display="/"/>
    <hyperlink ref="A112" location="'011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118</v>
      </c>
      <c r="AZ2" s="116" t="s">
        <v>137</v>
      </c>
      <c r="BA2" s="116" t="s">
        <v>1</v>
      </c>
      <c r="BB2" s="116" t="s">
        <v>1</v>
      </c>
      <c r="BC2" s="116" t="s">
        <v>1072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146</v>
      </c>
      <c r="BA3" s="116" t="s">
        <v>1</v>
      </c>
      <c r="BB3" s="116" t="s">
        <v>1</v>
      </c>
      <c r="BC3" s="116" t="s">
        <v>1073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139</v>
      </c>
      <c r="BA4" s="116" t="s">
        <v>1</v>
      </c>
      <c r="BB4" s="116" t="s">
        <v>1</v>
      </c>
      <c r="BC4" s="116" t="s">
        <v>1074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142</v>
      </c>
      <c r="BA5" s="116" t="s">
        <v>1</v>
      </c>
      <c r="BB5" s="116" t="s">
        <v>1</v>
      </c>
      <c r="BC5" s="116" t="s">
        <v>1075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889</v>
      </c>
      <c r="BA6" s="116" t="s">
        <v>1</v>
      </c>
      <c r="BB6" s="116" t="s">
        <v>1</v>
      </c>
      <c r="BC6" s="116" t="s">
        <v>1076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472</v>
      </c>
      <c r="BA7" s="116" t="s">
        <v>1</v>
      </c>
      <c r="BB7" s="116" t="s">
        <v>1</v>
      </c>
      <c r="BC7" s="116" t="s">
        <v>1077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475</v>
      </c>
      <c r="BA8" s="116" t="s">
        <v>1</v>
      </c>
      <c r="BB8" s="116" t="s">
        <v>1</v>
      </c>
      <c r="BC8" s="116" t="s">
        <v>1078</v>
      </c>
      <c r="BD8" s="116" t="s">
        <v>87</v>
      </c>
    </row>
    <row r="9" spans="1:56" s="2" customFormat="1" ht="16.5" customHeight="1">
      <c r="A9" s="34"/>
      <c r="B9" s="39"/>
      <c r="C9" s="34"/>
      <c r="D9" s="34"/>
      <c r="E9" s="336" t="s">
        <v>893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16" t="s">
        <v>154</v>
      </c>
      <c r="BA9" s="116" t="s">
        <v>1</v>
      </c>
      <c r="BB9" s="116" t="s">
        <v>1</v>
      </c>
      <c r="BC9" s="116" t="s">
        <v>1079</v>
      </c>
      <c r="BD9" s="116" t="s">
        <v>87</v>
      </c>
    </row>
    <row r="10" spans="1:56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16" t="s">
        <v>634</v>
      </c>
      <c r="BA10" s="116" t="s">
        <v>1</v>
      </c>
      <c r="BB10" s="116" t="s">
        <v>1</v>
      </c>
      <c r="BC10" s="116" t="s">
        <v>681</v>
      </c>
      <c r="BD10" s="116" t="s">
        <v>87</v>
      </c>
    </row>
    <row r="11" spans="1:56" s="2" customFormat="1" ht="16.5" customHeight="1">
      <c r="A11" s="34"/>
      <c r="B11" s="39"/>
      <c r="C11" s="34"/>
      <c r="D11" s="34"/>
      <c r="E11" s="339" t="s">
        <v>1080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16" t="s">
        <v>1081</v>
      </c>
      <c r="BA11" s="116" t="s">
        <v>1</v>
      </c>
      <c r="BB11" s="116" t="s">
        <v>1</v>
      </c>
      <c r="BC11" s="116" t="s">
        <v>1082</v>
      </c>
      <c r="BD11" s="116" t="s">
        <v>87</v>
      </c>
    </row>
    <row r="12" spans="1:56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16" t="s">
        <v>1083</v>
      </c>
      <c r="BA12" s="116" t="s">
        <v>1</v>
      </c>
      <c r="BB12" s="116" t="s">
        <v>1</v>
      </c>
      <c r="BC12" s="116" t="s">
        <v>1084</v>
      </c>
      <c r="BD12" s="116" t="s">
        <v>87</v>
      </c>
    </row>
    <row r="13" spans="1:56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16" t="s">
        <v>1085</v>
      </c>
      <c r="BA13" s="116" t="s">
        <v>1</v>
      </c>
      <c r="BB13" s="116" t="s">
        <v>1</v>
      </c>
      <c r="BC13" s="116" t="s">
        <v>1086</v>
      </c>
      <c r="BD13" s="116" t="s">
        <v>87</v>
      </c>
    </row>
    <row r="14" spans="1:56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16" t="s">
        <v>1087</v>
      </c>
      <c r="BA14" s="116" t="s">
        <v>1</v>
      </c>
      <c r="BB14" s="116" t="s">
        <v>1</v>
      </c>
      <c r="BC14" s="116" t="s">
        <v>1088</v>
      </c>
      <c r="BD14" s="116" t="s">
        <v>87</v>
      </c>
    </row>
    <row r="15" spans="1:56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Z15" s="116" t="s">
        <v>1089</v>
      </c>
      <c r="BA15" s="116" t="s">
        <v>1</v>
      </c>
      <c r="BB15" s="116" t="s">
        <v>1</v>
      </c>
      <c r="BC15" s="116" t="s">
        <v>1090</v>
      </c>
      <c r="BD15" s="116" t="s">
        <v>87</v>
      </c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ROUND(J135,2)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ROUND((SUM(BE135:BE308)),2)</f>
        <v>0</v>
      </c>
      <c r="G35" s="34"/>
      <c r="H35" s="34"/>
      <c r="I35" s="138">
        <v>0.21</v>
      </c>
      <c r="J35" s="137">
        <f>ROUND(((SUM(BE135:BE308))*I35),2)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ROUND((SUM(BF135:BF308)),2)</f>
        <v>0</v>
      </c>
      <c r="G36" s="34"/>
      <c r="H36" s="34"/>
      <c r="I36" s="138">
        <v>0.15</v>
      </c>
      <c r="J36" s="137">
        <f>ROUND(((SUM(BF135:BF308))*I36),2)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ROUND((SUM(BG135:BG308)),2)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ROUND((SUM(BH135:BH308)),2)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ROUND((SUM(BI135:BI308)),2)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893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>04 - C.1.2 - Úprava stávající silniční komunikace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J136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J137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166</v>
      </c>
      <c r="E101" s="177"/>
      <c r="F101" s="177"/>
      <c r="G101" s="177"/>
      <c r="H101" s="177"/>
      <c r="I101" s="178"/>
      <c r="J101" s="179">
        <f>J211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1091</v>
      </c>
      <c r="E102" s="177"/>
      <c r="F102" s="177"/>
      <c r="G102" s="177"/>
      <c r="H102" s="177"/>
      <c r="I102" s="178"/>
      <c r="J102" s="179">
        <f>J213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895</v>
      </c>
      <c r="E103" s="177"/>
      <c r="F103" s="177"/>
      <c r="G103" s="177"/>
      <c r="H103" s="177"/>
      <c r="I103" s="178"/>
      <c r="J103" s="179">
        <f>J216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716</v>
      </c>
      <c r="E104" s="177"/>
      <c r="F104" s="177"/>
      <c r="G104" s="177"/>
      <c r="H104" s="177"/>
      <c r="I104" s="178"/>
      <c r="J104" s="179">
        <f>J230</f>
        <v>0</v>
      </c>
      <c r="K104" s="104"/>
      <c r="L104" s="180"/>
    </row>
    <row r="105" spans="2:12" s="10" customFormat="1" ht="19.95" customHeight="1">
      <c r="B105" s="175"/>
      <c r="C105" s="104"/>
      <c r="D105" s="176" t="s">
        <v>479</v>
      </c>
      <c r="E105" s="177"/>
      <c r="F105" s="177"/>
      <c r="G105" s="177"/>
      <c r="H105" s="177"/>
      <c r="I105" s="178"/>
      <c r="J105" s="179">
        <f>J250</f>
        <v>0</v>
      </c>
      <c r="K105" s="104"/>
      <c r="L105" s="180"/>
    </row>
    <row r="106" spans="2:12" s="10" customFormat="1" ht="19.95" customHeight="1">
      <c r="B106" s="175"/>
      <c r="C106" s="104"/>
      <c r="D106" s="176" t="s">
        <v>480</v>
      </c>
      <c r="E106" s="177"/>
      <c r="F106" s="177"/>
      <c r="G106" s="177"/>
      <c r="H106" s="177"/>
      <c r="I106" s="178"/>
      <c r="J106" s="179">
        <f>J271</f>
        <v>0</v>
      </c>
      <c r="K106" s="104"/>
      <c r="L106" s="180"/>
    </row>
    <row r="107" spans="2:12" s="10" customFormat="1" ht="19.95" customHeight="1">
      <c r="B107" s="175"/>
      <c r="C107" s="104"/>
      <c r="D107" s="176" t="s">
        <v>169</v>
      </c>
      <c r="E107" s="177"/>
      <c r="F107" s="177"/>
      <c r="G107" s="177"/>
      <c r="H107" s="177"/>
      <c r="I107" s="178"/>
      <c r="J107" s="179">
        <f>J284</f>
        <v>0</v>
      </c>
      <c r="K107" s="104"/>
      <c r="L107" s="180"/>
    </row>
    <row r="108" spans="2:12" s="9" customFormat="1" ht="24.9" customHeight="1">
      <c r="B108" s="168"/>
      <c r="C108" s="169"/>
      <c r="D108" s="170" t="s">
        <v>637</v>
      </c>
      <c r="E108" s="171"/>
      <c r="F108" s="171"/>
      <c r="G108" s="171"/>
      <c r="H108" s="171"/>
      <c r="I108" s="172"/>
      <c r="J108" s="173">
        <f>J286</f>
        <v>0</v>
      </c>
      <c r="K108" s="169"/>
      <c r="L108" s="174"/>
    </row>
    <row r="109" spans="2:12" s="10" customFormat="1" ht="19.95" customHeight="1">
      <c r="B109" s="175"/>
      <c r="C109" s="104"/>
      <c r="D109" s="176" t="s">
        <v>638</v>
      </c>
      <c r="E109" s="177"/>
      <c r="F109" s="177"/>
      <c r="G109" s="177"/>
      <c r="H109" s="177"/>
      <c r="I109" s="178"/>
      <c r="J109" s="179">
        <f>J287</f>
        <v>0</v>
      </c>
      <c r="K109" s="104"/>
      <c r="L109" s="180"/>
    </row>
    <row r="110" spans="2:12" s="9" customFormat="1" ht="24.9" customHeight="1">
      <c r="B110" s="168"/>
      <c r="C110" s="169"/>
      <c r="D110" s="170" t="s">
        <v>173</v>
      </c>
      <c r="E110" s="171"/>
      <c r="F110" s="171"/>
      <c r="G110" s="171"/>
      <c r="H110" s="171"/>
      <c r="I110" s="172"/>
      <c r="J110" s="173">
        <f>J299</f>
        <v>0</v>
      </c>
      <c r="K110" s="169"/>
      <c r="L110" s="174"/>
    </row>
    <row r="111" spans="2:12" s="10" customFormat="1" ht="19.95" customHeight="1">
      <c r="B111" s="175"/>
      <c r="C111" s="104"/>
      <c r="D111" s="176" t="s">
        <v>174</v>
      </c>
      <c r="E111" s="177"/>
      <c r="F111" s="177"/>
      <c r="G111" s="177"/>
      <c r="H111" s="177"/>
      <c r="I111" s="178"/>
      <c r="J111" s="179">
        <f>J300</f>
        <v>0</v>
      </c>
      <c r="K111" s="104"/>
      <c r="L111" s="180"/>
    </row>
    <row r="112" spans="2:12" s="10" customFormat="1" ht="19.95" customHeight="1">
      <c r="B112" s="175"/>
      <c r="C112" s="104"/>
      <c r="D112" s="176" t="s">
        <v>717</v>
      </c>
      <c r="E112" s="177"/>
      <c r="F112" s="177"/>
      <c r="G112" s="177"/>
      <c r="H112" s="177"/>
      <c r="I112" s="178"/>
      <c r="J112" s="179">
        <f>J303</f>
        <v>0</v>
      </c>
      <c r="K112" s="104"/>
      <c r="L112" s="180"/>
    </row>
    <row r="113" spans="2:12" s="10" customFormat="1" ht="19.95" customHeight="1">
      <c r="B113" s="175"/>
      <c r="C113" s="104"/>
      <c r="D113" s="176" t="s">
        <v>896</v>
      </c>
      <c r="E113" s="177"/>
      <c r="F113" s="177"/>
      <c r="G113" s="177"/>
      <c r="H113" s="177"/>
      <c r="I113" s="178"/>
      <c r="J113" s="179">
        <f>J305</f>
        <v>0</v>
      </c>
      <c r="K113" s="104"/>
      <c r="L113" s="180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54"/>
      <c r="C115" s="55"/>
      <c r="D115" s="55"/>
      <c r="E115" s="55"/>
      <c r="F115" s="55"/>
      <c r="G115" s="55"/>
      <c r="H115" s="55"/>
      <c r="I115" s="159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" customHeight="1">
      <c r="A119" s="34"/>
      <c r="B119" s="56"/>
      <c r="C119" s="57"/>
      <c r="D119" s="57"/>
      <c r="E119" s="57"/>
      <c r="F119" s="57"/>
      <c r="G119" s="57"/>
      <c r="H119" s="57"/>
      <c r="I119" s="162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" customHeight="1">
      <c r="A120" s="34"/>
      <c r="B120" s="35"/>
      <c r="C120" s="23" t="s">
        <v>175</v>
      </c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3.25" customHeight="1">
      <c r="A123" s="34"/>
      <c r="B123" s="35"/>
      <c r="C123" s="36"/>
      <c r="D123" s="36"/>
      <c r="E123" s="343" t="str">
        <f>E7</f>
        <v>Regenerace panelového sídliště Křižná-VI.etapa,lokalita ul.Křižná,Seifertova,Bratří Čapků</v>
      </c>
      <c r="F123" s="344"/>
      <c r="G123" s="344"/>
      <c r="H123" s="344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150</v>
      </c>
      <c r="D124" s="22"/>
      <c r="E124" s="22"/>
      <c r="F124" s="22"/>
      <c r="G124" s="22"/>
      <c r="H124" s="22"/>
      <c r="I124" s="115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43" t="s">
        <v>893</v>
      </c>
      <c r="F125" s="345"/>
      <c r="G125" s="345"/>
      <c r="H125" s="345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156</v>
      </c>
      <c r="D126" s="36"/>
      <c r="E126" s="36"/>
      <c r="F126" s="36"/>
      <c r="G126" s="36"/>
      <c r="H126" s="36"/>
      <c r="I126" s="123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96" t="str">
        <f>E11</f>
        <v>04 - C.1.2 - Úprava stávající silniční komunikace</v>
      </c>
      <c r="F127" s="345"/>
      <c r="G127" s="345"/>
      <c r="H127" s="345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" customHeight="1">
      <c r="A128" s="34"/>
      <c r="B128" s="35"/>
      <c r="C128" s="36"/>
      <c r="D128" s="36"/>
      <c r="E128" s="36"/>
      <c r="F128" s="36"/>
      <c r="G128" s="36"/>
      <c r="H128" s="36"/>
      <c r="I128" s="123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>Valašské Meziříčí</v>
      </c>
      <c r="G129" s="36"/>
      <c r="H129" s="36"/>
      <c r="I129" s="124" t="s">
        <v>22</v>
      </c>
      <c r="J129" s="66" t="str">
        <f>IF(J14="","",J14)</f>
        <v>14. 1. 2020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123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25.65" customHeight="1">
      <c r="A131" s="34"/>
      <c r="B131" s="35"/>
      <c r="C131" s="29" t="s">
        <v>24</v>
      </c>
      <c r="D131" s="36"/>
      <c r="E131" s="36"/>
      <c r="F131" s="27" t="str">
        <f>E17</f>
        <v>Město Valašské Meziříčí</v>
      </c>
      <c r="G131" s="36"/>
      <c r="H131" s="36"/>
      <c r="I131" s="124" t="s">
        <v>30</v>
      </c>
      <c r="J131" s="32" t="str">
        <f>E23</f>
        <v>LZ-PROJEKT plus s.r.o.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28</v>
      </c>
      <c r="D132" s="36"/>
      <c r="E132" s="36"/>
      <c r="F132" s="27" t="str">
        <f>IF(E20="","",E20)</f>
        <v>Vyplň údaj</v>
      </c>
      <c r="G132" s="36"/>
      <c r="H132" s="36"/>
      <c r="I132" s="124" t="s">
        <v>35</v>
      </c>
      <c r="J132" s="32" t="str">
        <f>E26</f>
        <v>Fajfrová Irena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123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81"/>
      <c r="B134" s="182"/>
      <c r="C134" s="183" t="s">
        <v>176</v>
      </c>
      <c r="D134" s="184" t="s">
        <v>63</v>
      </c>
      <c r="E134" s="184" t="s">
        <v>59</v>
      </c>
      <c r="F134" s="184" t="s">
        <v>60</v>
      </c>
      <c r="G134" s="184" t="s">
        <v>177</v>
      </c>
      <c r="H134" s="184" t="s">
        <v>178</v>
      </c>
      <c r="I134" s="185" t="s">
        <v>179</v>
      </c>
      <c r="J134" s="184" t="s">
        <v>160</v>
      </c>
      <c r="K134" s="186" t="s">
        <v>180</v>
      </c>
      <c r="L134" s="187"/>
      <c r="M134" s="75" t="s">
        <v>1</v>
      </c>
      <c r="N134" s="76" t="s">
        <v>42</v>
      </c>
      <c r="O134" s="76" t="s">
        <v>181</v>
      </c>
      <c r="P134" s="76" t="s">
        <v>182</v>
      </c>
      <c r="Q134" s="76" t="s">
        <v>183</v>
      </c>
      <c r="R134" s="76" t="s">
        <v>184</v>
      </c>
      <c r="S134" s="76" t="s">
        <v>185</v>
      </c>
      <c r="T134" s="77" t="s">
        <v>186</v>
      </c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</row>
    <row r="135" spans="1:63" s="2" customFormat="1" ht="22.8" customHeight="1">
      <c r="A135" s="34"/>
      <c r="B135" s="35"/>
      <c r="C135" s="82" t="s">
        <v>187</v>
      </c>
      <c r="D135" s="36"/>
      <c r="E135" s="36"/>
      <c r="F135" s="36"/>
      <c r="G135" s="36"/>
      <c r="H135" s="36"/>
      <c r="I135" s="123"/>
      <c r="J135" s="188">
        <f>BK135</f>
        <v>0</v>
      </c>
      <c r="K135" s="36"/>
      <c r="L135" s="39"/>
      <c r="M135" s="78"/>
      <c r="N135" s="189"/>
      <c r="O135" s="79"/>
      <c r="P135" s="190">
        <f>P136+P286+P299</f>
        <v>0</v>
      </c>
      <c r="Q135" s="79"/>
      <c r="R135" s="190">
        <f>R136+R286+R299</f>
        <v>952.5304199000001</v>
      </c>
      <c r="S135" s="79"/>
      <c r="T135" s="191">
        <f>T136+T286+T299</f>
        <v>491.90032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77</v>
      </c>
      <c r="AU135" s="17" t="s">
        <v>162</v>
      </c>
      <c r="BK135" s="192">
        <f>BK136+BK286+BK299</f>
        <v>0</v>
      </c>
    </row>
    <row r="136" spans="2:63" s="12" customFormat="1" ht="25.95" customHeight="1">
      <c r="B136" s="193"/>
      <c r="C136" s="194"/>
      <c r="D136" s="195" t="s">
        <v>77</v>
      </c>
      <c r="E136" s="196" t="s">
        <v>188</v>
      </c>
      <c r="F136" s="196" t="s">
        <v>189</v>
      </c>
      <c r="G136" s="194"/>
      <c r="H136" s="194"/>
      <c r="I136" s="197"/>
      <c r="J136" s="198">
        <f>BK136</f>
        <v>0</v>
      </c>
      <c r="K136" s="194"/>
      <c r="L136" s="199"/>
      <c r="M136" s="200"/>
      <c r="N136" s="201"/>
      <c r="O136" s="201"/>
      <c r="P136" s="202">
        <f>P137+P211+P213+P216+P230+P250+P271+P284</f>
        <v>0</v>
      </c>
      <c r="Q136" s="201"/>
      <c r="R136" s="202">
        <f>R137+R211+R213+R216+R230+R250+R271+R284</f>
        <v>950.2966499</v>
      </c>
      <c r="S136" s="201"/>
      <c r="T136" s="203">
        <f>T137+T211+T213+T216+T230+T250+T271+T284</f>
        <v>491.90032</v>
      </c>
      <c r="AR136" s="204" t="s">
        <v>85</v>
      </c>
      <c r="AT136" s="205" t="s">
        <v>77</v>
      </c>
      <c r="AU136" s="205" t="s">
        <v>78</v>
      </c>
      <c r="AY136" s="204" t="s">
        <v>190</v>
      </c>
      <c r="BK136" s="206">
        <f>BK137+BK211+BK213+BK216+BK230+BK250+BK271+BK284</f>
        <v>0</v>
      </c>
    </row>
    <row r="137" spans="2:63" s="12" customFormat="1" ht="22.8" customHeight="1">
      <c r="B137" s="193"/>
      <c r="C137" s="194"/>
      <c r="D137" s="195" t="s">
        <v>77</v>
      </c>
      <c r="E137" s="207" t="s">
        <v>85</v>
      </c>
      <c r="F137" s="207" t="s">
        <v>191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SUM(P138:P210)</f>
        <v>0</v>
      </c>
      <c r="Q137" s="201"/>
      <c r="R137" s="202">
        <f>SUM(R138:R210)</f>
        <v>14.84514</v>
      </c>
      <c r="S137" s="201"/>
      <c r="T137" s="203">
        <f>SUM(T138:T210)</f>
        <v>485.46000000000004</v>
      </c>
      <c r="AR137" s="204" t="s">
        <v>85</v>
      </c>
      <c r="AT137" s="205" t="s">
        <v>77</v>
      </c>
      <c r="AU137" s="205" t="s">
        <v>85</v>
      </c>
      <c r="AY137" s="204" t="s">
        <v>190</v>
      </c>
      <c r="BK137" s="206">
        <f>SUM(BK138:BK210)</f>
        <v>0</v>
      </c>
    </row>
    <row r="138" spans="1:65" s="2" customFormat="1" ht="21.75" customHeight="1">
      <c r="A138" s="34"/>
      <c r="B138" s="35"/>
      <c r="C138" s="209" t="s">
        <v>85</v>
      </c>
      <c r="D138" s="209" t="s">
        <v>192</v>
      </c>
      <c r="E138" s="210" t="s">
        <v>1092</v>
      </c>
      <c r="F138" s="211" t="s">
        <v>1093</v>
      </c>
      <c r="G138" s="212" t="s">
        <v>195</v>
      </c>
      <c r="H138" s="213">
        <v>1560</v>
      </c>
      <c r="I138" s="214"/>
      <c r="J138" s="215">
        <f>ROUND(I138*H138,2)</f>
        <v>0</v>
      </c>
      <c r="K138" s="211" t="s">
        <v>196</v>
      </c>
      <c r="L138" s="39"/>
      <c r="M138" s="216" t="s">
        <v>1</v>
      </c>
      <c r="N138" s="217" t="s">
        <v>43</v>
      </c>
      <c r="O138" s="71"/>
      <c r="P138" s="218">
        <f>O138*H138</f>
        <v>0</v>
      </c>
      <c r="Q138" s="218">
        <v>9E-05</v>
      </c>
      <c r="R138" s="218">
        <f>Q138*H138</f>
        <v>0.1404</v>
      </c>
      <c r="S138" s="218">
        <v>0.256</v>
      </c>
      <c r="T138" s="219">
        <f>S138*H138</f>
        <v>399.36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85</v>
      </c>
      <c r="BK138" s="221">
        <f>ROUND(I138*H138,2)</f>
        <v>0</v>
      </c>
      <c r="BL138" s="17" t="s">
        <v>197</v>
      </c>
      <c r="BM138" s="220" t="s">
        <v>1094</v>
      </c>
    </row>
    <row r="139" spans="1:65" s="2" customFormat="1" ht="16.5" customHeight="1">
      <c r="A139" s="34"/>
      <c r="B139" s="35"/>
      <c r="C139" s="209" t="s">
        <v>87</v>
      </c>
      <c r="D139" s="209" t="s">
        <v>192</v>
      </c>
      <c r="E139" s="210" t="s">
        <v>489</v>
      </c>
      <c r="F139" s="211" t="s">
        <v>490</v>
      </c>
      <c r="G139" s="212" t="s">
        <v>350</v>
      </c>
      <c r="H139" s="213">
        <v>420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0.205</v>
      </c>
      <c r="T139" s="219">
        <f>S139*H139</f>
        <v>86.1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903</v>
      </c>
    </row>
    <row r="140" spans="1:65" s="2" customFormat="1" ht="21.75" customHeight="1">
      <c r="A140" s="34"/>
      <c r="B140" s="35"/>
      <c r="C140" s="209" t="s">
        <v>205</v>
      </c>
      <c r="D140" s="209" t="s">
        <v>192</v>
      </c>
      <c r="E140" s="210" t="s">
        <v>492</v>
      </c>
      <c r="F140" s="211" t="s">
        <v>493</v>
      </c>
      <c r="G140" s="212" t="s">
        <v>195</v>
      </c>
      <c r="H140" s="213">
        <v>460</v>
      </c>
      <c r="I140" s="214"/>
      <c r="J140" s="215">
        <f>ROUND(I140*H140,2)</f>
        <v>0</v>
      </c>
      <c r="K140" s="211" t="s">
        <v>196</v>
      </c>
      <c r="L140" s="39"/>
      <c r="M140" s="216" t="s">
        <v>1</v>
      </c>
      <c r="N140" s="217" t="s">
        <v>43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197</v>
      </c>
      <c r="AT140" s="220" t="s">
        <v>192</v>
      </c>
      <c r="AU140" s="220" t="s">
        <v>87</v>
      </c>
      <c r="AY140" s="17" t="s">
        <v>190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85</v>
      </c>
      <c r="BK140" s="221">
        <f>ROUND(I140*H140,2)</f>
        <v>0</v>
      </c>
      <c r="BL140" s="17" t="s">
        <v>197</v>
      </c>
      <c r="BM140" s="220" t="s">
        <v>905</v>
      </c>
    </row>
    <row r="141" spans="2:51" s="14" customFormat="1" ht="10.2">
      <c r="B141" s="234"/>
      <c r="C141" s="235"/>
      <c r="D141" s="224" t="s">
        <v>199</v>
      </c>
      <c r="E141" s="236" t="s">
        <v>1</v>
      </c>
      <c r="F141" s="237" t="s">
        <v>1095</v>
      </c>
      <c r="G141" s="235"/>
      <c r="H141" s="236" t="s">
        <v>1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199</v>
      </c>
      <c r="AU141" s="243" t="s">
        <v>87</v>
      </c>
      <c r="AV141" s="14" t="s">
        <v>85</v>
      </c>
      <c r="AW141" s="14" t="s">
        <v>34</v>
      </c>
      <c r="AX141" s="14" t="s">
        <v>78</v>
      </c>
      <c r="AY141" s="243" t="s">
        <v>190</v>
      </c>
    </row>
    <row r="142" spans="2:51" s="13" customFormat="1" ht="10.2">
      <c r="B142" s="222"/>
      <c r="C142" s="223"/>
      <c r="D142" s="224" t="s">
        <v>199</v>
      </c>
      <c r="E142" s="225" t="s">
        <v>139</v>
      </c>
      <c r="F142" s="226" t="s">
        <v>1096</v>
      </c>
      <c r="G142" s="223"/>
      <c r="H142" s="227">
        <v>460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199</v>
      </c>
      <c r="AU142" s="233" t="s">
        <v>87</v>
      </c>
      <c r="AV142" s="13" t="s">
        <v>87</v>
      </c>
      <c r="AW142" s="13" t="s">
        <v>34</v>
      </c>
      <c r="AX142" s="13" t="s">
        <v>85</v>
      </c>
      <c r="AY142" s="233" t="s">
        <v>190</v>
      </c>
    </row>
    <row r="143" spans="1:65" s="2" customFormat="1" ht="21.75" customHeight="1">
      <c r="A143" s="34"/>
      <c r="B143" s="35"/>
      <c r="C143" s="209" t="s">
        <v>197</v>
      </c>
      <c r="D143" s="209" t="s">
        <v>192</v>
      </c>
      <c r="E143" s="210" t="s">
        <v>1097</v>
      </c>
      <c r="F143" s="211" t="s">
        <v>1098</v>
      </c>
      <c r="G143" s="212" t="s">
        <v>202</v>
      </c>
      <c r="H143" s="213">
        <v>160</v>
      </c>
      <c r="I143" s="214"/>
      <c r="J143" s="215">
        <f>ROUND(I143*H143,2)</f>
        <v>0</v>
      </c>
      <c r="K143" s="211" t="s">
        <v>196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906</v>
      </c>
    </row>
    <row r="144" spans="2:51" s="13" customFormat="1" ht="10.2">
      <c r="B144" s="222"/>
      <c r="C144" s="223"/>
      <c r="D144" s="224" t="s">
        <v>199</v>
      </c>
      <c r="E144" s="225" t="s">
        <v>137</v>
      </c>
      <c r="F144" s="226" t="s">
        <v>1099</v>
      </c>
      <c r="G144" s="223"/>
      <c r="H144" s="227">
        <v>160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85</v>
      </c>
      <c r="AY144" s="233" t="s">
        <v>190</v>
      </c>
    </row>
    <row r="145" spans="1:65" s="2" customFormat="1" ht="21.75" customHeight="1">
      <c r="A145" s="34"/>
      <c r="B145" s="35"/>
      <c r="C145" s="209" t="s">
        <v>217</v>
      </c>
      <c r="D145" s="209" t="s">
        <v>192</v>
      </c>
      <c r="E145" s="210" t="s">
        <v>908</v>
      </c>
      <c r="F145" s="211" t="s">
        <v>909</v>
      </c>
      <c r="G145" s="212" t="s">
        <v>202</v>
      </c>
      <c r="H145" s="213">
        <v>27.375</v>
      </c>
      <c r="I145" s="214"/>
      <c r="J145" s="215">
        <f>ROUND(I145*H145,2)</f>
        <v>0</v>
      </c>
      <c r="K145" s="211" t="s">
        <v>196</v>
      </c>
      <c r="L145" s="39"/>
      <c r="M145" s="216" t="s">
        <v>1</v>
      </c>
      <c r="N145" s="217" t="s">
        <v>43</v>
      </c>
      <c r="O145" s="71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197</v>
      </c>
      <c r="AT145" s="220" t="s">
        <v>192</v>
      </c>
      <c r="AU145" s="220" t="s">
        <v>87</v>
      </c>
      <c r="AY145" s="17" t="s">
        <v>190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85</v>
      </c>
      <c r="BK145" s="221">
        <f>ROUND(I145*H145,2)</f>
        <v>0</v>
      </c>
      <c r="BL145" s="17" t="s">
        <v>197</v>
      </c>
      <c r="BM145" s="220" t="s">
        <v>910</v>
      </c>
    </row>
    <row r="146" spans="2:51" s="14" customFormat="1" ht="10.2">
      <c r="B146" s="234"/>
      <c r="C146" s="235"/>
      <c r="D146" s="224" t="s">
        <v>199</v>
      </c>
      <c r="E146" s="236" t="s">
        <v>1</v>
      </c>
      <c r="F146" s="237" t="s">
        <v>501</v>
      </c>
      <c r="G146" s="235"/>
      <c r="H146" s="236" t="s">
        <v>1</v>
      </c>
      <c r="I146" s="238"/>
      <c r="J146" s="235"/>
      <c r="K146" s="235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199</v>
      </c>
      <c r="AU146" s="243" t="s">
        <v>87</v>
      </c>
      <c r="AV146" s="14" t="s">
        <v>85</v>
      </c>
      <c r="AW146" s="14" t="s">
        <v>34</v>
      </c>
      <c r="AX146" s="14" t="s">
        <v>78</v>
      </c>
      <c r="AY146" s="243" t="s">
        <v>190</v>
      </c>
    </row>
    <row r="147" spans="2:51" s="13" customFormat="1" ht="10.2">
      <c r="B147" s="222"/>
      <c r="C147" s="223"/>
      <c r="D147" s="224" t="s">
        <v>199</v>
      </c>
      <c r="E147" s="225" t="s">
        <v>1</v>
      </c>
      <c r="F147" s="226" t="s">
        <v>1100</v>
      </c>
      <c r="G147" s="223"/>
      <c r="H147" s="227">
        <v>22.815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199</v>
      </c>
      <c r="AU147" s="233" t="s">
        <v>87</v>
      </c>
      <c r="AV147" s="13" t="s">
        <v>87</v>
      </c>
      <c r="AW147" s="13" t="s">
        <v>34</v>
      </c>
      <c r="AX147" s="13" t="s">
        <v>78</v>
      </c>
      <c r="AY147" s="233" t="s">
        <v>190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1101</v>
      </c>
      <c r="G148" s="223"/>
      <c r="H148" s="227">
        <v>4.56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78</v>
      </c>
      <c r="AY148" s="233" t="s">
        <v>190</v>
      </c>
    </row>
    <row r="149" spans="2:51" s="15" customFormat="1" ht="10.2">
      <c r="B149" s="244"/>
      <c r="C149" s="245"/>
      <c r="D149" s="224" t="s">
        <v>199</v>
      </c>
      <c r="E149" s="246" t="s">
        <v>889</v>
      </c>
      <c r="F149" s="247" t="s">
        <v>216</v>
      </c>
      <c r="G149" s="245"/>
      <c r="H149" s="248">
        <v>27.375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199</v>
      </c>
      <c r="AU149" s="254" t="s">
        <v>87</v>
      </c>
      <c r="AV149" s="15" t="s">
        <v>197</v>
      </c>
      <c r="AW149" s="15" t="s">
        <v>34</v>
      </c>
      <c r="AX149" s="15" t="s">
        <v>85</v>
      </c>
      <c r="AY149" s="254" t="s">
        <v>190</v>
      </c>
    </row>
    <row r="150" spans="1:65" s="2" customFormat="1" ht="21.75" customHeight="1">
      <c r="A150" s="34"/>
      <c r="B150" s="35"/>
      <c r="C150" s="209" t="s">
        <v>223</v>
      </c>
      <c r="D150" s="209" t="s">
        <v>192</v>
      </c>
      <c r="E150" s="210" t="s">
        <v>1102</v>
      </c>
      <c r="F150" s="211" t="s">
        <v>1103</v>
      </c>
      <c r="G150" s="212" t="s">
        <v>202</v>
      </c>
      <c r="H150" s="213">
        <v>24.3</v>
      </c>
      <c r="I150" s="214"/>
      <c r="J150" s="215">
        <f>ROUND(I150*H150,2)</f>
        <v>0</v>
      </c>
      <c r="K150" s="211" t="s">
        <v>196</v>
      </c>
      <c r="L150" s="39"/>
      <c r="M150" s="216" t="s">
        <v>1</v>
      </c>
      <c r="N150" s="217" t="s">
        <v>43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197</v>
      </c>
      <c r="AT150" s="220" t="s">
        <v>192</v>
      </c>
      <c r="AU150" s="220" t="s">
        <v>87</v>
      </c>
      <c r="AY150" s="17" t="s">
        <v>190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85</v>
      </c>
      <c r="BK150" s="221">
        <f>ROUND(I150*H150,2)</f>
        <v>0</v>
      </c>
      <c r="BL150" s="17" t="s">
        <v>197</v>
      </c>
      <c r="BM150" s="220" t="s">
        <v>1104</v>
      </c>
    </row>
    <row r="151" spans="2:51" s="14" customFormat="1" ht="10.2">
      <c r="B151" s="234"/>
      <c r="C151" s="235"/>
      <c r="D151" s="224" t="s">
        <v>199</v>
      </c>
      <c r="E151" s="236" t="s">
        <v>1</v>
      </c>
      <c r="F151" s="237" t="s">
        <v>1105</v>
      </c>
      <c r="G151" s="235"/>
      <c r="H151" s="236" t="s">
        <v>1</v>
      </c>
      <c r="I151" s="238"/>
      <c r="J151" s="235"/>
      <c r="K151" s="235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199</v>
      </c>
      <c r="AU151" s="243" t="s">
        <v>87</v>
      </c>
      <c r="AV151" s="14" t="s">
        <v>85</v>
      </c>
      <c r="AW151" s="14" t="s">
        <v>34</v>
      </c>
      <c r="AX151" s="14" t="s">
        <v>78</v>
      </c>
      <c r="AY151" s="243" t="s">
        <v>190</v>
      </c>
    </row>
    <row r="152" spans="2:51" s="13" customFormat="1" ht="10.2">
      <c r="B152" s="222"/>
      <c r="C152" s="223"/>
      <c r="D152" s="224" t="s">
        <v>199</v>
      </c>
      <c r="E152" s="225" t="s">
        <v>1083</v>
      </c>
      <c r="F152" s="226" t="s">
        <v>1106</v>
      </c>
      <c r="G152" s="223"/>
      <c r="H152" s="227">
        <v>24.3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199</v>
      </c>
      <c r="AU152" s="233" t="s">
        <v>87</v>
      </c>
      <c r="AV152" s="13" t="s">
        <v>87</v>
      </c>
      <c r="AW152" s="13" t="s">
        <v>34</v>
      </c>
      <c r="AX152" s="13" t="s">
        <v>85</v>
      </c>
      <c r="AY152" s="233" t="s">
        <v>190</v>
      </c>
    </row>
    <row r="153" spans="1:65" s="2" customFormat="1" ht="21.75" customHeight="1">
      <c r="A153" s="34"/>
      <c r="B153" s="35"/>
      <c r="C153" s="209" t="s">
        <v>229</v>
      </c>
      <c r="D153" s="209" t="s">
        <v>192</v>
      </c>
      <c r="E153" s="210" t="s">
        <v>1107</v>
      </c>
      <c r="F153" s="211" t="s">
        <v>1108</v>
      </c>
      <c r="G153" s="212" t="s">
        <v>202</v>
      </c>
      <c r="H153" s="213">
        <v>25.875</v>
      </c>
      <c r="I153" s="214"/>
      <c r="J153" s="215">
        <f>ROUND(I153*H153,2)</f>
        <v>0</v>
      </c>
      <c r="K153" s="211" t="s">
        <v>196</v>
      </c>
      <c r="L153" s="39"/>
      <c r="M153" s="216" t="s">
        <v>1</v>
      </c>
      <c r="N153" s="217" t="s">
        <v>43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197</v>
      </c>
      <c r="AT153" s="220" t="s">
        <v>192</v>
      </c>
      <c r="AU153" s="220" t="s">
        <v>87</v>
      </c>
      <c r="AY153" s="17" t="s">
        <v>190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85</v>
      </c>
      <c r="BK153" s="221">
        <f>ROUND(I153*H153,2)</f>
        <v>0</v>
      </c>
      <c r="BL153" s="17" t="s">
        <v>197</v>
      </c>
      <c r="BM153" s="220" t="s">
        <v>1109</v>
      </c>
    </row>
    <row r="154" spans="2:51" s="14" customFormat="1" ht="10.2">
      <c r="B154" s="234"/>
      <c r="C154" s="235"/>
      <c r="D154" s="224" t="s">
        <v>199</v>
      </c>
      <c r="E154" s="236" t="s">
        <v>1</v>
      </c>
      <c r="F154" s="237" t="s">
        <v>1110</v>
      </c>
      <c r="G154" s="235"/>
      <c r="H154" s="236" t="s">
        <v>1</v>
      </c>
      <c r="I154" s="238"/>
      <c r="J154" s="235"/>
      <c r="K154" s="235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199</v>
      </c>
      <c r="AU154" s="243" t="s">
        <v>87</v>
      </c>
      <c r="AV154" s="14" t="s">
        <v>85</v>
      </c>
      <c r="AW154" s="14" t="s">
        <v>34</v>
      </c>
      <c r="AX154" s="14" t="s">
        <v>78</v>
      </c>
      <c r="AY154" s="243" t="s">
        <v>190</v>
      </c>
    </row>
    <row r="155" spans="2:51" s="13" customFormat="1" ht="10.2">
      <c r="B155" s="222"/>
      <c r="C155" s="223"/>
      <c r="D155" s="224" t="s">
        <v>199</v>
      </c>
      <c r="E155" s="225" t="s">
        <v>1</v>
      </c>
      <c r="F155" s="226" t="s">
        <v>1111</v>
      </c>
      <c r="G155" s="223"/>
      <c r="H155" s="227">
        <v>9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199</v>
      </c>
      <c r="AU155" s="233" t="s">
        <v>87</v>
      </c>
      <c r="AV155" s="13" t="s">
        <v>87</v>
      </c>
      <c r="AW155" s="13" t="s">
        <v>34</v>
      </c>
      <c r="AX155" s="13" t="s">
        <v>78</v>
      </c>
      <c r="AY155" s="233" t="s">
        <v>190</v>
      </c>
    </row>
    <row r="156" spans="2:51" s="14" customFormat="1" ht="10.2">
      <c r="B156" s="234"/>
      <c r="C156" s="235"/>
      <c r="D156" s="224" t="s">
        <v>199</v>
      </c>
      <c r="E156" s="236" t="s">
        <v>1</v>
      </c>
      <c r="F156" s="237" t="s">
        <v>1112</v>
      </c>
      <c r="G156" s="235"/>
      <c r="H156" s="236" t="s">
        <v>1</v>
      </c>
      <c r="I156" s="238"/>
      <c r="J156" s="235"/>
      <c r="K156" s="235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199</v>
      </c>
      <c r="AU156" s="243" t="s">
        <v>87</v>
      </c>
      <c r="AV156" s="14" t="s">
        <v>85</v>
      </c>
      <c r="AW156" s="14" t="s">
        <v>34</v>
      </c>
      <c r="AX156" s="14" t="s">
        <v>78</v>
      </c>
      <c r="AY156" s="243" t="s">
        <v>190</v>
      </c>
    </row>
    <row r="157" spans="2:51" s="13" customFormat="1" ht="10.2">
      <c r="B157" s="222"/>
      <c r="C157" s="223"/>
      <c r="D157" s="224" t="s">
        <v>199</v>
      </c>
      <c r="E157" s="225" t="s">
        <v>1</v>
      </c>
      <c r="F157" s="226" t="s">
        <v>1113</v>
      </c>
      <c r="G157" s="223"/>
      <c r="H157" s="227">
        <v>16.875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199</v>
      </c>
      <c r="AU157" s="233" t="s">
        <v>87</v>
      </c>
      <c r="AV157" s="13" t="s">
        <v>87</v>
      </c>
      <c r="AW157" s="13" t="s">
        <v>34</v>
      </c>
      <c r="AX157" s="13" t="s">
        <v>78</v>
      </c>
      <c r="AY157" s="233" t="s">
        <v>190</v>
      </c>
    </row>
    <row r="158" spans="2:51" s="15" customFormat="1" ht="10.2">
      <c r="B158" s="244"/>
      <c r="C158" s="245"/>
      <c r="D158" s="224" t="s">
        <v>199</v>
      </c>
      <c r="E158" s="246" t="s">
        <v>1081</v>
      </c>
      <c r="F158" s="247" t="s">
        <v>216</v>
      </c>
      <c r="G158" s="245"/>
      <c r="H158" s="248">
        <v>25.875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199</v>
      </c>
      <c r="AU158" s="254" t="s">
        <v>87</v>
      </c>
      <c r="AV158" s="15" t="s">
        <v>197</v>
      </c>
      <c r="AW158" s="15" t="s">
        <v>34</v>
      </c>
      <c r="AX158" s="15" t="s">
        <v>85</v>
      </c>
      <c r="AY158" s="254" t="s">
        <v>190</v>
      </c>
    </row>
    <row r="159" spans="1:65" s="2" customFormat="1" ht="16.5" customHeight="1">
      <c r="A159" s="34"/>
      <c r="B159" s="35"/>
      <c r="C159" s="209" t="s">
        <v>234</v>
      </c>
      <c r="D159" s="209" t="s">
        <v>192</v>
      </c>
      <c r="E159" s="210" t="s">
        <v>1114</v>
      </c>
      <c r="F159" s="211" t="s">
        <v>1115</v>
      </c>
      <c r="G159" s="212" t="s">
        <v>195</v>
      </c>
      <c r="H159" s="213">
        <v>81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0.00084</v>
      </c>
      <c r="R159" s="218">
        <f>Q159*H159</f>
        <v>0.06804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1116</v>
      </c>
    </row>
    <row r="160" spans="2:51" s="13" customFormat="1" ht="10.2">
      <c r="B160" s="222"/>
      <c r="C160" s="223"/>
      <c r="D160" s="224" t="s">
        <v>199</v>
      </c>
      <c r="E160" s="225" t="s">
        <v>1</v>
      </c>
      <c r="F160" s="226" t="s">
        <v>1117</v>
      </c>
      <c r="G160" s="223"/>
      <c r="H160" s="227">
        <v>81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199</v>
      </c>
      <c r="AU160" s="233" t="s">
        <v>87</v>
      </c>
      <c r="AV160" s="13" t="s">
        <v>87</v>
      </c>
      <c r="AW160" s="13" t="s">
        <v>34</v>
      </c>
      <c r="AX160" s="13" t="s">
        <v>85</v>
      </c>
      <c r="AY160" s="233" t="s">
        <v>190</v>
      </c>
    </row>
    <row r="161" spans="1:65" s="2" customFormat="1" ht="21.75" customHeight="1">
      <c r="A161" s="34"/>
      <c r="B161" s="35"/>
      <c r="C161" s="209" t="s">
        <v>239</v>
      </c>
      <c r="D161" s="209" t="s">
        <v>192</v>
      </c>
      <c r="E161" s="210" t="s">
        <v>1118</v>
      </c>
      <c r="F161" s="211" t="s">
        <v>1119</v>
      </c>
      <c r="G161" s="212" t="s">
        <v>195</v>
      </c>
      <c r="H161" s="213">
        <v>81</v>
      </c>
      <c r="I161" s="214"/>
      <c r="J161" s="215">
        <f>ROUND(I161*H161,2)</f>
        <v>0</v>
      </c>
      <c r="K161" s="211" t="s">
        <v>196</v>
      </c>
      <c r="L161" s="39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197</v>
      </c>
      <c r="AT161" s="220" t="s">
        <v>192</v>
      </c>
      <c r="AU161" s="220" t="s">
        <v>87</v>
      </c>
      <c r="AY161" s="17" t="s">
        <v>190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85</v>
      </c>
      <c r="BK161" s="221">
        <f>ROUND(I161*H161,2)</f>
        <v>0</v>
      </c>
      <c r="BL161" s="17" t="s">
        <v>197</v>
      </c>
      <c r="BM161" s="220" t="s">
        <v>1120</v>
      </c>
    </row>
    <row r="162" spans="1:65" s="2" customFormat="1" ht="16.5" customHeight="1">
      <c r="A162" s="34"/>
      <c r="B162" s="35"/>
      <c r="C162" s="209" t="s">
        <v>244</v>
      </c>
      <c r="D162" s="209" t="s">
        <v>192</v>
      </c>
      <c r="E162" s="210" t="s">
        <v>1121</v>
      </c>
      <c r="F162" s="211" t="s">
        <v>1122</v>
      </c>
      <c r="G162" s="212" t="s">
        <v>195</v>
      </c>
      <c r="H162" s="213">
        <v>81</v>
      </c>
      <c r="I162" s="214"/>
      <c r="J162" s="215">
        <f>ROUND(I162*H162,2)</f>
        <v>0</v>
      </c>
      <c r="K162" s="211" t="s">
        <v>196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0.0007</v>
      </c>
      <c r="R162" s="218">
        <f>Q162*H162</f>
        <v>0.0567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1123</v>
      </c>
    </row>
    <row r="163" spans="2:51" s="14" customFormat="1" ht="10.2">
      <c r="B163" s="234"/>
      <c r="C163" s="235"/>
      <c r="D163" s="224" t="s">
        <v>199</v>
      </c>
      <c r="E163" s="236" t="s">
        <v>1</v>
      </c>
      <c r="F163" s="237" t="s">
        <v>1110</v>
      </c>
      <c r="G163" s="235"/>
      <c r="H163" s="236" t="s">
        <v>1</v>
      </c>
      <c r="I163" s="238"/>
      <c r="J163" s="235"/>
      <c r="K163" s="235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199</v>
      </c>
      <c r="AU163" s="243" t="s">
        <v>87</v>
      </c>
      <c r="AV163" s="14" t="s">
        <v>85</v>
      </c>
      <c r="AW163" s="14" t="s">
        <v>34</v>
      </c>
      <c r="AX163" s="14" t="s">
        <v>78</v>
      </c>
      <c r="AY163" s="243" t="s">
        <v>190</v>
      </c>
    </row>
    <row r="164" spans="2:51" s="13" customFormat="1" ht="10.2">
      <c r="B164" s="222"/>
      <c r="C164" s="223"/>
      <c r="D164" s="224" t="s">
        <v>199</v>
      </c>
      <c r="E164" s="225" t="s">
        <v>1</v>
      </c>
      <c r="F164" s="226" t="s">
        <v>1124</v>
      </c>
      <c r="G164" s="223"/>
      <c r="H164" s="227">
        <v>36</v>
      </c>
      <c r="I164" s="228"/>
      <c r="J164" s="223"/>
      <c r="K164" s="223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199</v>
      </c>
      <c r="AU164" s="233" t="s">
        <v>87</v>
      </c>
      <c r="AV164" s="13" t="s">
        <v>87</v>
      </c>
      <c r="AW164" s="13" t="s">
        <v>34</v>
      </c>
      <c r="AX164" s="13" t="s">
        <v>78</v>
      </c>
      <c r="AY164" s="233" t="s">
        <v>190</v>
      </c>
    </row>
    <row r="165" spans="2:51" s="14" customFormat="1" ht="10.2">
      <c r="B165" s="234"/>
      <c r="C165" s="235"/>
      <c r="D165" s="224" t="s">
        <v>199</v>
      </c>
      <c r="E165" s="236" t="s">
        <v>1</v>
      </c>
      <c r="F165" s="237" t="s">
        <v>1112</v>
      </c>
      <c r="G165" s="235"/>
      <c r="H165" s="236" t="s">
        <v>1</v>
      </c>
      <c r="I165" s="238"/>
      <c r="J165" s="235"/>
      <c r="K165" s="235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199</v>
      </c>
      <c r="AU165" s="243" t="s">
        <v>87</v>
      </c>
      <c r="AV165" s="14" t="s">
        <v>85</v>
      </c>
      <c r="AW165" s="14" t="s">
        <v>34</v>
      </c>
      <c r="AX165" s="14" t="s">
        <v>78</v>
      </c>
      <c r="AY165" s="243" t="s">
        <v>190</v>
      </c>
    </row>
    <row r="166" spans="2:51" s="13" customFormat="1" ht="10.2">
      <c r="B166" s="222"/>
      <c r="C166" s="223"/>
      <c r="D166" s="224" t="s">
        <v>199</v>
      </c>
      <c r="E166" s="225" t="s">
        <v>1</v>
      </c>
      <c r="F166" s="226" t="s">
        <v>1125</v>
      </c>
      <c r="G166" s="223"/>
      <c r="H166" s="227">
        <v>45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199</v>
      </c>
      <c r="AU166" s="233" t="s">
        <v>87</v>
      </c>
      <c r="AV166" s="13" t="s">
        <v>87</v>
      </c>
      <c r="AW166" s="13" t="s">
        <v>34</v>
      </c>
      <c r="AX166" s="13" t="s">
        <v>78</v>
      </c>
      <c r="AY166" s="233" t="s">
        <v>190</v>
      </c>
    </row>
    <row r="167" spans="2:51" s="15" customFormat="1" ht="10.2">
      <c r="B167" s="244"/>
      <c r="C167" s="245"/>
      <c r="D167" s="224" t="s">
        <v>199</v>
      </c>
      <c r="E167" s="246" t="s">
        <v>1</v>
      </c>
      <c r="F167" s="247" t="s">
        <v>216</v>
      </c>
      <c r="G167" s="245"/>
      <c r="H167" s="248">
        <v>81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199</v>
      </c>
      <c r="AU167" s="254" t="s">
        <v>87</v>
      </c>
      <c r="AV167" s="15" t="s">
        <v>197</v>
      </c>
      <c r="AW167" s="15" t="s">
        <v>34</v>
      </c>
      <c r="AX167" s="15" t="s">
        <v>85</v>
      </c>
      <c r="AY167" s="254" t="s">
        <v>190</v>
      </c>
    </row>
    <row r="168" spans="1:65" s="2" customFormat="1" ht="16.5" customHeight="1">
      <c r="A168" s="34"/>
      <c r="B168" s="35"/>
      <c r="C168" s="209" t="s">
        <v>249</v>
      </c>
      <c r="D168" s="209" t="s">
        <v>192</v>
      </c>
      <c r="E168" s="210" t="s">
        <v>1126</v>
      </c>
      <c r="F168" s="211" t="s">
        <v>1127</v>
      </c>
      <c r="G168" s="212" t="s">
        <v>195</v>
      </c>
      <c r="H168" s="213">
        <v>81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1128</v>
      </c>
    </row>
    <row r="169" spans="1:65" s="2" customFormat="1" ht="21.75" customHeight="1">
      <c r="A169" s="34"/>
      <c r="B169" s="35"/>
      <c r="C169" s="209" t="s">
        <v>253</v>
      </c>
      <c r="D169" s="209" t="s">
        <v>192</v>
      </c>
      <c r="E169" s="210" t="s">
        <v>224</v>
      </c>
      <c r="F169" s="211" t="s">
        <v>225</v>
      </c>
      <c r="G169" s="212" t="s">
        <v>202</v>
      </c>
      <c r="H169" s="213">
        <v>215.634</v>
      </c>
      <c r="I169" s="214"/>
      <c r="J169" s="215">
        <f>ROUND(I169*H169,2)</f>
        <v>0</v>
      </c>
      <c r="K169" s="211" t="s">
        <v>196</v>
      </c>
      <c r="L169" s="39"/>
      <c r="M169" s="216" t="s">
        <v>1</v>
      </c>
      <c r="N169" s="217" t="s">
        <v>43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197</v>
      </c>
      <c r="AT169" s="220" t="s">
        <v>192</v>
      </c>
      <c r="AU169" s="220" t="s">
        <v>87</v>
      </c>
      <c r="AY169" s="17" t="s">
        <v>190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85</v>
      </c>
      <c r="BK169" s="221">
        <f>ROUND(I169*H169,2)</f>
        <v>0</v>
      </c>
      <c r="BL169" s="17" t="s">
        <v>197</v>
      </c>
      <c r="BM169" s="220" t="s">
        <v>913</v>
      </c>
    </row>
    <row r="170" spans="2:51" s="13" customFormat="1" ht="10.2">
      <c r="B170" s="222"/>
      <c r="C170" s="223"/>
      <c r="D170" s="224" t="s">
        <v>199</v>
      </c>
      <c r="E170" s="225" t="s">
        <v>1</v>
      </c>
      <c r="F170" s="226" t="s">
        <v>914</v>
      </c>
      <c r="G170" s="223"/>
      <c r="H170" s="227">
        <v>69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199</v>
      </c>
      <c r="AU170" s="233" t="s">
        <v>87</v>
      </c>
      <c r="AV170" s="13" t="s">
        <v>87</v>
      </c>
      <c r="AW170" s="13" t="s">
        <v>34</v>
      </c>
      <c r="AX170" s="13" t="s">
        <v>78</v>
      </c>
      <c r="AY170" s="233" t="s">
        <v>190</v>
      </c>
    </row>
    <row r="171" spans="2:51" s="13" customFormat="1" ht="10.2">
      <c r="B171" s="222"/>
      <c r="C171" s="223"/>
      <c r="D171" s="224" t="s">
        <v>199</v>
      </c>
      <c r="E171" s="225" t="s">
        <v>1</v>
      </c>
      <c r="F171" s="226" t="s">
        <v>1129</v>
      </c>
      <c r="G171" s="223"/>
      <c r="H171" s="227">
        <v>59.442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199</v>
      </c>
      <c r="AU171" s="233" t="s">
        <v>87</v>
      </c>
      <c r="AV171" s="13" t="s">
        <v>87</v>
      </c>
      <c r="AW171" s="13" t="s">
        <v>34</v>
      </c>
      <c r="AX171" s="13" t="s">
        <v>78</v>
      </c>
      <c r="AY171" s="233" t="s">
        <v>190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1130</v>
      </c>
      <c r="G172" s="223"/>
      <c r="H172" s="227">
        <v>27.75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78</v>
      </c>
      <c r="AY172" s="233" t="s">
        <v>190</v>
      </c>
    </row>
    <row r="173" spans="2:51" s="13" customFormat="1" ht="10.2">
      <c r="B173" s="222"/>
      <c r="C173" s="223"/>
      <c r="D173" s="224" t="s">
        <v>199</v>
      </c>
      <c r="E173" s="225" t="s">
        <v>1</v>
      </c>
      <c r="F173" s="226" t="s">
        <v>1131</v>
      </c>
      <c r="G173" s="223"/>
      <c r="H173" s="227">
        <v>59.442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199</v>
      </c>
      <c r="AU173" s="233" t="s">
        <v>87</v>
      </c>
      <c r="AV173" s="13" t="s">
        <v>87</v>
      </c>
      <c r="AW173" s="13" t="s">
        <v>34</v>
      </c>
      <c r="AX173" s="13" t="s">
        <v>78</v>
      </c>
      <c r="AY173" s="233" t="s">
        <v>190</v>
      </c>
    </row>
    <row r="174" spans="2:51" s="15" customFormat="1" ht="10.2">
      <c r="B174" s="244"/>
      <c r="C174" s="245"/>
      <c r="D174" s="224" t="s">
        <v>199</v>
      </c>
      <c r="E174" s="246" t="s">
        <v>1</v>
      </c>
      <c r="F174" s="247" t="s">
        <v>216</v>
      </c>
      <c r="G174" s="245"/>
      <c r="H174" s="248">
        <v>215.634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199</v>
      </c>
      <c r="AU174" s="254" t="s">
        <v>87</v>
      </c>
      <c r="AV174" s="15" t="s">
        <v>197</v>
      </c>
      <c r="AW174" s="15" t="s">
        <v>34</v>
      </c>
      <c r="AX174" s="15" t="s">
        <v>85</v>
      </c>
      <c r="AY174" s="254" t="s">
        <v>190</v>
      </c>
    </row>
    <row r="175" spans="1:65" s="2" customFormat="1" ht="21.75" customHeight="1">
      <c r="A175" s="34"/>
      <c r="B175" s="35"/>
      <c r="C175" s="209" t="s">
        <v>259</v>
      </c>
      <c r="D175" s="209" t="s">
        <v>192</v>
      </c>
      <c r="E175" s="210" t="s">
        <v>230</v>
      </c>
      <c r="F175" s="211" t="s">
        <v>231</v>
      </c>
      <c r="G175" s="212" t="s">
        <v>202</v>
      </c>
      <c r="H175" s="213">
        <v>178.493</v>
      </c>
      <c r="I175" s="214"/>
      <c r="J175" s="215">
        <f>ROUND(I175*H175,2)</f>
        <v>0</v>
      </c>
      <c r="K175" s="211" t="s">
        <v>196</v>
      </c>
      <c r="L175" s="39"/>
      <c r="M175" s="216" t="s">
        <v>1</v>
      </c>
      <c r="N175" s="217" t="s">
        <v>43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197</v>
      </c>
      <c r="AT175" s="220" t="s">
        <v>192</v>
      </c>
      <c r="AU175" s="220" t="s">
        <v>87</v>
      </c>
      <c r="AY175" s="17" t="s">
        <v>190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85</v>
      </c>
      <c r="BK175" s="221">
        <f>ROUND(I175*H175,2)</f>
        <v>0</v>
      </c>
      <c r="BL175" s="17" t="s">
        <v>197</v>
      </c>
      <c r="BM175" s="220" t="s">
        <v>916</v>
      </c>
    </row>
    <row r="176" spans="2:51" s="14" customFormat="1" ht="10.2">
      <c r="B176" s="234"/>
      <c r="C176" s="235"/>
      <c r="D176" s="224" t="s">
        <v>199</v>
      </c>
      <c r="E176" s="236" t="s">
        <v>1</v>
      </c>
      <c r="F176" s="237" t="s">
        <v>507</v>
      </c>
      <c r="G176" s="235"/>
      <c r="H176" s="236" t="s">
        <v>1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199</v>
      </c>
      <c r="AU176" s="243" t="s">
        <v>87</v>
      </c>
      <c r="AV176" s="14" t="s">
        <v>85</v>
      </c>
      <c r="AW176" s="14" t="s">
        <v>34</v>
      </c>
      <c r="AX176" s="14" t="s">
        <v>78</v>
      </c>
      <c r="AY176" s="243" t="s">
        <v>190</v>
      </c>
    </row>
    <row r="177" spans="2:51" s="13" customFormat="1" ht="10.2">
      <c r="B177" s="222"/>
      <c r="C177" s="223"/>
      <c r="D177" s="224" t="s">
        <v>199</v>
      </c>
      <c r="E177" s="225" t="s">
        <v>1</v>
      </c>
      <c r="F177" s="226" t="s">
        <v>1132</v>
      </c>
      <c r="G177" s="223"/>
      <c r="H177" s="227">
        <v>187.76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199</v>
      </c>
      <c r="AU177" s="233" t="s">
        <v>87</v>
      </c>
      <c r="AV177" s="13" t="s">
        <v>87</v>
      </c>
      <c r="AW177" s="13" t="s">
        <v>34</v>
      </c>
      <c r="AX177" s="13" t="s">
        <v>78</v>
      </c>
      <c r="AY177" s="233" t="s">
        <v>190</v>
      </c>
    </row>
    <row r="178" spans="2:51" s="13" customFormat="1" ht="10.2">
      <c r="B178" s="222"/>
      <c r="C178" s="223"/>
      <c r="D178" s="224" t="s">
        <v>199</v>
      </c>
      <c r="E178" s="225" t="s">
        <v>1</v>
      </c>
      <c r="F178" s="226" t="s">
        <v>1133</v>
      </c>
      <c r="G178" s="223"/>
      <c r="H178" s="227">
        <v>50.175</v>
      </c>
      <c r="I178" s="228"/>
      <c r="J178" s="223"/>
      <c r="K178" s="223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199</v>
      </c>
      <c r="AU178" s="233" t="s">
        <v>87</v>
      </c>
      <c r="AV178" s="13" t="s">
        <v>87</v>
      </c>
      <c r="AW178" s="13" t="s">
        <v>34</v>
      </c>
      <c r="AX178" s="13" t="s">
        <v>78</v>
      </c>
      <c r="AY178" s="233" t="s">
        <v>190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1134</v>
      </c>
      <c r="G179" s="223"/>
      <c r="H179" s="227">
        <v>-59.442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78</v>
      </c>
      <c r="AY179" s="233" t="s">
        <v>190</v>
      </c>
    </row>
    <row r="180" spans="2:51" s="15" customFormat="1" ht="10.2">
      <c r="B180" s="244"/>
      <c r="C180" s="245"/>
      <c r="D180" s="224" t="s">
        <v>199</v>
      </c>
      <c r="E180" s="246" t="s">
        <v>146</v>
      </c>
      <c r="F180" s="247" t="s">
        <v>216</v>
      </c>
      <c r="G180" s="245"/>
      <c r="H180" s="248">
        <v>178.493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199</v>
      </c>
      <c r="AU180" s="254" t="s">
        <v>87</v>
      </c>
      <c r="AV180" s="15" t="s">
        <v>197</v>
      </c>
      <c r="AW180" s="15" t="s">
        <v>34</v>
      </c>
      <c r="AX180" s="15" t="s">
        <v>85</v>
      </c>
      <c r="AY180" s="254" t="s">
        <v>190</v>
      </c>
    </row>
    <row r="181" spans="1:65" s="2" customFormat="1" ht="33" customHeight="1">
      <c r="A181" s="34"/>
      <c r="B181" s="35"/>
      <c r="C181" s="209" t="s">
        <v>263</v>
      </c>
      <c r="D181" s="209" t="s">
        <v>192</v>
      </c>
      <c r="E181" s="210" t="s">
        <v>235</v>
      </c>
      <c r="F181" s="211" t="s">
        <v>236</v>
      </c>
      <c r="G181" s="212" t="s">
        <v>202</v>
      </c>
      <c r="H181" s="213">
        <v>892.465</v>
      </c>
      <c r="I181" s="214"/>
      <c r="J181" s="215">
        <f>ROUND(I181*H181,2)</f>
        <v>0</v>
      </c>
      <c r="K181" s="211" t="s">
        <v>196</v>
      </c>
      <c r="L181" s="39"/>
      <c r="M181" s="216" t="s">
        <v>1</v>
      </c>
      <c r="N181" s="217" t="s">
        <v>43</v>
      </c>
      <c r="O181" s="71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197</v>
      </c>
      <c r="AT181" s="220" t="s">
        <v>192</v>
      </c>
      <c r="AU181" s="220" t="s">
        <v>87</v>
      </c>
      <c r="AY181" s="17" t="s">
        <v>190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7" t="s">
        <v>85</v>
      </c>
      <c r="BK181" s="221">
        <f>ROUND(I181*H181,2)</f>
        <v>0</v>
      </c>
      <c r="BL181" s="17" t="s">
        <v>197</v>
      </c>
      <c r="BM181" s="220" t="s">
        <v>918</v>
      </c>
    </row>
    <row r="182" spans="2:51" s="13" customFormat="1" ht="10.2">
      <c r="B182" s="222"/>
      <c r="C182" s="223"/>
      <c r="D182" s="224" t="s">
        <v>199</v>
      </c>
      <c r="E182" s="225" t="s">
        <v>1</v>
      </c>
      <c r="F182" s="226" t="s">
        <v>238</v>
      </c>
      <c r="G182" s="223"/>
      <c r="H182" s="227">
        <v>892.465</v>
      </c>
      <c r="I182" s="228"/>
      <c r="J182" s="223"/>
      <c r="K182" s="223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199</v>
      </c>
      <c r="AU182" s="233" t="s">
        <v>87</v>
      </c>
      <c r="AV182" s="13" t="s">
        <v>87</v>
      </c>
      <c r="AW182" s="13" t="s">
        <v>34</v>
      </c>
      <c r="AX182" s="13" t="s">
        <v>85</v>
      </c>
      <c r="AY182" s="233" t="s">
        <v>190</v>
      </c>
    </row>
    <row r="183" spans="1:65" s="2" customFormat="1" ht="21.75" customHeight="1">
      <c r="A183" s="34"/>
      <c r="B183" s="35"/>
      <c r="C183" s="209" t="s">
        <v>8</v>
      </c>
      <c r="D183" s="209" t="s">
        <v>192</v>
      </c>
      <c r="E183" s="210" t="s">
        <v>240</v>
      </c>
      <c r="F183" s="211" t="s">
        <v>241</v>
      </c>
      <c r="G183" s="212" t="s">
        <v>202</v>
      </c>
      <c r="H183" s="213">
        <v>87.192</v>
      </c>
      <c r="I183" s="214"/>
      <c r="J183" s="215">
        <f>ROUND(I183*H183,2)</f>
        <v>0</v>
      </c>
      <c r="K183" s="211" t="s">
        <v>196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197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197</v>
      </c>
      <c r="BM183" s="220" t="s">
        <v>919</v>
      </c>
    </row>
    <row r="184" spans="2:51" s="13" customFormat="1" ht="10.2">
      <c r="B184" s="222"/>
      <c r="C184" s="223"/>
      <c r="D184" s="224" t="s">
        <v>199</v>
      </c>
      <c r="E184" s="225" t="s">
        <v>1</v>
      </c>
      <c r="F184" s="226" t="s">
        <v>920</v>
      </c>
      <c r="G184" s="223"/>
      <c r="H184" s="227">
        <v>27.75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199</v>
      </c>
      <c r="AU184" s="233" t="s">
        <v>87</v>
      </c>
      <c r="AV184" s="13" t="s">
        <v>87</v>
      </c>
      <c r="AW184" s="13" t="s">
        <v>34</v>
      </c>
      <c r="AX184" s="13" t="s">
        <v>78</v>
      </c>
      <c r="AY184" s="233" t="s">
        <v>190</v>
      </c>
    </row>
    <row r="185" spans="2:51" s="13" customFormat="1" ht="10.2">
      <c r="B185" s="222"/>
      <c r="C185" s="223"/>
      <c r="D185" s="224" t="s">
        <v>199</v>
      </c>
      <c r="E185" s="225" t="s">
        <v>1</v>
      </c>
      <c r="F185" s="226" t="s">
        <v>1135</v>
      </c>
      <c r="G185" s="223"/>
      <c r="H185" s="227">
        <v>59.442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199</v>
      </c>
      <c r="AU185" s="233" t="s">
        <v>87</v>
      </c>
      <c r="AV185" s="13" t="s">
        <v>87</v>
      </c>
      <c r="AW185" s="13" t="s">
        <v>34</v>
      </c>
      <c r="AX185" s="13" t="s">
        <v>78</v>
      </c>
      <c r="AY185" s="233" t="s">
        <v>190</v>
      </c>
    </row>
    <row r="186" spans="2:51" s="15" customFormat="1" ht="10.2">
      <c r="B186" s="244"/>
      <c r="C186" s="245"/>
      <c r="D186" s="224" t="s">
        <v>199</v>
      </c>
      <c r="E186" s="246" t="s">
        <v>1</v>
      </c>
      <c r="F186" s="247" t="s">
        <v>216</v>
      </c>
      <c r="G186" s="245"/>
      <c r="H186" s="248">
        <v>87.192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199</v>
      </c>
      <c r="AU186" s="254" t="s">
        <v>87</v>
      </c>
      <c r="AV186" s="15" t="s">
        <v>197</v>
      </c>
      <c r="AW186" s="15" t="s">
        <v>34</v>
      </c>
      <c r="AX186" s="15" t="s">
        <v>85</v>
      </c>
      <c r="AY186" s="254" t="s">
        <v>190</v>
      </c>
    </row>
    <row r="187" spans="1:65" s="2" customFormat="1" ht="21.75" customHeight="1">
      <c r="A187" s="34"/>
      <c r="B187" s="35"/>
      <c r="C187" s="209" t="s">
        <v>273</v>
      </c>
      <c r="D187" s="209" t="s">
        <v>192</v>
      </c>
      <c r="E187" s="210" t="s">
        <v>245</v>
      </c>
      <c r="F187" s="211" t="s">
        <v>246</v>
      </c>
      <c r="G187" s="212" t="s">
        <v>202</v>
      </c>
      <c r="H187" s="213">
        <v>87.192</v>
      </c>
      <c r="I187" s="214"/>
      <c r="J187" s="215">
        <f>ROUND(I187*H187,2)</f>
        <v>0</v>
      </c>
      <c r="K187" s="211" t="s">
        <v>196</v>
      </c>
      <c r="L187" s="39"/>
      <c r="M187" s="216" t="s">
        <v>1</v>
      </c>
      <c r="N187" s="217" t="s">
        <v>43</v>
      </c>
      <c r="O187" s="71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197</v>
      </c>
      <c r="AT187" s="220" t="s">
        <v>192</v>
      </c>
      <c r="AU187" s="220" t="s">
        <v>87</v>
      </c>
      <c r="AY187" s="17" t="s">
        <v>190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85</v>
      </c>
      <c r="BK187" s="221">
        <f>ROUND(I187*H187,2)</f>
        <v>0</v>
      </c>
      <c r="BL187" s="17" t="s">
        <v>197</v>
      </c>
      <c r="BM187" s="220" t="s">
        <v>1136</v>
      </c>
    </row>
    <row r="188" spans="1:65" s="2" customFormat="1" ht="16.5" customHeight="1">
      <c r="A188" s="34"/>
      <c r="B188" s="35"/>
      <c r="C188" s="209" t="s">
        <v>278</v>
      </c>
      <c r="D188" s="209" t="s">
        <v>192</v>
      </c>
      <c r="E188" s="210" t="s">
        <v>250</v>
      </c>
      <c r="F188" s="211" t="s">
        <v>251</v>
      </c>
      <c r="G188" s="212" t="s">
        <v>202</v>
      </c>
      <c r="H188" s="213">
        <v>178.493</v>
      </c>
      <c r="I188" s="214"/>
      <c r="J188" s="215">
        <f>ROUND(I188*H188,2)</f>
        <v>0</v>
      </c>
      <c r="K188" s="211" t="s">
        <v>196</v>
      </c>
      <c r="L188" s="39"/>
      <c r="M188" s="216" t="s">
        <v>1</v>
      </c>
      <c r="N188" s="217" t="s">
        <v>43</v>
      </c>
      <c r="O188" s="71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197</v>
      </c>
      <c r="AT188" s="220" t="s">
        <v>192</v>
      </c>
      <c r="AU188" s="220" t="s">
        <v>87</v>
      </c>
      <c r="AY188" s="17" t="s">
        <v>190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85</v>
      </c>
      <c r="BK188" s="221">
        <f>ROUND(I188*H188,2)</f>
        <v>0</v>
      </c>
      <c r="BL188" s="17" t="s">
        <v>197</v>
      </c>
      <c r="BM188" s="220" t="s">
        <v>922</v>
      </c>
    </row>
    <row r="189" spans="2:51" s="13" customFormat="1" ht="10.2">
      <c r="B189" s="222"/>
      <c r="C189" s="223"/>
      <c r="D189" s="224" t="s">
        <v>199</v>
      </c>
      <c r="E189" s="225" t="s">
        <v>1</v>
      </c>
      <c r="F189" s="226" t="s">
        <v>146</v>
      </c>
      <c r="G189" s="223"/>
      <c r="H189" s="227">
        <v>178.493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199</v>
      </c>
      <c r="AU189" s="233" t="s">
        <v>87</v>
      </c>
      <c r="AV189" s="13" t="s">
        <v>87</v>
      </c>
      <c r="AW189" s="13" t="s">
        <v>34</v>
      </c>
      <c r="AX189" s="13" t="s">
        <v>85</v>
      </c>
      <c r="AY189" s="233" t="s">
        <v>190</v>
      </c>
    </row>
    <row r="190" spans="1:65" s="2" customFormat="1" ht="21.75" customHeight="1">
      <c r="A190" s="34"/>
      <c r="B190" s="35"/>
      <c r="C190" s="209" t="s">
        <v>282</v>
      </c>
      <c r="D190" s="209" t="s">
        <v>192</v>
      </c>
      <c r="E190" s="210" t="s">
        <v>254</v>
      </c>
      <c r="F190" s="211" t="s">
        <v>255</v>
      </c>
      <c r="G190" s="212" t="s">
        <v>256</v>
      </c>
      <c r="H190" s="213">
        <v>298.083</v>
      </c>
      <c r="I190" s="214"/>
      <c r="J190" s="215">
        <f>ROUND(I190*H190,2)</f>
        <v>0</v>
      </c>
      <c r="K190" s="211" t="s">
        <v>196</v>
      </c>
      <c r="L190" s="39"/>
      <c r="M190" s="216" t="s">
        <v>1</v>
      </c>
      <c r="N190" s="217" t="s">
        <v>43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197</v>
      </c>
      <c r="AT190" s="220" t="s">
        <v>192</v>
      </c>
      <c r="AU190" s="220" t="s">
        <v>87</v>
      </c>
      <c r="AY190" s="17" t="s">
        <v>190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85</v>
      </c>
      <c r="BK190" s="221">
        <f>ROUND(I190*H190,2)</f>
        <v>0</v>
      </c>
      <c r="BL190" s="17" t="s">
        <v>197</v>
      </c>
      <c r="BM190" s="220" t="s">
        <v>923</v>
      </c>
    </row>
    <row r="191" spans="2:51" s="13" customFormat="1" ht="10.2">
      <c r="B191" s="222"/>
      <c r="C191" s="223"/>
      <c r="D191" s="224" t="s">
        <v>199</v>
      </c>
      <c r="E191" s="225" t="s">
        <v>1</v>
      </c>
      <c r="F191" s="226" t="s">
        <v>258</v>
      </c>
      <c r="G191" s="223"/>
      <c r="H191" s="227">
        <v>298.083</v>
      </c>
      <c r="I191" s="228"/>
      <c r="J191" s="223"/>
      <c r="K191" s="223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199</v>
      </c>
      <c r="AU191" s="233" t="s">
        <v>87</v>
      </c>
      <c r="AV191" s="13" t="s">
        <v>87</v>
      </c>
      <c r="AW191" s="13" t="s">
        <v>34</v>
      </c>
      <c r="AX191" s="13" t="s">
        <v>85</v>
      </c>
      <c r="AY191" s="233" t="s">
        <v>190</v>
      </c>
    </row>
    <row r="192" spans="1:65" s="2" customFormat="1" ht="21.75" customHeight="1">
      <c r="A192" s="34"/>
      <c r="B192" s="35"/>
      <c r="C192" s="209" t="s">
        <v>286</v>
      </c>
      <c r="D192" s="209" t="s">
        <v>192</v>
      </c>
      <c r="E192" s="210" t="s">
        <v>264</v>
      </c>
      <c r="F192" s="211" t="s">
        <v>265</v>
      </c>
      <c r="G192" s="212" t="s">
        <v>202</v>
      </c>
      <c r="H192" s="213">
        <v>59.442</v>
      </c>
      <c r="I192" s="214"/>
      <c r="J192" s="215">
        <f>ROUND(I192*H192,2)</f>
        <v>0</v>
      </c>
      <c r="K192" s="211" t="s">
        <v>196</v>
      </c>
      <c r="L192" s="39"/>
      <c r="M192" s="216" t="s">
        <v>1</v>
      </c>
      <c r="N192" s="217" t="s">
        <v>43</v>
      </c>
      <c r="O192" s="71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197</v>
      </c>
      <c r="AT192" s="220" t="s">
        <v>192</v>
      </c>
      <c r="AU192" s="220" t="s">
        <v>87</v>
      </c>
      <c r="AY192" s="17" t="s">
        <v>190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85</v>
      </c>
      <c r="BK192" s="221">
        <f>ROUND(I192*H192,2)</f>
        <v>0</v>
      </c>
      <c r="BL192" s="17" t="s">
        <v>197</v>
      </c>
      <c r="BM192" s="220" t="s">
        <v>1137</v>
      </c>
    </row>
    <row r="193" spans="2:51" s="13" customFormat="1" ht="10.2">
      <c r="B193" s="222"/>
      <c r="C193" s="223"/>
      <c r="D193" s="224" t="s">
        <v>199</v>
      </c>
      <c r="E193" s="225" t="s">
        <v>1</v>
      </c>
      <c r="F193" s="226" t="s">
        <v>1138</v>
      </c>
      <c r="G193" s="223"/>
      <c r="H193" s="227">
        <v>20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199</v>
      </c>
      <c r="AU193" s="233" t="s">
        <v>87</v>
      </c>
      <c r="AV193" s="13" t="s">
        <v>87</v>
      </c>
      <c r="AW193" s="13" t="s">
        <v>34</v>
      </c>
      <c r="AX193" s="13" t="s">
        <v>78</v>
      </c>
      <c r="AY193" s="233" t="s">
        <v>190</v>
      </c>
    </row>
    <row r="194" spans="2:51" s="13" customFormat="1" ht="10.2">
      <c r="B194" s="222"/>
      <c r="C194" s="223"/>
      <c r="D194" s="224" t="s">
        <v>199</v>
      </c>
      <c r="E194" s="225" t="s">
        <v>1</v>
      </c>
      <c r="F194" s="226" t="s">
        <v>1133</v>
      </c>
      <c r="G194" s="223"/>
      <c r="H194" s="227">
        <v>50.175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199</v>
      </c>
      <c r="AU194" s="233" t="s">
        <v>87</v>
      </c>
      <c r="AV194" s="13" t="s">
        <v>87</v>
      </c>
      <c r="AW194" s="13" t="s">
        <v>34</v>
      </c>
      <c r="AX194" s="13" t="s">
        <v>78</v>
      </c>
      <c r="AY194" s="233" t="s">
        <v>190</v>
      </c>
    </row>
    <row r="195" spans="2:51" s="13" customFormat="1" ht="10.2">
      <c r="B195" s="222"/>
      <c r="C195" s="223"/>
      <c r="D195" s="224" t="s">
        <v>199</v>
      </c>
      <c r="E195" s="225" t="s">
        <v>1</v>
      </c>
      <c r="F195" s="226" t="s">
        <v>1139</v>
      </c>
      <c r="G195" s="223"/>
      <c r="H195" s="227">
        <v>-8.91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199</v>
      </c>
      <c r="AU195" s="233" t="s">
        <v>87</v>
      </c>
      <c r="AV195" s="13" t="s">
        <v>87</v>
      </c>
      <c r="AW195" s="13" t="s">
        <v>34</v>
      </c>
      <c r="AX195" s="13" t="s">
        <v>78</v>
      </c>
      <c r="AY195" s="233" t="s">
        <v>190</v>
      </c>
    </row>
    <row r="196" spans="2:51" s="13" customFormat="1" ht="10.2">
      <c r="B196" s="222"/>
      <c r="C196" s="223"/>
      <c r="D196" s="224" t="s">
        <v>199</v>
      </c>
      <c r="E196" s="225" t="s">
        <v>1</v>
      </c>
      <c r="F196" s="226" t="s">
        <v>1140</v>
      </c>
      <c r="G196" s="223"/>
      <c r="H196" s="227">
        <v>-1.823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199</v>
      </c>
      <c r="AU196" s="233" t="s">
        <v>87</v>
      </c>
      <c r="AV196" s="13" t="s">
        <v>87</v>
      </c>
      <c r="AW196" s="13" t="s">
        <v>34</v>
      </c>
      <c r="AX196" s="13" t="s">
        <v>78</v>
      </c>
      <c r="AY196" s="233" t="s">
        <v>190</v>
      </c>
    </row>
    <row r="197" spans="2:51" s="15" customFormat="1" ht="10.2">
      <c r="B197" s="244"/>
      <c r="C197" s="245"/>
      <c r="D197" s="224" t="s">
        <v>199</v>
      </c>
      <c r="E197" s="246" t="s">
        <v>1089</v>
      </c>
      <c r="F197" s="247" t="s">
        <v>216</v>
      </c>
      <c r="G197" s="245"/>
      <c r="H197" s="248">
        <v>59.442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199</v>
      </c>
      <c r="AU197" s="254" t="s">
        <v>87</v>
      </c>
      <c r="AV197" s="15" t="s">
        <v>197</v>
      </c>
      <c r="AW197" s="15" t="s">
        <v>34</v>
      </c>
      <c r="AX197" s="15" t="s">
        <v>85</v>
      </c>
      <c r="AY197" s="254" t="s">
        <v>190</v>
      </c>
    </row>
    <row r="198" spans="1:65" s="2" customFormat="1" ht="16.5" customHeight="1">
      <c r="A198" s="34"/>
      <c r="B198" s="35"/>
      <c r="C198" s="209" t="s">
        <v>291</v>
      </c>
      <c r="D198" s="209" t="s">
        <v>192</v>
      </c>
      <c r="E198" s="210" t="s">
        <v>269</v>
      </c>
      <c r="F198" s="211" t="s">
        <v>270</v>
      </c>
      <c r="G198" s="212" t="s">
        <v>202</v>
      </c>
      <c r="H198" s="213">
        <v>27.75</v>
      </c>
      <c r="I198" s="214"/>
      <c r="J198" s="215">
        <f>ROUND(I198*H198,2)</f>
        <v>0</v>
      </c>
      <c r="K198" s="211" t="s">
        <v>1</v>
      </c>
      <c r="L198" s="39"/>
      <c r="M198" s="216" t="s">
        <v>1</v>
      </c>
      <c r="N198" s="217" t="s">
        <v>43</v>
      </c>
      <c r="O198" s="71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197</v>
      </c>
      <c r="AT198" s="220" t="s">
        <v>192</v>
      </c>
      <c r="AU198" s="220" t="s">
        <v>87</v>
      </c>
      <c r="AY198" s="17" t="s">
        <v>190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85</v>
      </c>
      <c r="BK198" s="221">
        <f>ROUND(I198*H198,2)</f>
        <v>0</v>
      </c>
      <c r="BL198" s="17" t="s">
        <v>197</v>
      </c>
      <c r="BM198" s="220" t="s">
        <v>924</v>
      </c>
    </row>
    <row r="199" spans="2:51" s="13" customFormat="1" ht="10.2">
      <c r="B199" s="222"/>
      <c r="C199" s="223"/>
      <c r="D199" s="224" t="s">
        <v>199</v>
      </c>
      <c r="E199" s="225" t="s">
        <v>1</v>
      </c>
      <c r="F199" s="226" t="s">
        <v>272</v>
      </c>
      <c r="G199" s="223"/>
      <c r="H199" s="227">
        <v>27.75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199</v>
      </c>
      <c r="AU199" s="233" t="s">
        <v>87</v>
      </c>
      <c r="AV199" s="13" t="s">
        <v>87</v>
      </c>
      <c r="AW199" s="13" t="s">
        <v>34</v>
      </c>
      <c r="AX199" s="13" t="s">
        <v>85</v>
      </c>
      <c r="AY199" s="233" t="s">
        <v>190</v>
      </c>
    </row>
    <row r="200" spans="1:65" s="2" customFormat="1" ht="21.75" customHeight="1">
      <c r="A200" s="34"/>
      <c r="B200" s="35"/>
      <c r="C200" s="209" t="s">
        <v>7</v>
      </c>
      <c r="D200" s="209" t="s">
        <v>192</v>
      </c>
      <c r="E200" s="210" t="s">
        <v>1141</v>
      </c>
      <c r="F200" s="211" t="s">
        <v>1142</v>
      </c>
      <c r="G200" s="212" t="s">
        <v>202</v>
      </c>
      <c r="H200" s="213">
        <v>7.29</v>
      </c>
      <c r="I200" s="214"/>
      <c r="J200" s="215">
        <f>ROUND(I200*H200,2)</f>
        <v>0</v>
      </c>
      <c r="K200" s="211" t="s">
        <v>196</v>
      </c>
      <c r="L200" s="39"/>
      <c r="M200" s="216" t="s">
        <v>1</v>
      </c>
      <c r="N200" s="217" t="s">
        <v>43</v>
      </c>
      <c r="O200" s="71"/>
      <c r="P200" s="218">
        <f>O200*H200</f>
        <v>0</v>
      </c>
      <c r="Q200" s="218">
        <v>0</v>
      </c>
      <c r="R200" s="218">
        <f>Q200*H200</f>
        <v>0</v>
      </c>
      <c r="S200" s="218">
        <v>0</v>
      </c>
      <c r="T200" s="21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197</v>
      </c>
      <c r="AT200" s="220" t="s">
        <v>192</v>
      </c>
      <c r="AU200" s="220" t="s">
        <v>87</v>
      </c>
      <c r="AY200" s="17" t="s">
        <v>190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7" t="s">
        <v>85</v>
      </c>
      <c r="BK200" s="221">
        <f>ROUND(I200*H200,2)</f>
        <v>0</v>
      </c>
      <c r="BL200" s="17" t="s">
        <v>197</v>
      </c>
      <c r="BM200" s="220" t="s">
        <v>1143</v>
      </c>
    </row>
    <row r="201" spans="2:51" s="13" customFormat="1" ht="10.2">
      <c r="B201" s="222"/>
      <c r="C201" s="223"/>
      <c r="D201" s="224" t="s">
        <v>199</v>
      </c>
      <c r="E201" s="225" t="s">
        <v>1085</v>
      </c>
      <c r="F201" s="226" t="s">
        <v>1144</v>
      </c>
      <c r="G201" s="223"/>
      <c r="H201" s="227">
        <v>7.29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199</v>
      </c>
      <c r="AU201" s="233" t="s">
        <v>87</v>
      </c>
      <c r="AV201" s="13" t="s">
        <v>87</v>
      </c>
      <c r="AW201" s="13" t="s">
        <v>34</v>
      </c>
      <c r="AX201" s="13" t="s">
        <v>85</v>
      </c>
      <c r="AY201" s="233" t="s">
        <v>190</v>
      </c>
    </row>
    <row r="202" spans="1:65" s="2" customFormat="1" ht="16.5" customHeight="1">
      <c r="A202" s="34"/>
      <c r="B202" s="35"/>
      <c r="C202" s="255" t="s">
        <v>302</v>
      </c>
      <c r="D202" s="255" t="s">
        <v>327</v>
      </c>
      <c r="E202" s="256" t="s">
        <v>1145</v>
      </c>
      <c r="F202" s="257" t="s">
        <v>1146</v>
      </c>
      <c r="G202" s="258" t="s">
        <v>256</v>
      </c>
      <c r="H202" s="259">
        <v>14.58</v>
      </c>
      <c r="I202" s="260"/>
      <c r="J202" s="261">
        <f>ROUND(I202*H202,2)</f>
        <v>0</v>
      </c>
      <c r="K202" s="257" t="s">
        <v>196</v>
      </c>
      <c r="L202" s="262"/>
      <c r="M202" s="263" t="s">
        <v>1</v>
      </c>
      <c r="N202" s="264" t="s">
        <v>43</v>
      </c>
      <c r="O202" s="71"/>
      <c r="P202" s="218">
        <f>O202*H202</f>
        <v>0</v>
      </c>
      <c r="Q202" s="218">
        <v>1</v>
      </c>
      <c r="R202" s="218">
        <f>Q202*H202</f>
        <v>14.58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234</v>
      </c>
      <c r="AT202" s="220" t="s">
        <v>327</v>
      </c>
      <c r="AU202" s="220" t="s">
        <v>87</v>
      </c>
      <c r="AY202" s="17" t="s">
        <v>190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85</v>
      </c>
      <c r="BK202" s="221">
        <f>ROUND(I202*H202,2)</f>
        <v>0</v>
      </c>
      <c r="BL202" s="17" t="s">
        <v>197</v>
      </c>
      <c r="BM202" s="220" t="s">
        <v>1147</v>
      </c>
    </row>
    <row r="203" spans="2:51" s="13" customFormat="1" ht="10.2">
      <c r="B203" s="222"/>
      <c r="C203" s="223"/>
      <c r="D203" s="224" t="s">
        <v>199</v>
      </c>
      <c r="E203" s="223"/>
      <c r="F203" s="226" t="s">
        <v>1148</v>
      </c>
      <c r="G203" s="223"/>
      <c r="H203" s="227">
        <v>14.58</v>
      </c>
      <c r="I203" s="228"/>
      <c r="J203" s="223"/>
      <c r="K203" s="223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199</v>
      </c>
      <c r="AU203" s="233" t="s">
        <v>87</v>
      </c>
      <c r="AV203" s="13" t="s">
        <v>87</v>
      </c>
      <c r="AW203" s="13" t="s">
        <v>4</v>
      </c>
      <c r="AX203" s="13" t="s">
        <v>85</v>
      </c>
      <c r="AY203" s="233" t="s">
        <v>190</v>
      </c>
    </row>
    <row r="204" spans="1:65" s="2" customFormat="1" ht="21.75" customHeight="1">
      <c r="A204" s="34"/>
      <c r="B204" s="35"/>
      <c r="C204" s="209" t="s">
        <v>308</v>
      </c>
      <c r="D204" s="209" t="s">
        <v>192</v>
      </c>
      <c r="E204" s="210" t="s">
        <v>1149</v>
      </c>
      <c r="F204" s="211" t="s">
        <v>1150</v>
      </c>
      <c r="G204" s="212" t="s">
        <v>195</v>
      </c>
      <c r="H204" s="213">
        <v>275</v>
      </c>
      <c r="I204" s="214"/>
      <c r="J204" s="215">
        <f>ROUND(I204*H204,2)</f>
        <v>0</v>
      </c>
      <c r="K204" s="211" t="s">
        <v>196</v>
      </c>
      <c r="L204" s="39"/>
      <c r="M204" s="216" t="s">
        <v>1</v>
      </c>
      <c r="N204" s="217" t="s">
        <v>43</v>
      </c>
      <c r="O204" s="71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197</v>
      </c>
      <c r="AT204" s="220" t="s">
        <v>192</v>
      </c>
      <c r="AU204" s="220" t="s">
        <v>87</v>
      </c>
      <c r="AY204" s="17" t="s">
        <v>190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85</v>
      </c>
      <c r="BK204" s="221">
        <f>ROUND(I204*H204,2)</f>
        <v>0</v>
      </c>
      <c r="BL204" s="17" t="s">
        <v>197</v>
      </c>
      <c r="BM204" s="220" t="s">
        <v>1151</v>
      </c>
    </row>
    <row r="205" spans="1:65" s="2" customFormat="1" ht="21.75" customHeight="1">
      <c r="A205" s="34"/>
      <c r="B205" s="35"/>
      <c r="C205" s="209" t="s">
        <v>315</v>
      </c>
      <c r="D205" s="209" t="s">
        <v>192</v>
      </c>
      <c r="E205" s="210" t="s">
        <v>274</v>
      </c>
      <c r="F205" s="211" t="s">
        <v>275</v>
      </c>
      <c r="G205" s="212" t="s">
        <v>195</v>
      </c>
      <c r="H205" s="213">
        <v>185</v>
      </c>
      <c r="I205" s="214"/>
      <c r="J205" s="215">
        <f>ROUND(I205*H205,2)</f>
        <v>0</v>
      </c>
      <c r="K205" s="211" t="s">
        <v>196</v>
      </c>
      <c r="L205" s="39"/>
      <c r="M205" s="216" t="s">
        <v>1</v>
      </c>
      <c r="N205" s="217" t="s">
        <v>43</v>
      </c>
      <c r="O205" s="71"/>
      <c r="P205" s="218">
        <f>O205*H205</f>
        <v>0</v>
      </c>
      <c r="Q205" s="218">
        <v>0</v>
      </c>
      <c r="R205" s="218">
        <f>Q205*H205</f>
        <v>0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197</v>
      </c>
      <c r="AT205" s="220" t="s">
        <v>192</v>
      </c>
      <c r="AU205" s="220" t="s">
        <v>87</v>
      </c>
      <c r="AY205" s="17" t="s">
        <v>190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85</v>
      </c>
      <c r="BK205" s="221">
        <f>ROUND(I205*H205,2)</f>
        <v>0</v>
      </c>
      <c r="BL205" s="17" t="s">
        <v>197</v>
      </c>
      <c r="BM205" s="220" t="s">
        <v>925</v>
      </c>
    </row>
    <row r="206" spans="2:51" s="13" customFormat="1" ht="10.2">
      <c r="B206" s="222"/>
      <c r="C206" s="223"/>
      <c r="D206" s="224" t="s">
        <v>199</v>
      </c>
      <c r="E206" s="225" t="s">
        <v>142</v>
      </c>
      <c r="F206" s="226" t="s">
        <v>1152</v>
      </c>
      <c r="G206" s="223"/>
      <c r="H206" s="227">
        <v>185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16.5" customHeight="1">
      <c r="A207" s="34"/>
      <c r="B207" s="35"/>
      <c r="C207" s="209" t="s">
        <v>320</v>
      </c>
      <c r="D207" s="209" t="s">
        <v>192</v>
      </c>
      <c r="E207" s="210" t="s">
        <v>283</v>
      </c>
      <c r="F207" s="211" t="s">
        <v>284</v>
      </c>
      <c r="G207" s="212" t="s">
        <v>195</v>
      </c>
      <c r="H207" s="213">
        <v>185</v>
      </c>
      <c r="I207" s="214"/>
      <c r="J207" s="215">
        <f>ROUND(I207*H207,2)</f>
        <v>0</v>
      </c>
      <c r="K207" s="211" t="s">
        <v>196</v>
      </c>
      <c r="L207" s="39"/>
      <c r="M207" s="216" t="s">
        <v>1</v>
      </c>
      <c r="N207" s="217" t="s">
        <v>43</v>
      </c>
      <c r="O207" s="71"/>
      <c r="P207" s="218">
        <f>O207*H207</f>
        <v>0</v>
      </c>
      <c r="Q207" s="218">
        <v>0</v>
      </c>
      <c r="R207" s="218">
        <f>Q207*H207</f>
        <v>0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197</v>
      </c>
      <c r="AT207" s="220" t="s">
        <v>192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928</v>
      </c>
    </row>
    <row r="208" spans="2:51" s="13" customFormat="1" ht="10.2">
      <c r="B208" s="222"/>
      <c r="C208" s="223"/>
      <c r="D208" s="224" t="s">
        <v>199</v>
      </c>
      <c r="E208" s="225" t="s">
        <v>1</v>
      </c>
      <c r="F208" s="226" t="s">
        <v>142</v>
      </c>
      <c r="G208" s="223"/>
      <c r="H208" s="227">
        <v>185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199</v>
      </c>
      <c r="AU208" s="233" t="s">
        <v>87</v>
      </c>
      <c r="AV208" s="13" t="s">
        <v>87</v>
      </c>
      <c r="AW208" s="13" t="s">
        <v>34</v>
      </c>
      <c r="AX208" s="13" t="s">
        <v>85</v>
      </c>
      <c r="AY208" s="233" t="s">
        <v>190</v>
      </c>
    </row>
    <row r="209" spans="1:65" s="2" customFormat="1" ht="16.5" customHeight="1">
      <c r="A209" s="34"/>
      <c r="B209" s="35"/>
      <c r="C209" s="209" t="s">
        <v>326</v>
      </c>
      <c r="D209" s="209" t="s">
        <v>192</v>
      </c>
      <c r="E209" s="210" t="s">
        <v>929</v>
      </c>
      <c r="F209" s="211" t="s">
        <v>930</v>
      </c>
      <c r="G209" s="212" t="s">
        <v>195</v>
      </c>
      <c r="H209" s="213">
        <v>185</v>
      </c>
      <c r="I209" s="214"/>
      <c r="J209" s="215">
        <f>ROUND(I209*H209,2)</f>
        <v>0</v>
      </c>
      <c r="K209" s="211" t="s">
        <v>1</v>
      </c>
      <c r="L209" s="39"/>
      <c r="M209" s="216" t="s">
        <v>1</v>
      </c>
      <c r="N209" s="217" t="s">
        <v>43</v>
      </c>
      <c r="O209" s="71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197</v>
      </c>
      <c r="AT209" s="220" t="s">
        <v>192</v>
      </c>
      <c r="AU209" s="220" t="s">
        <v>87</v>
      </c>
      <c r="AY209" s="17" t="s">
        <v>190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85</v>
      </c>
      <c r="BK209" s="221">
        <f>ROUND(I209*H209,2)</f>
        <v>0</v>
      </c>
      <c r="BL209" s="17" t="s">
        <v>197</v>
      </c>
      <c r="BM209" s="220" t="s">
        <v>931</v>
      </c>
    </row>
    <row r="210" spans="2:51" s="13" customFormat="1" ht="10.2">
      <c r="B210" s="222"/>
      <c r="C210" s="223"/>
      <c r="D210" s="224" t="s">
        <v>199</v>
      </c>
      <c r="E210" s="225" t="s">
        <v>1</v>
      </c>
      <c r="F210" s="226" t="s">
        <v>142</v>
      </c>
      <c r="G210" s="223"/>
      <c r="H210" s="227">
        <v>185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199</v>
      </c>
      <c r="AU210" s="233" t="s">
        <v>87</v>
      </c>
      <c r="AV210" s="13" t="s">
        <v>87</v>
      </c>
      <c r="AW210" s="13" t="s">
        <v>34</v>
      </c>
      <c r="AX210" s="13" t="s">
        <v>85</v>
      </c>
      <c r="AY210" s="233" t="s">
        <v>190</v>
      </c>
    </row>
    <row r="211" spans="2:63" s="12" customFormat="1" ht="22.8" customHeight="1">
      <c r="B211" s="193"/>
      <c r="C211" s="194"/>
      <c r="D211" s="195" t="s">
        <v>77</v>
      </c>
      <c r="E211" s="207" t="s">
        <v>205</v>
      </c>
      <c r="F211" s="207" t="s">
        <v>307</v>
      </c>
      <c r="G211" s="194"/>
      <c r="H211" s="194"/>
      <c r="I211" s="197"/>
      <c r="J211" s="208">
        <f>BK211</f>
        <v>0</v>
      </c>
      <c r="K211" s="194"/>
      <c r="L211" s="199"/>
      <c r="M211" s="200"/>
      <c r="N211" s="201"/>
      <c r="O211" s="201"/>
      <c r="P211" s="202">
        <f>P212</f>
        <v>0</v>
      </c>
      <c r="Q211" s="201"/>
      <c r="R211" s="202">
        <f>R212</f>
        <v>0</v>
      </c>
      <c r="S211" s="201"/>
      <c r="T211" s="203">
        <f>T212</f>
        <v>0</v>
      </c>
      <c r="AR211" s="204" t="s">
        <v>85</v>
      </c>
      <c r="AT211" s="205" t="s">
        <v>77</v>
      </c>
      <c r="AU211" s="205" t="s">
        <v>85</v>
      </c>
      <c r="AY211" s="204" t="s">
        <v>190</v>
      </c>
      <c r="BK211" s="206">
        <f>BK212</f>
        <v>0</v>
      </c>
    </row>
    <row r="212" spans="1:65" s="2" customFormat="1" ht="16.5" customHeight="1">
      <c r="A212" s="34"/>
      <c r="B212" s="35"/>
      <c r="C212" s="209" t="s">
        <v>332</v>
      </c>
      <c r="D212" s="209" t="s">
        <v>192</v>
      </c>
      <c r="E212" s="210" t="s">
        <v>1153</v>
      </c>
      <c r="F212" s="211" t="s">
        <v>1154</v>
      </c>
      <c r="G212" s="212" t="s">
        <v>350</v>
      </c>
      <c r="H212" s="213">
        <v>27</v>
      </c>
      <c r="I212" s="214"/>
      <c r="J212" s="215">
        <f>ROUND(I212*H212,2)</f>
        <v>0</v>
      </c>
      <c r="K212" s="211" t="s">
        <v>196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0</v>
      </c>
      <c r="R212" s="218">
        <f>Q212*H212</f>
        <v>0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1155</v>
      </c>
    </row>
    <row r="213" spans="2:63" s="12" customFormat="1" ht="22.8" customHeight="1">
      <c r="B213" s="193"/>
      <c r="C213" s="194"/>
      <c r="D213" s="195" t="s">
        <v>77</v>
      </c>
      <c r="E213" s="207" t="s">
        <v>197</v>
      </c>
      <c r="F213" s="207" t="s">
        <v>1156</v>
      </c>
      <c r="G213" s="194"/>
      <c r="H213" s="194"/>
      <c r="I213" s="197"/>
      <c r="J213" s="208">
        <f>BK213</f>
        <v>0</v>
      </c>
      <c r="K213" s="194"/>
      <c r="L213" s="199"/>
      <c r="M213" s="200"/>
      <c r="N213" s="201"/>
      <c r="O213" s="201"/>
      <c r="P213" s="202">
        <f>SUM(P214:P215)</f>
        <v>0</v>
      </c>
      <c r="Q213" s="201"/>
      <c r="R213" s="202">
        <f>SUM(R214:R215)</f>
        <v>3.0630474000000003</v>
      </c>
      <c r="S213" s="201"/>
      <c r="T213" s="203">
        <f>SUM(T214:T215)</f>
        <v>0</v>
      </c>
      <c r="AR213" s="204" t="s">
        <v>85</v>
      </c>
      <c r="AT213" s="205" t="s">
        <v>77</v>
      </c>
      <c r="AU213" s="205" t="s">
        <v>85</v>
      </c>
      <c r="AY213" s="204" t="s">
        <v>190</v>
      </c>
      <c r="BK213" s="206">
        <f>SUM(BK214:BK215)</f>
        <v>0</v>
      </c>
    </row>
    <row r="214" spans="1:65" s="2" customFormat="1" ht="21.75" customHeight="1">
      <c r="A214" s="34"/>
      <c r="B214" s="35"/>
      <c r="C214" s="209" t="s">
        <v>336</v>
      </c>
      <c r="D214" s="209" t="s">
        <v>192</v>
      </c>
      <c r="E214" s="210" t="s">
        <v>1157</v>
      </c>
      <c r="F214" s="211" t="s">
        <v>1158</v>
      </c>
      <c r="G214" s="212" t="s">
        <v>202</v>
      </c>
      <c r="H214" s="213">
        <v>1.62</v>
      </c>
      <c r="I214" s="214"/>
      <c r="J214" s="215">
        <f>ROUND(I214*H214,2)</f>
        <v>0</v>
      </c>
      <c r="K214" s="211" t="s">
        <v>196</v>
      </c>
      <c r="L214" s="39"/>
      <c r="M214" s="216" t="s">
        <v>1</v>
      </c>
      <c r="N214" s="217" t="s">
        <v>43</v>
      </c>
      <c r="O214" s="71"/>
      <c r="P214" s="218">
        <f>O214*H214</f>
        <v>0</v>
      </c>
      <c r="Q214" s="218">
        <v>1.89077</v>
      </c>
      <c r="R214" s="218">
        <f>Q214*H214</f>
        <v>3.0630474000000003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197</v>
      </c>
      <c r="AT214" s="220" t="s">
        <v>192</v>
      </c>
      <c r="AU214" s="220" t="s">
        <v>87</v>
      </c>
      <c r="AY214" s="17" t="s">
        <v>190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85</v>
      </c>
      <c r="BK214" s="221">
        <f>ROUND(I214*H214,2)</f>
        <v>0</v>
      </c>
      <c r="BL214" s="17" t="s">
        <v>197</v>
      </c>
      <c r="BM214" s="220" t="s">
        <v>1159</v>
      </c>
    </row>
    <row r="215" spans="2:51" s="13" customFormat="1" ht="10.2">
      <c r="B215" s="222"/>
      <c r="C215" s="223"/>
      <c r="D215" s="224" t="s">
        <v>199</v>
      </c>
      <c r="E215" s="225" t="s">
        <v>1087</v>
      </c>
      <c r="F215" s="226" t="s">
        <v>1160</v>
      </c>
      <c r="G215" s="223"/>
      <c r="H215" s="227">
        <v>1.62</v>
      </c>
      <c r="I215" s="228"/>
      <c r="J215" s="223"/>
      <c r="K215" s="223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199</v>
      </c>
      <c r="AU215" s="233" t="s">
        <v>87</v>
      </c>
      <c r="AV215" s="13" t="s">
        <v>87</v>
      </c>
      <c r="AW215" s="13" t="s">
        <v>34</v>
      </c>
      <c r="AX215" s="13" t="s">
        <v>85</v>
      </c>
      <c r="AY215" s="233" t="s">
        <v>190</v>
      </c>
    </row>
    <row r="216" spans="2:63" s="12" customFormat="1" ht="22.8" customHeight="1">
      <c r="B216" s="193"/>
      <c r="C216" s="194"/>
      <c r="D216" s="195" t="s">
        <v>77</v>
      </c>
      <c r="E216" s="207" t="s">
        <v>217</v>
      </c>
      <c r="F216" s="207" t="s">
        <v>932</v>
      </c>
      <c r="G216" s="194"/>
      <c r="H216" s="194"/>
      <c r="I216" s="197"/>
      <c r="J216" s="208">
        <f>BK216</f>
        <v>0</v>
      </c>
      <c r="K216" s="194"/>
      <c r="L216" s="199"/>
      <c r="M216" s="200"/>
      <c r="N216" s="201"/>
      <c r="O216" s="201"/>
      <c r="P216" s="202">
        <f>SUM(P217:P229)</f>
        <v>0</v>
      </c>
      <c r="Q216" s="201"/>
      <c r="R216" s="202">
        <f>SUM(R217:R229)</f>
        <v>756.10055</v>
      </c>
      <c r="S216" s="201"/>
      <c r="T216" s="203">
        <f>SUM(T217:T229)</f>
        <v>0</v>
      </c>
      <c r="AR216" s="204" t="s">
        <v>85</v>
      </c>
      <c r="AT216" s="205" t="s">
        <v>77</v>
      </c>
      <c r="AU216" s="205" t="s">
        <v>85</v>
      </c>
      <c r="AY216" s="204" t="s">
        <v>190</v>
      </c>
      <c r="BK216" s="206">
        <f>SUM(BK217:BK229)</f>
        <v>0</v>
      </c>
    </row>
    <row r="217" spans="1:65" s="2" customFormat="1" ht="21.75" customHeight="1">
      <c r="A217" s="34"/>
      <c r="B217" s="35"/>
      <c r="C217" s="209" t="s">
        <v>342</v>
      </c>
      <c r="D217" s="209" t="s">
        <v>192</v>
      </c>
      <c r="E217" s="210" t="s">
        <v>1161</v>
      </c>
      <c r="F217" s="211" t="s">
        <v>1162</v>
      </c>
      <c r="G217" s="212" t="s">
        <v>195</v>
      </c>
      <c r="H217" s="213">
        <v>275</v>
      </c>
      <c r="I217" s="214"/>
      <c r="J217" s="215">
        <f>ROUND(I217*H217,2)</f>
        <v>0</v>
      </c>
      <c r="K217" s="211" t="s">
        <v>196</v>
      </c>
      <c r="L217" s="39"/>
      <c r="M217" s="216" t="s">
        <v>1</v>
      </c>
      <c r="N217" s="217" t="s">
        <v>43</v>
      </c>
      <c r="O217" s="71"/>
      <c r="P217" s="218">
        <f>O217*H217</f>
        <v>0</v>
      </c>
      <c r="Q217" s="218">
        <v>0.387</v>
      </c>
      <c r="R217" s="218">
        <f>Q217*H217</f>
        <v>106.425</v>
      </c>
      <c r="S217" s="218">
        <v>0</v>
      </c>
      <c r="T217" s="21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197</v>
      </c>
      <c r="AT217" s="220" t="s">
        <v>192</v>
      </c>
      <c r="AU217" s="220" t="s">
        <v>87</v>
      </c>
      <c r="AY217" s="17" t="s">
        <v>190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7" t="s">
        <v>85</v>
      </c>
      <c r="BK217" s="221">
        <f>ROUND(I217*H217,2)</f>
        <v>0</v>
      </c>
      <c r="BL217" s="17" t="s">
        <v>197</v>
      </c>
      <c r="BM217" s="220" t="s">
        <v>1163</v>
      </c>
    </row>
    <row r="218" spans="1:65" s="2" customFormat="1" ht="21.75" customHeight="1">
      <c r="A218" s="34"/>
      <c r="B218" s="35"/>
      <c r="C218" s="209" t="s">
        <v>138</v>
      </c>
      <c r="D218" s="209" t="s">
        <v>192</v>
      </c>
      <c r="E218" s="210" t="s">
        <v>1164</v>
      </c>
      <c r="F218" s="211" t="s">
        <v>1165</v>
      </c>
      <c r="G218" s="212" t="s">
        <v>195</v>
      </c>
      <c r="H218" s="213">
        <v>275</v>
      </c>
      <c r="I218" s="214"/>
      <c r="J218" s="215">
        <f>ROUND(I218*H218,2)</f>
        <v>0</v>
      </c>
      <c r="K218" s="211" t="s">
        <v>1</v>
      </c>
      <c r="L218" s="39"/>
      <c r="M218" s="216" t="s">
        <v>1</v>
      </c>
      <c r="N218" s="217" t="s">
        <v>43</v>
      </c>
      <c r="O218" s="71"/>
      <c r="P218" s="218">
        <f>O218*H218</f>
        <v>0</v>
      </c>
      <c r="Q218" s="218">
        <v>0.44628</v>
      </c>
      <c r="R218" s="218">
        <f>Q218*H218</f>
        <v>122.727</v>
      </c>
      <c r="S218" s="218">
        <v>0</v>
      </c>
      <c r="T218" s="21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197</v>
      </c>
      <c r="AT218" s="220" t="s">
        <v>192</v>
      </c>
      <c r="AU218" s="220" t="s">
        <v>87</v>
      </c>
      <c r="AY218" s="17" t="s">
        <v>190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17" t="s">
        <v>85</v>
      </c>
      <c r="BK218" s="221">
        <f>ROUND(I218*H218,2)</f>
        <v>0</v>
      </c>
      <c r="BL218" s="17" t="s">
        <v>197</v>
      </c>
      <c r="BM218" s="220" t="s">
        <v>1166</v>
      </c>
    </row>
    <row r="219" spans="1:65" s="2" customFormat="1" ht="21.75" customHeight="1">
      <c r="A219" s="34"/>
      <c r="B219" s="35"/>
      <c r="C219" s="209" t="s">
        <v>352</v>
      </c>
      <c r="D219" s="209" t="s">
        <v>192</v>
      </c>
      <c r="E219" s="210" t="s">
        <v>1167</v>
      </c>
      <c r="F219" s="211" t="s">
        <v>1168</v>
      </c>
      <c r="G219" s="212" t="s">
        <v>195</v>
      </c>
      <c r="H219" s="213">
        <v>275</v>
      </c>
      <c r="I219" s="214"/>
      <c r="J219" s="215">
        <f>ROUND(I219*H219,2)</f>
        <v>0</v>
      </c>
      <c r="K219" s="211" t="s">
        <v>196</v>
      </c>
      <c r="L219" s="39"/>
      <c r="M219" s="216" t="s">
        <v>1</v>
      </c>
      <c r="N219" s="217" t="s">
        <v>43</v>
      </c>
      <c r="O219" s="71"/>
      <c r="P219" s="218">
        <f>O219*H219</f>
        <v>0</v>
      </c>
      <c r="Q219" s="218">
        <v>0.23737</v>
      </c>
      <c r="R219" s="218">
        <f>Q219*H219</f>
        <v>65.27674999999999</v>
      </c>
      <c r="S219" s="218">
        <v>0</v>
      </c>
      <c r="T219" s="21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197</v>
      </c>
      <c r="AT219" s="220" t="s">
        <v>192</v>
      </c>
      <c r="AU219" s="220" t="s">
        <v>87</v>
      </c>
      <c r="AY219" s="17" t="s">
        <v>190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85</v>
      </c>
      <c r="BK219" s="221">
        <f>ROUND(I219*H219,2)</f>
        <v>0</v>
      </c>
      <c r="BL219" s="17" t="s">
        <v>197</v>
      </c>
      <c r="BM219" s="220" t="s">
        <v>1169</v>
      </c>
    </row>
    <row r="220" spans="1:65" s="2" customFormat="1" ht="21.75" customHeight="1">
      <c r="A220" s="34"/>
      <c r="B220" s="35"/>
      <c r="C220" s="209" t="s">
        <v>356</v>
      </c>
      <c r="D220" s="209" t="s">
        <v>192</v>
      </c>
      <c r="E220" s="210" t="s">
        <v>1170</v>
      </c>
      <c r="F220" s="211" t="s">
        <v>1171</v>
      </c>
      <c r="G220" s="212" t="s">
        <v>195</v>
      </c>
      <c r="H220" s="213">
        <v>3120</v>
      </c>
      <c r="I220" s="214"/>
      <c r="J220" s="215">
        <f>ROUND(I220*H220,2)</f>
        <v>0</v>
      </c>
      <c r="K220" s="211" t="s">
        <v>196</v>
      </c>
      <c r="L220" s="39"/>
      <c r="M220" s="216" t="s">
        <v>1</v>
      </c>
      <c r="N220" s="217" t="s">
        <v>43</v>
      </c>
      <c r="O220" s="71"/>
      <c r="P220" s="218">
        <f>O220*H220</f>
        <v>0</v>
      </c>
      <c r="Q220" s="218">
        <v>0.00071</v>
      </c>
      <c r="R220" s="218">
        <f>Q220*H220</f>
        <v>2.2152000000000003</v>
      </c>
      <c r="S220" s="218">
        <v>0</v>
      </c>
      <c r="T220" s="219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197</v>
      </c>
      <c r="AT220" s="220" t="s">
        <v>192</v>
      </c>
      <c r="AU220" s="220" t="s">
        <v>87</v>
      </c>
      <c r="AY220" s="17" t="s">
        <v>190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17" t="s">
        <v>85</v>
      </c>
      <c r="BK220" s="221">
        <f>ROUND(I220*H220,2)</f>
        <v>0</v>
      </c>
      <c r="BL220" s="17" t="s">
        <v>197</v>
      </c>
      <c r="BM220" s="220" t="s">
        <v>1172</v>
      </c>
    </row>
    <row r="221" spans="2:51" s="13" customFormat="1" ht="10.2">
      <c r="B221" s="222"/>
      <c r="C221" s="223"/>
      <c r="D221" s="224" t="s">
        <v>199</v>
      </c>
      <c r="E221" s="225" t="s">
        <v>1</v>
      </c>
      <c r="F221" s="226" t="s">
        <v>1173</v>
      </c>
      <c r="G221" s="223"/>
      <c r="H221" s="227">
        <v>3120</v>
      </c>
      <c r="I221" s="228"/>
      <c r="J221" s="223"/>
      <c r="K221" s="223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199</v>
      </c>
      <c r="AU221" s="233" t="s">
        <v>87</v>
      </c>
      <c r="AV221" s="13" t="s">
        <v>87</v>
      </c>
      <c r="AW221" s="13" t="s">
        <v>34</v>
      </c>
      <c r="AX221" s="13" t="s">
        <v>85</v>
      </c>
      <c r="AY221" s="233" t="s">
        <v>190</v>
      </c>
    </row>
    <row r="222" spans="1:65" s="2" customFormat="1" ht="21.75" customHeight="1">
      <c r="A222" s="34"/>
      <c r="B222" s="35"/>
      <c r="C222" s="209" t="s">
        <v>314</v>
      </c>
      <c r="D222" s="209" t="s">
        <v>192</v>
      </c>
      <c r="E222" s="210" t="s">
        <v>1170</v>
      </c>
      <c r="F222" s="211" t="s">
        <v>1171</v>
      </c>
      <c r="G222" s="212" t="s">
        <v>195</v>
      </c>
      <c r="H222" s="213">
        <v>420</v>
      </c>
      <c r="I222" s="214"/>
      <c r="J222" s="215">
        <f>ROUND(I222*H222,2)</f>
        <v>0</v>
      </c>
      <c r="K222" s="211" t="s">
        <v>196</v>
      </c>
      <c r="L222" s="39"/>
      <c r="M222" s="216" t="s">
        <v>1</v>
      </c>
      <c r="N222" s="217" t="s">
        <v>43</v>
      </c>
      <c r="O222" s="71"/>
      <c r="P222" s="218">
        <f>O222*H222</f>
        <v>0</v>
      </c>
      <c r="Q222" s="218">
        <v>0.00071</v>
      </c>
      <c r="R222" s="218">
        <f>Q222*H222</f>
        <v>0.2982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197</v>
      </c>
      <c r="AT222" s="220" t="s">
        <v>192</v>
      </c>
      <c r="AU222" s="220" t="s">
        <v>87</v>
      </c>
      <c r="AY222" s="17" t="s">
        <v>190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85</v>
      </c>
      <c r="BK222" s="221">
        <f>ROUND(I222*H222,2)</f>
        <v>0</v>
      </c>
      <c r="BL222" s="17" t="s">
        <v>197</v>
      </c>
      <c r="BM222" s="220" t="s">
        <v>1174</v>
      </c>
    </row>
    <row r="223" spans="2:51" s="13" customFormat="1" ht="10.2">
      <c r="B223" s="222"/>
      <c r="C223" s="223"/>
      <c r="D223" s="224" t="s">
        <v>199</v>
      </c>
      <c r="E223" s="225" t="s">
        <v>1</v>
      </c>
      <c r="F223" s="226" t="s">
        <v>1175</v>
      </c>
      <c r="G223" s="223"/>
      <c r="H223" s="227">
        <v>420</v>
      </c>
      <c r="I223" s="228"/>
      <c r="J223" s="223"/>
      <c r="K223" s="223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199</v>
      </c>
      <c r="AU223" s="233" t="s">
        <v>87</v>
      </c>
      <c r="AV223" s="13" t="s">
        <v>87</v>
      </c>
      <c r="AW223" s="13" t="s">
        <v>34</v>
      </c>
      <c r="AX223" s="13" t="s">
        <v>85</v>
      </c>
      <c r="AY223" s="233" t="s">
        <v>190</v>
      </c>
    </row>
    <row r="224" spans="1:65" s="2" customFormat="1" ht="21.75" customHeight="1">
      <c r="A224" s="34"/>
      <c r="B224" s="35"/>
      <c r="C224" s="209" t="s">
        <v>364</v>
      </c>
      <c r="D224" s="209" t="s">
        <v>192</v>
      </c>
      <c r="E224" s="210" t="s">
        <v>1176</v>
      </c>
      <c r="F224" s="211" t="s">
        <v>1177</v>
      </c>
      <c r="G224" s="212" t="s">
        <v>195</v>
      </c>
      <c r="H224" s="213">
        <v>1560</v>
      </c>
      <c r="I224" s="214"/>
      <c r="J224" s="215">
        <f>ROUND(I224*H224,2)</f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>O224*H224</f>
        <v>0</v>
      </c>
      <c r="Q224" s="218">
        <v>0.10373</v>
      </c>
      <c r="R224" s="218">
        <f>Q224*H224</f>
        <v>161.8188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197</v>
      </c>
      <c r="AT224" s="220" t="s">
        <v>192</v>
      </c>
      <c r="AU224" s="220" t="s">
        <v>87</v>
      </c>
      <c r="AY224" s="17" t="s">
        <v>190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85</v>
      </c>
      <c r="BK224" s="221">
        <f>ROUND(I224*H224,2)</f>
        <v>0</v>
      </c>
      <c r="BL224" s="17" t="s">
        <v>197</v>
      </c>
      <c r="BM224" s="220" t="s">
        <v>1178</v>
      </c>
    </row>
    <row r="225" spans="1:65" s="2" customFormat="1" ht="21.75" customHeight="1">
      <c r="A225" s="34"/>
      <c r="B225" s="35"/>
      <c r="C225" s="209" t="s">
        <v>369</v>
      </c>
      <c r="D225" s="209" t="s">
        <v>192</v>
      </c>
      <c r="E225" s="210" t="s">
        <v>778</v>
      </c>
      <c r="F225" s="211" t="s">
        <v>779</v>
      </c>
      <c r="G225" s="212" t="s">
        <v>195</v>
      </c>
      <c r="H225" s="213">
        <v>210</v>
      </c>
      <c r="I225" s="214"/>
      <c r="J225" s="215">
        <f>ROUND(I225*H225,2)</f>
        <v>0</v>
      </c>
      <c r="K225" s="211" t="s">
        <v>196</v>
      </c>
      <c r="L225" s="39"/>
      <c r="M225" s="216" t="s">
        <v>1</v>
      </c>
      <c r="N225" s="217" t="s">
        <v>43</v>
      </c>
      <c r="O225" s="71"/>
      <c r="P225" s="218">
        <f>O225*H225</f>
        <v>0</v>
      </c>
      <c r="Q225" s="218">
        <v>0.10373</v>
      </c>
      <c r="R225" s="218">
        <f>Q225*H225</f>
        <v>21.7833</v>
      </c>
      <c r="S225" s="218">
        <v>0</v>
      </c>
      <c r="T225" s="219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197</v>
      </c>
      <c r="AT225" s="220" t="s">
        <v>192</v>
      </c>
      <c r="AU225" s="220" t="s">
        <v>87</v>
      </c>
      <c r="AY225" s="17" t="s">
        <v>190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17" t="s">
        <v>85</v>
      </c>
      <c r="BK225" s="221">
        <f>ROUND(I225*H225,2)</f>
        <v>0</v>
      </c>
      <c r="BL225" s="17" t="s">
        <v>197</v>
      </c>
      <c r="BM225" s="220" t="s">
        <v>1179</v>
      </c>
    </row>
    <row r="226" spans="2:51" s="13" customFormat="1" ht="10.2">
      <c r="B226" s="222"/>
      <c r="C226" s="223"/>
      <c r="D226" s="224" t="s">
        <v>199</v>
      </c>
      <c r="E226" s="225" t="s">
        <v>1</v>
      </c>
      <c r="F226" s="226" t="s">
        <v>1180</v>
      </c>
      <c r="G226" s="223"/>
      <c r="H226" s="227">
        <v>210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199</v>
      </c>
      <c r="AU226" s="233" t="s">
        <v>87</v>
      </c>
      <c r="AV226" s="13" t="s">
        <v>87</v>
      </c>
      <c r="AW226" s="13" t="s">
        <v>34</v>
      </c>
      <c r="AX226" s="13" t="s">
        <v>85</v>
      </c>
      <c r="AY226" s="233" t="s">
        <v>190</v>
      </c>
    </row>
    <row r="227" spans="1:65" s="2" customFormat="1" ht="21.75" customHeight="1">
      <c r="A227" s="34"/>
      <c r="B227" s="35"/>
      <c r="C227" s="209" t="s">
        <v>373</v>
      </c>
      <c r="D227" s="209" t="s">
        <v>192</v>
      </c>
      <c r="E227" s="210" t="s">
        <v>1181</v>
      </c>
      <c r="F227" s="211" t="s">
        <v>1182</v>
      </c>
      <c r="G227" s="212" t="s">
        <v>195</v>
      </c>
      <c r="H227" s="213">
        <v>1560</v>
      </c>
      <c r="I227" s="214"/>
      <c r="J227" s="215">
        <f>ROUND(I227*H227,2)</f>
        <v>0</v>
      </c>
      <c r="K227" s="211" t="s">
        <v>196</v>
      </c>
      <c r="L227" s="39"/>
      <c r="M227" s="216" t="s">
        <v>1</v>
      </c>
      <c r="N227" s="217" t="s">
        <v>43</v>
      </c>
      <c r="O227" s="71"/>
      <c r="P227" s="218">
        <f>O227*H227</f>
        <v>0</v>
      </c>
      <c r="Q227" s="218">
        <v>0.15559</v>
      </c>
      <c r="R227" s="218">
        <f>Q227*H227</f>
        <v>242.7204</v>
      </c>
      <c r="S227" s="218">
        <v>0</v>
      </c>
      <c r="T227" s="21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197</v>
      </c>
      <c r="AT227" s="220" t="s">
        <v>192</v>
      </c>
      <c r="AU227" s="220" t="s">
        <v>87</v>
      </c>
      <c r="AY227" s="17" t="s">
        <v>190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17" t="s">
        <v>85</v>
      </c>
      <c r="BK227" s="221">
        <f>ROUND(I227*H227,2)</f>
        <v>0</v>
      </c>
      <c r="BL227" s="17" t="s">
        <v>197</v>
      </c>
      <c r="BM227" s="220" t="s">
        <v>1183</v>
      </c>
    </row>
    <row r="228" spans="1:65" s="2" customFormat="1" ht="21.75" customHeight="1">
      <c r="A228" s="34"/>
      <c r="B228" s="35"/>
      <c r="C228" s="209" t="s">
        <v>381</v>
      </c>
      <c r="D228" s="209" t="s">
        <v>192</v>
      </c>
      <c r="E228" s="210" t="s">
        <v>782</v>
      </c>
      <c r="F228" s="211" t="s">
        <v>783</v>
      </c>
      <c r="G228" s="212" t="s">
        <v>195</v>
      </c>
      <c r="H228" s="213">
        <v>210</v>
      </c>
      <c r="I228" s="214"/>
      <c r="J228" s="215">
        <f>ROUND(I228*H228,2)</f>
        <v>0</v>
      </c>
      <c r="K228" s="211" t="s">
        <v>196</v>
      </c>
      <c r="L228" s="39"/>
      <c r="M228" s="216" t="s">
        <v>1</v>
      </c>
      <c r="N228" s="217" t="s">
        <v>43</v>
      </c>
      <c r="O228" s="71"/>
      <c r="P228" s="218">
        <f>O228*H228</f>
        <v>0</v>
      </c>
      <c r="Q228" s="218">
        <v>0.15559</v>
      </c>
      <c r="R228" s="218">
        <f>Q228*H228</f>
        <v>32.6739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197</v>
      </c>
      <c r="AT228" s="220" t="s">
        <v>192</v>
      </c>
      <c r="AU228" s="220" t="s">
        <v>87</v>
      </c>
      <c r="AY228" s="17" t="s">
        <v>190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85</v>
      </c>
      <c r="BK228" s="221">
        <f>ROUND(I228*H228,2)</f>
        <v>0</v>
      </c>
      <c r="BL228" s="17" t="s">
        <v>197</v>
      </c>
      <c r="BM228" s="220" t="s">
        <v>1184</v>
      </c>
    </row>
    <row r="229" spans="1:65" s="2" customFormat="1" ht="16.5" customHeight="1">
      <c r="A229" s="34"/>
      <c r="B229" s="35"/>
      <c r="C229" s="209" t="s">
        <v>385</v>
      </c>
      <c r="D229" s="209" t="s">
        <v>192</v>
      </c>
      <c r="E229" s="210" t="s">
        <v>819</v>
      </c>
      <c r="F229" s="211" t="s">
        <v>820</v>
      </c>
      <c r="G229" s="212" t="s">
        <v>350</v>
      </c>
      <c r="H229" s="213">
        <v>45</v>
      </c>
      <c r="I229" s="214"/>
      <c r="J229" s="215">
        <f>ROUND(I229*H229,2)</f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>O229*H229</f>
        <v>0</v>
      </c>
      <c r="Q229" s="218">
        <v>0.0036</v>
      </c>
      <c r="R229" s="218">
        <f>Q229*H229</f>
        <v>0.162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85</v>
      </c>
      <c r="BK229" s="221">
        <f>ROUND(I229*H229,2)</f>
        <v>0</v>
      </c>
      <c r="BL229" s="17" t="s">
        <v>197</v>
      </c>
      <c r="BM229" s="220" t="s">
        <v>1185</v>
      </c>
    </row>
    <row r="230" spans="2:63" s="12" customFormat="1" ht="22.8" customHeight="1">
      <c r="B230" s="193"/>
      <c r="C230" s="194"/>
      <c r="D230" s="195" t="s">
        <v>77</v>
      </c>
      <c r="E230" s="207" t="s">
        <v>234</v>
      </c>
      <c r="F230" s="207" t="s">
        <v>822</v>
      </c>
      <c r="G230" s="194"/>
      <c r="H230" s="194"/>
      <c r="I230" s="197"/>
      <c r="J230" s="208">
        <f>BK230</f>
        <v>0</v>
      </c>
      <c r="K230" s="194"/>
      <c r="L230" s="199"/>
      <c r="M230" s="200"/>
      <c r="N230" s="201"/>
      <c r="O230" s="201"/>
      <c r="P230" s="202">
        <f>SUM(P231:P249)</f>
        <v>0</v>
      </c>
      <c r="Q230" s="201"/>
      <c r="R230" s="202">
        <f>SUM(R231:R249)</f>
        <v>17.207110000000004</v>
      </c>
      <c r="S230" s="201"/>
      <c r="T230" s="203">
        <f>SUM(T231:T249)</f>
        <v>5.58832</v>
      </c>
      <c r="AR230" s="204" t="s">
        <v>85</v>
      </c>
      <c r="AT230" s="205" t="s">
        <v>77</v>
      </c>
      <c r="AU230" s="205" t="s">
        <v>85</v>
      </c>
      <c r="AY230" s="204" t="s">
        <v>190</v>
      </c>
      <c r="BK230" s="206">
        <f>SUM(BK231:BK249)</f>
        <v>0</v>
      </c>
    </row>
    <row r="231" spans="1:65" s="2" customFormat="1" ht="16.5" customHeight="1">
      <c r="A231" s="34"/>
      <c r="B231" s="35"/>
      <c r="C231" s="209" t="s">
        <v>389</v>
      </c>
      <c r="D231" s="209" t="s">
        <v>192</v>
      </c>
      <c r="E231" s="210" t="s">
        <v>1186</v>
      </c>
      <c r="F231" s="211" t="s">
        <v>1187</v>
      </c>
      <c r="G231" s="212" t="s">
        <v>311</v>
      </c>
      <c r="H231" s="213">
        <v>5</v>
      </c>
      <c r="I231" s="214"/>
      <c r="J231" s="215">
        <f>ROUND(I231*H231,2)</f>
        <v>0</v>
      </c>
      <c r="K231" s="211" t="s">
        <v>1</v>
      </c>
      <c r="L231" s="39"/>
      <c r="M231" s="216" t="s">
        <v>1</v>
      </c>
      <c r="N231" s="217" t="s">
        <v>43</v>
      </c>
      <c r="O231" s="71"/>
      <c r="P231" s="218">
        <f>O231*H231</f>
        <v>0</v>
      </c>
      <c r="Q231" s="218">
        <v>1.12181</v>
      </c>
      <c r="R231" s="218">
        <f>Q231*H231</f>
        <v>5.60905</v>
      </c>
      <c r="S231" s="218">
        <v>0</v>
      </c>
      <c r="T231" s="21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0" t="s">
        <v>197</v>
      </c>
      <c r="AT231" s="220" t="s">
        <v>192</v>
      </c>
      <c r="AU231" s="220" t="s">
        <v>87</v>
      </c>
      <c r="AY231" s="17" t="s">
        <v>190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17" t="s">
        <v>85</v>
      </c>
      <c r="BK231" s="221">
        <f>ROUND(I231*H231,2)</f>
        <v>0</v>
      </c>
      <c r="BL231" s="17" t="s">
        <v>197</v>
      </c>
      <c r="BM231" s="220" t="s">
        <v>1188</v>
      </c>
    </row>
    <row r="232" spans="1:65" s="2" customFormat="1" ht="21.75" customHeight="1">
      <c r="A232" s="34"/>
      <c r="B232" s="35"/>
      <c r="C232" s="209" t="s">
        <v>393</v>
      </c>
      <c r="D232" s="209" t="s">
        <v>192</v>
      </c>
      <c r="E232" s="210" t="s">
        <v>1189</v>
      </c>
      <c r="F232" s="211" t="s">
        <v>1190</v>
      </c>
      <c r="G232" s="212" t="s">
        <v>350</v>
      </c>
      <c r="H232" s="213">
        <v>27</v>
      </c>
      <c r="I232" s="214"/>
      <c r="J232" s="215">
        <f>ROUND(I232*H232,2)</f>
        <v>0</v>
      </c>
      <c r="K232" s="211" t="s">
        <v>196</v>
      </c>
      <c r="L232" s="39"/>
      <c r="M232" s="216" t="s">
        <v>1</v>
      </c>
      <c r="N232" s="217" t="s">
        <v>43</v>
      </c>
      <c r="O232" s="71"/>
      <c r="P232" s="218">
        <f>O232*H232</f>
        <v>0</v>
      </c>
      <c r="Q232" s="218">
        <v>0.00276</v>
      </c>
      <c r="R232" s="218">
        <f>Q232*H232</f>
        <v>0.07452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197</v>
      </c>
      <c r="AT232" s="220" t="s">
        <v>192</v>
      </c>
      <c r="AU232" s="220" t="s">
        <v>87</v>
      </c>
      <c r="AY232" s="17" t="s">
        <v>190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85</v>
      </c>
      <c r="BK232" s="221">
        <f>ROUND(I232*H232,2)</f>
        <v>0</v>
      </c>
      <c r="BL232" s="17" t="s">
        <v>197</v>
      </c>
      <c r="BM232" s="220" t="s">
        <v>1191</v>
      </c>
    </row>
    <row r="233" spans="1:65" s="2" customFormat="1" ht="21.75" customHeight="1">
      <c r="A233" s="34"/>
      <c r="B233" s="35"/>
      <c r="C233" s="209" t="s">
        <v>397</v>
      </c>
      <c r="D233" s="209" t="s">
        <v>192</v>
      </c>
      <c r="E233" s="210" t="s">
        <v>1192</v>
      </c>
      <c r="F233" s="211" t="s">
        <v>1193</v>
      </c>
      <c r="G233" s="212" t="s">
        <v>202</v>
      </c>
      <c r="H233" s="213">
        <v>1.296</v>
      </c>
      <c r="I233" s="214"/>
      <c r="J233" s="215">
        <f>ROUND(I233*H233,2)</f>
        <v>0</v>
      </c>
      <c r="K233" s="211" t="s">
        <v>196</v>
      </c>
      <c r="L233" s="39"/>
      <c r="M233" s="216" t="s">
        <v>1</v>
      </c>
      <c r="N233" s="217" t="s">
        <v>43</v>
      </c>
      <c r="O233" s="71"/>
      <c r="P233" s="218">
        <f>O233*H233</f>
        <v>0</v>
      </c>
      <c r="Q233" s="218">
        <v>0</v>
      </c>
      <c r="R233" s="218">
        <f>Q233*H233</f>
        <v>0</v>
      </c>
      <c r="S233" s="218">
        <v>1.92</v>
      </c>
      <c r="T233" s="219">
        <f>S233*H233</f>
        <v>2.48832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197</v>
      </c>
      <c r="AT233" s="220" t="s">
        <v>192</v>
      </c>
      <c r="AU233" s="220" t="s">
        <v>87</v>
      </c>
      <c r="AY233" s="17" t="s">
        <v>190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85</v>
      </c>
      <c r="BK233" s="221">
        <f>ROUND(I233*H233,2)</f>
        <v>0</v>
      </c>
      <c r="BL233" s="17" t="s">
        <v>197</v>
      </c>
      <c r="BM233" s="220" t="s">
        <v>1194</v>
      </c>
    </row>
    <row r="234" spans="2:51" s="14" customFormat="1" ht="10.2">
      <c r="B234" s="234"/>
      <c r="C234" s="235"/>
      <c r="D234" s="224" t="s">
        <v>199</v>
      </c>
      <c r="E234" s="236" t="s">
        <v>1</v>
      </c>
      <c r="F234" s="237" t="s">
        <v>1195</v>
      </c>
      <c r="G234" s="235"/>
      <c r="H234" s="236" t="s">
        <v>1</v>
      </c>
      <c r="I234" s="238"/>
      <c r="J234" s="235"/>
      <c r="K234" s="235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199</v>
      </c>
      <c r="AU234" s="243" t="s">
        <v>87</v>
      </c>
      <c r="AV234" s="14" t="s">
        <v>85</v>
      </c>
      <c r="AW234" s="14" t="s">
        <v>34</v>
      </c>
      <c r="AX234" s="14" t="s">
        <v>78</v>
      </c>
      <c r="AY234" s="243" t="s">
        <v>190</v>
      </c>
    </row>
    <row r="235" spans="2:51" s="13" customFormat="1" ht="10.2">
      <c r="B235" s="222"/>
      <c r="C235" s="223"/>
      <c r="D235" s="224" t="s">
        <v>199</v>
      </c>
      <c r="E235" s="225" t="s">
        <v>1</v>
      </c>
      <c r="F235" s="226" t="s">
        <v>1196</v>
      </c>
      <c r="G235" s="223"/>
      <c r="H235" s="227">
        <v>1.296</v>
      </c>
      <c r="I235" s="228"/>
      <c r="J235" s="223"/>
      <c r="K235" s="223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199</v>
      </c>
      <c r="AU235" s="233" t="s">
        <v>87</v>
      </c>
      <c r="AV235" s="13" t="s">
        <v>87</v>
      </c>
      <c r="AW235" s="13" t="s">
        <v>34</v>
      </c>
      <c r="AX235" s="13" t="s">
        <v>85</v>
      </c>
      <c r="AY235" s="233" t="s">
        <v>190</v>
      </c>
    </row>
    <row r="236" spans="1:65" s="2" customFormat="1" ht="16.5" customHeight="1">
      <c r="A236" s="34"/>
      <c r="B236" s="35"/>
      <c r="C236" s="209" t="s">
        <v>402</v>
      </c>
      <c r="D236" s="209" t="s">
        <v>192</v>
      </c>
      <c r="E236" s="210" t="s">
        <v>1197</v>
      </c>
      <c r="F236" s="211" t="s">
        <v>1198</v>
      </c>
      <c r="G236" s="212" t="s">
        <v>350</v>
      </c>
      <c r="H236" s="213">
        <v>27</v>
      </c>
      <c r="I236" s="214"/>
      <c r="J236" s="215">
        <f aca="true" t="shared" si="0" ref="J236:J249">ROUND(I236*H236,2)</f>
        <v>0</v>
      </c>
      <c r="K236" s="211" t="s">
        <v>196</v>
      </c>
      <c r="L236" s="39"/>
      <c r="M236" s="216" t="s">
        <v>1</v>
      </c>
      <c r="N236" s="217" t="s">
        <v>43</v>
      </c>
      <c r="O236" s="71"/>
      <c r="P236" s="218">
        <f aca="true" t="shared" si="1" ref="P236:P249">O236*H236</f>
        <v>0</v>
      </c>
      <c r="Q236" s="218">
        <v>0</v>
      </c>
      <c r="R236" s="218">
        <f aca="true" t="shared" si="2" ref="R236:R249">Q236*H236</f>
        <v>0</v>
      </c>
      <c r="S236" s="218">
        <v>0</v>
      </c>
      <c r="T236" s="219">
        <f aca="true" t="shared" si="3" ref="T236:T249"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0" t="s">
        <v>197</v>
      </c>
      <c r="AT236" s="220" t="s">
        <v>192</v>
      </c>
      <c r="AU236" s="220" t="s">
        <v>87</v>
      </c>
      <c r="AY236" s="17" t="s">
        <v>190</v>
      </c>
      <c r="BE236" s="221">
        <f aca="true" t="shared" si="4" ref="BE236:BE249">IF(N236="základní",J236,0)</f>
        <v>0</v>
      </c>
      <c r="BF236" s="221">
        <f aca="true" t="shared" si="5" ref="BF236:BF249">IF(N236="snížená",J236,0)</f>
        <v>0</v>
      </c>
      <c r="BG236" s="221">
        <f aca="true" t="shared" si="6" ref="BG236:BG249">IF(N236="zákl. přenesená",J236,0)</f>
        <v>0</v>
      </c>
      <c r="BH236" s="221">
        <f aca="true" t="shared" si="7" ref="BH236:BH249">IF(N236="sníž. přenesená",J236,0)</f>
        <v>0</v>
      </c>
      <c r="BI236" s="221">
        <f aca="true" t="shared" si="8" ref="BI236:BI249">IF(N236="nulová",J236,0)</f>
        <v>0</v>
      </c>
      <c r="BJ236" s="17" t="s">
        <v>85</v>
      </c>
      <c r="BK236" s="221">
        <f aca="true" t="shared" si="9" ref="BK236:BK249">ROUND(I236*H236,2)</f>
        <v>0</v>
      </c>
      <c r="BL236" s="17" t="s">
        <v>197</v>
      </c>
      <c r="BM236" s="220" t="s">
        <v>1199</v>
      </c>
    </row>
    <row r="237" spans="1:65" s="2" customFormat="1" ht="21.75" customHeight="1">
      <c r="A237" s="34"/>
      <c r="B237" s="35"/>
      <c r="C237" s="209" t="s">
        <v>409</v>
      </c>
      <c r="D237" s="209" t="s">
        <v>192</v>
      </c>
      <c r="E237" s="210" t="s">
        <v>1200</v>
      </c>
      <c r="F237" s="211" t="s">
        <v>1201</v>
      </c>
      <c r="G237" s="212" t="s">
        <v>311</v>
      </c>
      <c r="H237" s="213">
        <v>6</v>
      </c>
      <c r="I237" s="214"/>
      <c r="J237" s="215">
        <f t="shared" si="0"/>
        <v>0</v>
      </c>
      <c r="K237" s="211" t="s">
        <v>196</v>
      </c>
      <c r="L237" s="39"/>
      <c r="M237" s="216" t="s">
        <v>1</v>
      </c>
      <c r="N237" s="217" t="s">
        <v>43</v>
      </c>
      <c r="O237" s="71"/>
      <c r="P237" s="218">
        <f t="shared" si="1"/>
        <v>0</v>
      </c>
      <c r="Q237" s="218">
        <v>0.3409</v>
      </c>
      <c r="R237" s="218">
        <f t="shared" si="2"/>
        <v>2.0454</v>
      </c>
      <c r="S237" s="218">
        <v>0</v>
      </c>
      <c r="T237" s="219">
        <f t="shared" si="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197</v>
      </c>
      <c r="AT237" s="220" t="s">
        <v>192</v>
      </c>
      <c r="AU237" s="220" t="s">
        <v>87</v>
      </c>
      <c r="AY237" s="17" t="s">
        <v>190</v>
      </c>
      <c r="BE237" s="221">
        <f t="shared" si="4"/>
        <v>0</v>
      </c>
      <c r="BF237" s="221">
        <f t="shared" si="5"/>
        <v>0</v>
      </c>
      <c r="BG237" s="221">
        <f t="shared" si="6"/>
        <v>0</v>
      </c>
      <c r="BH237" s="221">
        <f t="shared" si="7"/>
        <v>0</v>
      </c>
      <c r="BI237" s="221">
        <f t="shared" si="8"/>
        <v>0</v>
      </c>
      <c r="BJ237" s="17" t="s">
        <v>85</v>
      </c>
      <c r="BK237" s="221">
        <f t="shared" si="9"/>
        <v>0</v>
      </c>
      <c r="BL237" s="17" t="s">
        <v>197</v>
      </c>
      <c r="BM237" s="220" t="s">
        <v>1202</v>
      </c>
    </row>
    <row r="238" spans="1:65" s="2" customFormat="1" ht="21.75" customHeight="1">
      <c r="A238" s="34"/>
      <c r="B238" s="35"/>
      <c r="C238" s="255" t="s">
        <v>417</v>
      </c>
      <c r="D238" s="255" t="s">
        <v>327</v>
      </c>
      <c r="E238" s="256" t="s">
        <v>1203</v>
      </c>
      <c r="F238" s="257" t="s">
        <v>1204</v>
      </c>
      <c r="G238" s="258" t="s">
        <v>311</v>
      </c>
      <c r="H238" s="259">
        <v>6</v>
      </c>
      <c r="I238" s="260"/>
      <c r="J238" s="261">
        <f t="shared" si="0"/>
        <v>0</v>
      </c>
      <c r="K238" s="257" t="s">
        <v>196</v>
      </c>
      <c r="L238" s="262"/>
      <c r="M238" s="263" t="s">
        <v>1</v>
      </c>
      <c r="N238" s="264" t="s">
        <v>43</v>
      </c>
      <c r="O238" s="71"/>
      <c r="P238" s="218">
        <f t="shared" si="1"/>
        <v>0</v>
      </c>
      <c r="Q238" s="218">
        <v>0.072</v>
      </c>
      <c r="R238" s="218">
        <f t="shared" si="2"/>
        <v>0.43199999999999994</v>
      </c>
      <c r="S238" s="218">
        <v>0</v>
      </c>
      <c r="T238" s="219">
        <f t="shared" si="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234</v>
      </c>
      <c r="AT238" s="220" t="s">
        <v>327</v>
      </c>
      <c r="AU238" s="220" t="s">
        <v>87</v>
      </c>
      <c r="AY238" s="17" t="s">
        <v>190</v>
      </c>
      <c r="BE238" s="221">
        <f t="shared" si="4"/>
        <v>0</v>
      </c>
      <c r="BF238" s="221">
        <f t="shared" si="5"/>
        <v>0</v>
      </c>
      <c r="BG238" s="221">
        <f t="shared" si="6"/>
        <v>0</v>
      </c>
      <c r="BH238" s="221">
        <f t="shared" si="7"/>
        <v>0</v>
      </c>
      <c r="BI238" s="221">
        <f t="shared" si="8"/>
        <v>0</v>
      </c>
      <c r="BJ238" s="17" t="s">
        <v>85</v>
      </c>
      <c r="BK238" s="221">
        <f t="shared" si="9"/>
        <v>0</v>
      </c>
      <c r="BL238" s="17" t="s">
        <v>197</v>
      </c>
      <c r="BM238" s="220" t="s">
        <v>1205</v>
      </c>
    </row>
    <row r="239" spans="1:65" s="2" customFormat="1" ht="21.75" customHeight="1">
      <c r="A239" s="34"/>
      <c r="B239" s="35"/>
      <c r="C239" s="255" t="s">
        <v>424</v>
      </c>
      <c r="D239" s="255" t="s">
        <v>327</v>
      </c>
      <c r="E239" s="256" t="s">
        <v>1206</v>
      </c>
      <c r="F239" s="257" t="s">
        <v>1207</v>
      </c>
      <c r="G239" s="258" t="s">
        <v>311</v>
      </c>
      <c r="H239" s="259">
        <v>7</v>
      </c>
      <c r="I239" s="260"/>
      <c r="J239" s="261">
        <f t="shared" si="0"/>
        <v>0</v>
      </c>
      <c r="K239" s="257" t="s">
        <v>196</v>
      </c>
      <c r="L239" s="262"/>
      <c r="M239" s="263" t="s">
        <v>1</v>
      </c>
      <c r="N239" s="264" t="s">
        <v>43</v>
      </c>
      <c r="O239" s="71"/>
      <c r="P239" s="218">
        <f t="shared" si="1"/>
        <v>0</v>
      </c>
      <c r="Q239" s="218">
        <v>0.08</v>
      </c>
      <c r="R239" s="218">
        <f t="shared" si="2"/>
        <v>0.56</v>
      </c>
      <c r="S239" s="218">
        <v>0</v>
      </c>
      <c r="T239" s="219">
        <f t="shared" si="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0" t="s">
        <v>234</v>
      </c>
      <c r="AT239" s="220" t="s">
        <v>327</v>
      </c>
      <c r="AU239" s="220" t="s">
        <v>87</v>
      </c>
      <c r="AY239" s="17" t="s">
        <v>190</v>
      </c>
      <c r="BE239" s="221">
        <f t="shared" si="4"/>
        <v>0</v>
      </c>
      <c r="BF239" s="221">
        <f t="shared" si="5"/>
        <v>0</v>
      </c>
      <c r="BG239" s="221">
        <f t="shared" si="6"/>
        <v>0</v>
      </c>
      <c r="BH239" s="221">
        <f t="shared" si="7"/>
        <v>0</v>
      </c>
      <c r="BI239" s="221">
        <f t="shared" si="8"/>
        <v>0</v>
      </c>
      <c r="BJ239" s="17" t="s">
        <v>85</v>
      </c>
      <c r="BK239" s="221">
        <f t="shared" si="9"/>
        <v>0</v>
      </c>
      <c r="BL239" s="17" t="s">
        <v>197</v>
      </c>
      <c r="BM239" s="220" t="s">
        <v>1208</v>
      </c>
    </row>
    <row r="240" spans="1:65" s="2" customFormat="1" ht="21.75" customHeight="1">
      <c r="A240" s="34"/>
      <c r="B240" s="35"/>
      <c r="C240" s="255" t="s">
        <v>428</v>
      </c>
      <c r="D240" s="255" t="s">
        <v>327</v>
      </c>
      <c r="E240" s="256" t="s">
        <v>1209</v>
      </c>
      <c r="F240" s="257" t="s">
        <v>1210</v>
      </c>
      <c r="G240" s="258" t="s">
        <v>311</v>
      </c>
      <c r="H240" s="259">
        <v>6</v>
      </c>
      <c r="I240" s="260"/>
      <c r="J240" s="261">
        <f t="shared" si="0"/>
        <v>0</v>
      </c>
      <c r="K240" s="257" t="s">
        <v>196</v>
      </c>
      <c r="L240" s="262"/>
      <c r="M240" s="263" t="s">
        <v>1</v>
      </c>
      <c r="N240" s="264" t="s">
        <v>43</v>
      </c>
      <c r="O240" s="71"/>
      <c r="P240" s="218">
        <f t="shared" si="1"/>
        <v>0</v>
      </c>
      <c r="Q240" s="218">
        <v>0.027</v>
      </c>
      <c r="R240" s="218">
        <f t="shared" si="2"/>
        <v>0.162</v>
      </c>
      <c r="S240" s="218">
        <v>0</v>
      </c>
      <c r="T240" s="219">
        <f t="shared" si="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234</v>
      </c>
      <c r="AT240" s="220" t="s">
        <v>327</v>
      </c>
      <c r="AU240" s="220" t="s">
        <v>87</v>
      </c>
      <c r="AY240" s="17" t="s">
        <v>190</v>
      </c>
      <c r="BE240" s="221">
        <f t="shared" si="4"/>
        <v>0</v>
      </c>
      <c r="BF240" s="221">
        <f t="shared" si="5"/>
        <v>0</v>
      </c>
      <c r="BG240" s="221">
        <f t="shared" si="6"/>
        <v>0</v>
      </c>
      <c r="BH240" s="221">
        <f t="shared" si="7"/>
        <v>0</v>
      </c>
      <c r="BI240" s="221">
        <f t="shared" si="8"/>
        <v>0</v>
      </c>
      <c r="BJ240" s="17" t="s">
        <v>85</v>
      </c>
      <c r="BK240" s="221">
        <f t="shared" si="9"/>
        <v>0</v>
      </c>
      <c r="BL240" s="17" t="s">
        <v>197</v>
      </c>
      <c r="BM240" s="220" t="s">
        <v>1211</v>
      </c>
    </row>
    <row r="241" spans="1:65" s="2" customFormat="1" ht="16.5" customHeight="1">
      <c r="A241" s="34"/>
      <c r="B241" s="35"/>
      <c r="C241" s="255" t="s">
        <v>435</v>
      </c>
      <c r="D241" s="255" t="s">
        <v>327</v>
      </c>
      <c r="E241" s="256" t="s">
        <v>1212</v>
      </c>
      <c r="F241" s="257" t="s">
        <v>1213</v>
      </c>
      <c r="G241" s="258" t="s">
        <v>311</v>
      </c>
      <c r="H241" s="259">
        <v>6</v>
      </c>
      <c r="I241" s="260"/>
      <c r="J241" s="261">
        <f t="shared" si="0"/>
        <v>0</v>
      </c>
      <c r="K241" s="257" t="s">
        <v>196</v>
      </c>
      <c r="L241" s="262"/>
      <c r="M241" s="263" t="s">
        <v>1</v>
      </c>
      <c r="N241" s="264" t="s">
        <v>43</v>
      </c>
      <c r="O241" s="71"/>
      <c r="P241" s="218">
        <f t="shared" si="1"/>
        <v>0</v>
      </c>
      <c r="Q241" s="218">
        <v>0.111</v>
      </c>
      <c r="R241" s="218">
        <f t="shared" si="2"/>
        <v>0.666</v>
      </c>
      <c r="S241" s="218">
        <v>0</v>
      </c>
      <c r="T241" s="219">
        <f t="shared" si="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234</v>
      </c>
      <c r="AT241" s="220" t="s">
        <v>327</v>
      </c>
      <c r="AU241" s="220" t="s">
        <v>87</v>
      </c>
      <c r="AY241" s="17" t="s">
        <v>190</v>
      </c>
      <c r="BE241" s="221">
        <f t="shared" si="4"/>
        <v>0</v>
      </c>
      <c r="BF241" s="221">
        <f t="shared" si="5"/>
        <v>0</v>
      </c>
      <c r="BG241" s="221">
        <f t="shared" si="6"/>
        <v>0</v>
      </c>
      <c r="BH241" s="221">
        <f t="shared" si="7"/>
        <v>0</v>
      </c>
      <c r="BI241" s="221">
        <f t="shared" si="8"/>
        <v>0</v>
      </c>
      <c r="BJ241" s="17" t="s">
        <v>85</v>
      </c>
      <c r="BK241" s="221">
        <f t="shared" si="9"/>
        <v>0</v>
      </c>
      <c r="BL241" s="17" t="s">
        <v>197</v>
      </c>
      <c r="BM241" s="220" t="s">
        <v>1214</v>
      </c>
    </row>
    <row r="242" spans="1:65" s="2" customFormat="1" ht="21.75" customHeight="1">
      <c r="A242" s="34"/>
      <c r="B242" s="35"/>
      <c r="C242" s="255" t="s">
        <v>439</v>
      </c>
      <c r="D242" s="255" t="s">
        <v>327</v>
      </c>
      <c r="E242" s="256" t="s">
        <v>1215</v>
      </c>
      <c r="F242" s="257" t="s">
        <v>1216</v>
      </c>
      <c r="G242" s="258" t="s">
        <v>311</v>
      </c>
      <c r="H242" s="259">
        <v>1</v>
      </c>
      <c r="I242" s="260"/>
      <c r="J242" s="261">
        <f t="shared" si="0"/>
        <v>0</v>
      </c>
      <c r="K242" s="257" t="s">
        <v>196</v>
      </c>
      <c r="L242" s="262"/>
      <c r="M242" s="263" t="s">
        <v>1</v>
      </c>
      <c r="N242" s="264" t="s">
        <v>43</v>
      </c>
      <c r="O242" s="71"/>
      <c r="P242" s="218">
        <f t="shared" si="1"/>
        <v>0</v>
      </c>
      <c r="Q242" s="218">
        <v>0.04</v>
      </c>
      <c r="R242" s="218">
        <f t="shared" si="2"/>
        <v>0.04</v>
      </c>
      <c r="S242" s="218">
        <v>0</v>
      </c>
      <c r="T242" s="219">
        <f t="shared" si="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0" t="s">
        <v>234</v>
      </c>
      <c r="AT242" s="220" t="s">
        <v>327</v>
      </c>
      <c r="AU242" s="220" t="s">
        <v>87</v>
      </c>
      <c r="AY242" s="17" t="s">
        <v>190</v>
      </c>
      <c r="BE242" s="221">
        <f t="shared" si="4"/>
        <v>0</v>
      </c>
      <c r="BF242" s="221">
        <f t="shared" si="5"/>
        <v>0</v>
      </c>
      <c r="BG242" s="221">
        <f t="shared" si="6"/>
        <v>0</v>
      </c>
      <c r="BH242" s="221">
        <f t="shared" si="7"/>
        <v>0</v>
      </c>
      <c r="BI242" s="221">
        <f t="shared" si="8"/>
        <v>0</v>
      </c>
      <c r="BJ242" s="17" t="s">
        <v>85</v>
      </c>
      <c r="BK242" s="221">
        <f t="shared" si="9"/>
        <v>0</v>
      </c>
      <c r="BL242" s="17" t="s">
        <v>197</v>
      </c>
      <c r="BM242" s="220" t="s">
        <v>1217</v>
      </c>
    </row>
    <row r="243" spans="1:65" s="2" customFormat="1" ht="16.5" customHeight="1">
      <c r="A243" s="34"/>
      <c r="B243" s="35"/>
      <c r="C243" s="255" t="s">
        <v>443</v>
      </c>
      <c r="D243" s="255" t="s">
        <v>327</v>
      </c>
      <c r="E243" s="256" t="s">
        <v>1218</v>
      </c>
      <c r="F243" s="257" t="s">
        <v>1219</v>
      </c>
      <c r="G243" s="258" t="s">
        <v>311</v>
      </c>
      <c r="H243" s="259">
        <v>6</v>
      </c>
      <c r="I243" s="260"/>
      <c r="J243" s="261">
        <f t="shared" si="0"/>
        <v>0</v>
      </c>
      <c r="K243" s="257" t="s">
        <v>1</v>
      </c>
      <c r="L243" s="262"/>
      <c r="M243" s="263" t="s">
        <v>1</v>
      </c>
      <c r="N243" s="264" t="s">
        <v>43</v>
      </c>
      <c r="O243" s="71"/>
      <c r="P243" s="218">
        <f t="shared" si="1"/>
        <v>0</v>
      </c>
      <c r="Q243" s="218">
        <v>0.058</v>
      </c>
      <c r="R243" s="218">
        <f t="shared" si="2"/>
        <v>0.34800000000000003</v>
      </c>
      <c r="S243" s="218">
        <v>0</v>
      </c>
      <c r="T243" s="219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0" t="s">
        <v>234</v>
      </c>
      <c r="AT243" s="220" t="s">
        <v>327</v>
      </c>
      <c r="AU243" s="220" t="s">
        <v>87</v>
      </c>
      <c r="AY243" s="17" t="s">
        <v>190</v>
      </c>
      <c r="BE243" s="221">
        <f t="shared" si="4"/>
        <v>0</v>
      </c>
      <c r="BF243" s="221">
        <f t="shared" si="5"/>
        <v>0</v>
      </c>
      <c r="BG243" s="221">
        <f t="shared" si="6"/>
        <v>0</v>
      </c>
      <c r="BH243" s="221">
        <f t="shared" si="7"/>
        <v>0</v>
      </c>
      <c r="BI243" s="221">
        <f t="shared" si="8"/>
        <v>0</v>
      </c>
      <c r="BJ243" s="17" t="s">
        <v>85</v>
      </c>
      <c r="BK243" s="221">
        <f t="shared" si="9"/>
        <v>0</v>
      </c>
      <c r="BL243" s="17" t="s">
        <v>197</v>
      </c>
      <c r="BM243" s="220" t="s">
        <v>1220</v>
      </c>
    </row>
    <row r="244" spans="1:65" s="2" customFormat="1" ht="21.75" customHeight="1">
      <c r="A244" s="34"/>
      <c r="B244" s="35"/>
      <c r="C244" s="209" t="s">
        <v>447</v>
      </c>
      <c r="D244" s="209" t="s">
        <v>192</v>
      </c>
      <c r="E244" s="210" t="s">
        <v>823</v>
      </c>
      <c r="F244" s="211" t="s">
        <v>824</v>
      </c>
      <c r="G244" s="212" t="s">
        <v>311</v>
      </c>
      <c r="H244" s="213">
        <v>6</v>
      </c>
      <c r="I244" s="214"/>
      <c r="J244" s="215">
        <f t="shared" si="0"/>
        <v>0</v>
      </c>
      <c r="K244" s="211" t="s">
        <v>1</v>
      </c>
      <c r="L244" s="39"/>
      <c r="M244" s="216" t="s">
        <v>1</v>
      </c>
      <c r="N244" s="217" t="s">
        <v>43</v>
      </c>
      <c r="O244" s="71"/>
      <c r="P244" s="218">
        <f t="shared" si="1"/>
        <v>0</v>
      </c>
      <c r="Q244" s="218">
        <v>0.78421</v>
      </c>
      <c r="R244" s="218">
        <f t="shared" si="2"/>
        <v>4.70526</v>
      </c>
      <c r="S244" s="218">
        <v>0.45</v>
      </c>
      <c r="T244" s="219">
        <f t="shared" si="3"/>
        <v>2.7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197</v>
      </c>
      <c r="AT244" s="220" t="s">
        <v>192</v>
      </c>
      <c r="AU244" s="220" t="s">
        <v>87</v>
      </c>
      <c r="AY244" s="17" t="s">
        <v>190</v>
      </c>
      <c r="BE244" s="221">
        <f t="shared" si="4"/>
        <v>0</v>
      </c>
      <c r="BF244" s="221">
        <f t="shared" si="5"/>
        <v>0</v>
      </c>
      <c r="BG244" s="221">
        <f t="shared" si="6"/>
        <v>0</v>
      </c>
      <c r="BH244" s="221">
        <f t="shared" si="7"/>
        <v>0</v>
      </c>
      <c r="BI244" s="221">
        <f t="shared" si="8"/>
        <v>0</v>
      </c>
      <c r="BJ244" s="17" t="s">
        <v>85</v>
      </c>
      <c r="BK244" s="221">
        <f t="shared" si="9"/>
        <v>0</v>
      </c>
      <c r="BL244" s="17" t="s">
        <v>197</v>
      </c>
      <c r="BM244" s="220" t="s">
        <v>1221</v>
      </c>
    </row>
    <row r="245" spans="1:65" s="2" customFormat="1" ht="21.75" customHeight="1">
      <c r="A245" s="34"/>
      <c r="B245" s="35"/>
      <c r="C245" s="209" t="s">
        <v>456</v>
      </c>
      <c r="D245" s="209" t="s">
        <v>192</v>
      </c>
      <c r="E245" s="210" t="s">
        <v>1222</v>
      </c>
      <c r="F245" s="211" t="s">
        <v>1223</v>
      </c>
      <c r="G245" s="212" t="s">
        <v>311</v>
      </c>
      <c r="H245" s="213">
        <v>6</v>
      </c>
      <c r="I245" s="214"/>
      <c r="J245" s="215">
        <f t="shared" si="0"/>
        <v>0</v>
      </c>
      <c r="K245" s="211" t="s">
        <v>196</v>
      </c>
      <c r="L245" s="39"/>
      <c r="M245" s="216" t="s">
        <v>1</v>
      </c>
      <c r="N245" s="217" t="s">
        <v>43</v>
      </c>
      <c r="O245" s="71"/>
      <c r="P245" s="218">
        <f t="shared" si="1"/>
        <v>0</v>
      </c>
      <c r="Q245" s="218">
        <v>0.21734</v>
      </c>
      <c r="R245" s="218">
        <f t="shared" si="2"/>
        <v>1.30404</v>
      </c>
      <c r="S245" s="218">
        <v>0</v>
      </c>
      <c r="T245" s="219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20" t="s">
        <v>197</v>
      </c>
      <c r="AT245" s="220" t="s">
        <v>192</v>
      </c>
      <c r="AU245" s="220" t="s">
        <v>87</v>
      </c>
      <c r="AY245" s="17" t="s">
        <v>190</v>
      </c>
      <c r="BE245" s="221">
        <f t="shared" si="4"/>
        <v>0</v>
      </c>
      <c r="BF245" s="221">
        <f t="shared" si="5"/>
        <v>0</v>
      </c>
      <c r="BG245" s="221">
        <f t="shared" si="6"/>
        <v>0</v>
      </c>
      <c r="BH245" s="221">
        <f t="shared" si="7"/>
        <v>0</v>
      </c>
      <c r="BI245" s="221">
        <f t="shared" si="8"/>
        <v>0</v>
      </c>
      <c r="BJ245" s="17" t="s">
        <v>85</v>
      </c>
      <c r="BK245" s="221">
        <f t="shared" si="9"/>
        <v>0</v>
      </c>
      <c r="BL245" s="17" t="s">
        <v>197</v>
      </c>
      <c r="BM245" s="220" t="s">
        <v>1224</v>
      </c>
    </row>
    <row r="246" spans="1:65" s="2" customFormat="1" ht="16.5" customHeight="1">
      <c r="A246" s="34"/>
      <c r="B246" s="35"/>
      <c r="C246" s="255" t="s">
        <v>462</v>
      </c>
      <c r="D246" s="255" t="s">
        <v>327</v>
      </c>
      <c r="E246" s="256" t="s">
        <v>1225</v>
      </c>
      <c r="F246" s="257" t="s">
        <v>1226</v>
      </c>
      <c r="G246" s="258" t="s">
        <v>311</v>
      </c>
      <c r="H246" s="259">
        <v>6</v>
      </c>
      <c r="I246" s="260"/>
      <c r="J246" s="261">
        <f t="shared" si="0"/>
        <v>0</v>
      </c>
      <c r="K246" s="257" t="s">
        <v>196</v>
      </c>
      <c r="L246" s="262"/>
      <c r="M246" s="263" t="s">
        <v>1</v>
      </c>
      <c r="N246" s="264" t="s">
        <v>43</v>
      </c>
      <c r="O246" s="71"/>
      <c r="P246" s="218">
        <f t="shared" si="1"/>
        <v>0</v>
      </c>
      <c r="Q246" s="218">
        <v>0.0506</v>
      </c>
      <c r="R246" s="218">
        <f t="shared" si="2"/>
        <v>0.3036</v>
      </c>
      <c r="S246" s="218">
        <v>0</v>
      </c>
      <c r="T246" s="219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0" t="s">
        <v>234</v>
      </c>
      <c r="AT246" s="220" t="s">
        <v>327</v>
      </c>
      <c r="AU246" s="220" t="s">
        <v>87</v>
      </c>
      <c r="AY246" s="17" t="s">
        <v>190</v>
      </c>
      <c r="BE246" s="221">
        <f t="shared" si="4"/>
        <v>0</v>
      </c>
      <c r="BF246" s="221">
        <f t="shared" si="5"/>
        <v>0</v>
      </c>
      <c r="BG246" s="221">
        <f t="shared" si="6"/>
        <v>0</v>
      </c>
      <c r="BH246" s="221">
        <f t="shared" si="7"/>
        <v>0</v>
      </c>
      <c r="BI246" s="221">
        <f t="shared" si="8"/>
        <v>0</v>
      </c>
      <c r="BJ246" s="17" t="s">
        <v>85</v>
      </c>
      <c r="BK246" s="221">
        <f t="shared" si="9"/>
        <v>0</v>
      </c>
      <c r="BL246" s="17" t="s">
        <v>197</v>
      </c>
      <c r="BM246" s="220" t="s">
        <v>1227</v>
      </c>
    </row>
    <row r="247" spans="1:65" s="2" customFormat="1" ht="21.75" customHeight="1">
      <c r="A247" s="34"/>
      <c r="B247" s="35"/>
      <c r="C247" s="255" t="s">
        <v>630</v>
      </c>
      <c r="D247" s="255" t="s">
        <v>327</v>
      </c>
      <c r="E247" s="256" t="s">
        <v>1228</v>
      </c>
      <c r="F247" s="257" t="s">
        <v>1229</v>
      </c>
      <c r="G247" s="258" t="s">
        <v>311</v>
      </c>
      <c r="H247" s="259">
        <v>6</v>
      </c>
      <c r="I247" s="260"/>
      <c r="J247" s="261">
        <f t="shared" si="0"/>
        <v>0</v>
      </c>
      <c r="K247" s="257" t="s">
        <v>196</v>
      </c>
      <c r="L247" s="262"/>
      <c r="M247" s="263" t="s">
        <v>1</v>
      </c>
      <c r="N247" s="264" t="s">
        <v>43</v>
      </c>
      <c r="O247" s="71"/>
      <c r="P247" s="218">
        <f t="shared" si="1"/>
        <v>0</v>
      </c>
      <c r="Q247" s="218">
        <v>0.004</v>
      </c>
      <c r="R247" s="218">
        <f t="shared" si="2"/>
        <v>0.024</v>
      </c>
      <c r="S247" s="218">
        <v>0</v>
      </c>
      <c r="T247" s="219">
        <f t="shared" si="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0" t="s">
        <v>234</v>
      </c>
      <c r="AT247" s="220" t="s">
        <v>327</v>
      </c>
      <c r="AU247" s="220" t="s">
        <v>87</v>
      </c>
      <c r="AY247" s="17" t="s">
        <v>190</v>
      </c>
      <c r="BE247" s="221">
        <f t="shared" si="4"/>
        <v>0</v>
      </c>
      <c r="BF247" s="221">
        <f t="shared" si="5"/>
        <v>0</v>
      </c>
      <c r="BG247" s="221">
        <f t="shared" si="6"/>
        <v>0</v>
      </c>
      <c r="BH247" s="221">
        <f t="shared" si="7"/>
        <v>0</v>
      </c>
      <c r="BI247" s="221">
        <f t="shared" si="8"/>
        <v>0</v>
      </c>
      <c r="BJ247" s="17" t="s">
        <v>85</v>
      </c>
      <c r="BK247" s="221">
        <f t="shared" si="9"/>
        <v>0</v>
      </c>
      <c r="BL247" s="17" t="s">
        <v>197</v>
      </c>
      <c r="BM247" s="220" t="s">
        <v>1230</v>
      </c>
    </row>
    <row r="248" spans="1:65" s="2" customFormat="1" ht="21.75" customHeight="1">
      <c r="A248" s="34"/>
      <c r="B248" s="35"/>
      <c r="C248" s="209" t="s">
        <v>849</v>
      </c>
      <c r="D248" s="209" t="s">
        <v>192</v>
      </c>
      <c r="E248" s="210" t="s">
        <v>1231</v>
      </c>
      <c r="F248" s="211" t="s">
        <v>1232</v>
      </c>
      <c r="G248" s="212" t="s">
        <v>311</v>
      </c>
      <c r="H248" s="213">
        <v>2</v>
      </c>
      <c r="I248" s="214"/>
      <c r="J248" s="215">
        <f t="shared" si="0"/>
        <v>0</v>
      </c>
      <c r="K248" s="211" t="s">
        <v>196</v>
      </c>
      <c r="L248" s="39"/>
      <c r="M248" s="216" t="s">
        <v>1</v>
      </c>
      <c r="N248" s="217" t="s">
        <v>43</v>
      </c>
      <c r="O248" s="71"/>
      <c r="P248" s="218">
        <f t="shared" si="1"/>
        <v>0</v>
      </c>
      <c r="Q248" s="218">
        <v>0</v>
      </c>
      <c r="R248" s="218">
        <f t="shared" si="2"/>
        <v>0</v>
      </c>
      <c r="S248" s="218">
        <v>0.2</v>
      </c>
      <c r="T248" s="219">
        <f t="shared" si="3"/>
        <v>0.4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0" t="s">
        <v>197</v>
      </c>
      <c r="AT248" s="220" t="s">
        <v>192</v>
      </c>
      <c r="AU248" s="220" t="s">
        <v>87</v>
      </c>
      <c r="AY248" s="17" t="s">
        <v>190</v>
      </c>
      <c r="BE248" s="221">
        <f t="shared" si="4"/>
        <v>0</v>
      </c>
      <c r="BF248" s="221">
        <f t="shared" si="5"/>
        <v>0</v>
      </c>
      <c r="BG248" s="221">
        <f t="shared" si="6"/>
        <v>0</v>
      </c>
      <c r="BH248" s="221">
        <f t="shared" si="7"/>
        <v>0</v>
      </c>
      <c r="BI248" s="221">
        <f t="shared" si="8"/>
        <v>0</v>
      </c>
      <c r="BJ248" s="17" t="s">
        <v>85</v>
      </c>
      <c r="BK248" s="221">
        <f t="shared" si="9"/>
        <v>0</v>
      </c>
      <c r="BL248" s="17" t="s">
        <v>197</v>
      </c>
      <c r="BM248" s="220" t="s">
        <v>1233</v>
      </c>
    </row>
    <row r="249" spans="1:65" s="2" customFormat="1" ht="21.75" customHeight="1">
      <c r="A249" s="34"/>
      <c r="B249" s="35"/>
      <c r="C249" s="209" t="s">
        <v>851</v>
      </c>
      <c r="D249" s="209" t="s">
        <v>192</v>
      </c>
      <c r="E249" s="210" t="s">
        <v>947</v>
      </c>
      <c r="F249" s="211" t="s">
        <v>948</v>
      </c>
      <c r="G249" s="212" t="s">
        <v>311</v>
      </c>
      <c r="H249" s="213">
        <v>3</v>
      </c>
      <c r="I249" s="214"/>
      <c r="J249" s="215">
        <f t="shared" si="0"/>
        <v>0</v>
      </c>
      <c r="K249" s="211" t="s">
        <v>196</v>
      </c>
      <c r="L249" s="39"/>
      <c r="M249" s="216" t="s">
        <v>1</v>
      </c>
      <c r="N249" s="217" t="s">
        <v>43</v>
      </c>
      <c r="O249" s="71"/>
      <c r="P249" s="218">
        <f t="shared" si="1"/>
        <v>0</v>
      </c>
      <c r="Q249" s="218">
        <v>0.31108</v>
      </c>
      <c r="R249" s="218">
        <f t="shared" si="2"/>
        <v>0.9332400000000001</v>
      </c>
      <c r="S249" s="218">
        <v>0</v>
      </c>
      <c r="T249" s="219">
        <f t="shared" si="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0" t="s">
        <v>197</v>
      </c>
      <c r="AT249" s="220" t="s">
        <v>192</v>
      </c>
      <c r="AU249" s="220" t="s">
        <v>87</v>
      </c>
      <c r="AY249" s="17" t="s">
        <v>190</v>
      </c>
      <c r="BE249" s="221">
        <f t="shared" si="4"/>
        <v>0</v>
      </c>
      <c r="BF249" s="221">
        <f t="shared" si="5"/>
        <v>0</v>
      </c>
      <c r="BG249" s="221">
        <f t="shared" si="6"/>
        <v>0</v>
      </c>
      <c r="BH249" s="221">
        <f t="shared" si="7"/>
        <v>0</v>
      </c>
      <c r="BI249" s="221">
        <f t="shared" si="8"/>
        <v>0</v>
      </c>
      <c r="BJ249" s="17" t="s">
        <v>85</v>
      </c>
      <c r="BK249" s="221">
        <f t="shared" si="9"/>
        <v>0</v>
      </c>
      <c r="BL249" s="17" t="s">
        <v>197</v>
      </c>
      <c r="BM249" s="220" t="s">
        <v>949</v>
      </c>
    </row>
    <row r="250" spans="2:63" s="12" customFormat="1" ht="22.8" customHeight="1">
      <c r="B250" s="193"/>
      <c r="C250" s="194"/>
      <c r="D250" s="195" t="s">
        <v>77</v>
      </c>
      <c r="E250" s="207" t="s">
        <v>239</v>
      </c>
      <c r="F250" s="207" t="s">
        <v>569</v>
      </c>
      <c r="G250" s="194"/>
      <c r="H250" s="194"/>
      <c r="I250" s="197"/>
      <c r="J250" s="208">
        <f>BK250</f>
        <v>0</v>
      </c>
      <c r="K250" s="194"/>
      <c r="L250" s="199"/>
      <c r="M250" s="200"/>
      <c r="N250" s="201"/>
      <c r="O250" s="201"/>
      <c r="P250" s="202">
        <f>SUM(P251:P270)</f>
        <v>0</v>
      </c>
      <c r="Q250" s="201"/>
      <c r="R250" s="202">
        <f>SUM(R251:R270)</f>
        <v>159.0808025</v>
      </c>
      <c r="S250" s="201"/>
      <c r="T250" s="203">
        <f>SUM(T251:T270)</f>
        <v>0.852</v>
      </c>
      <c r="AR250" s="204" t="s">
        <v>85</v>
      </c>
      <c r="AT250" s="205" t="s">
        <v>77</v>
      </c>
      <c r="AU250" s="205" t="s">
        <v>85</v>
      </c>
      <c r="AY250" s="204" t="s">
        <v>190</v>
      </c>
      <c r="BK250" s="206">
        <f>SUM(BK251:BK270)</f>
        <v>0</v>
      </c>
    </row>
    <row r="251" spans="1:65" s="2" customFormat="1" ht="16.5" customHeight="1">
      <c r="A251" s="34"/>
      <c r="B251" s="35"/>
      <c r="C251" s="209" t="s">
        <v>853</v>
      </c>
      <c r="D251" s="209" t="s">
        <v>192</v>
      </c>
      <c r="E251" s="210" t="s">
        <v>1234</v>
      </c>
      <c r="F251" s="211" t="s">
        <v>1235</v>
      </c>
      <c r="G251" s="212" t="s">
        <v>311</v>
      </c>
      <c r="H251" s="213">
        <v>2</v>
      </c>
      <c r="I251" s="214"/>
      <c r="J251" s="215">
        <f>ROUND(I251*H251,2)</f>
        <v>0</v>
      </c>
      <c r="K251" s="211" t="s">
        <v>1</v>
      </c>
      <c r="L251" s="39"/>
      <c r="M251" s="216" t="s">
        <v>1</v>
      </c>
      <c r="N251" s="217" t="s">
        <v>43</v>
      </c>
      <c r="O251" s="71"/>
      <c r="P251" s="218">
        <f>O251*H251</f>
        <v>0</v>
      </c>
      <c r="Q251" s="218">
        <v>0.0007</v>
      </c>
      <c r="R251" s="218">
        <f>Q251*H251</f>
        <v>0.0014</v>
      </c>
      <c r="S251" s="218">
        <v>0</v>
      </c>
      <c r="T251" s="219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0" t="s">
        <v>197</v>
      </c>
      <c r="AT251" s="220" t="s">
        <v>192</v>
      </c>
      <c r="AU251" s="220" t="s">
        <v>87</v>
      </c>
      <c r="AY251" s="17" t="s">
        <v>190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17" t="s">
        <v>85</v>
      </c>
      <c r="BK251" s="221">
        <f>ROUND(I251*H251,2)</f>
        <v>0</v>
      </c>
      <c r="BL251" s="17" t="s">
        <v>197</v>
      </c>
      <c r="BM251" s="220" t="s">
        <v>1236</v>
      </c>
    </row>
    <row r="252" spans="1:65" s="2" customFormat="1" ht="21.75" customHeight="1">
      <c r="A252" s="34"/>
      <c r="B252" s="35"/>
      <c r="C252" s="209" t="s">
        <v>468</v>
      </c>
      <c r="D252" s="209" t="s">
        <v>192</v>
      </c>
      <c r="E252" s="210" t="s">
        <v>826</v>
      </c>
      <c r="F252" s="211" t="s">
        <v>827</v>
      </c>
      <c r="G252" s="212" t="s">
        <v>350</v>
      </c>
      <c r="H252" s="213">
        <v>414</v>
      </c>
      <c r="I252" s="214"/>
      <c r="J252" s="215">
        <f>ROUND(I252*H252,2)</f>
        <v>0</v>
      </c>
      <c r="K252" s="211" t="s">
        <v>196</v>
      </c>
      <c r="L252" s="39"/>
      <c r="M252" s="216" t="s">
        <v>1</v>
      </c>
      <c r="N252" s="217" t="s">
        <v>43</v>
      </c>
      <c r="O252" s="71"/>
      <c r="P252" s="218">
        <f>O252*H252</f>
        <v>0</v>
      </c>
      <c r="Q252" s="218">
        <v>0.1554</v>
      </c>
      <c r="R252" s="218">
        <f>Q252*H252</f>
        <v>64.3356</v>
      </c>
      <c r="S252" s="218">
        <v>0</v>
      </c>
      <c r="T252" s="219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0" t="s">
        <v>197</v>
      </c>
      <c r="AT252" s="220" t="s">
        <v>192</v>
      </c>
      <c r="AU252" s="220" t="s">
        <v>87</v>
      </c>
      <c r="AY252" s="17" t="s">
        <v>190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17" t="s">
        <v>85</v>
      </c>
      <c r="BK252" s="221">
        <f>ROUND(I252*H252,2)</f>
        <v>0</v>
      </c>
      <c r="BL252" s="17" t="s">
        <v>197</v>
      </c>
      <c r="BM252" s="220" t="s">
        <v>983</v>
      </c>
    </row>
    <row r="253" spans="2:51" s="13" customFormat="1" ht="10.2">
      <c r="B253" s="222"/>
      <c r="C253" s="223"/>
      <c r="D253" s="224" t="s">
        <v>199</v>
      </c>
      <c r="E253" s="225" t="s">
        <v>1</v>
      </c>
      <c r="F253" s="226" t="s">
        <v>1237</v>
      </c>
      <c r="G253" s="223"/>
      <c r="H253" s="227">
        <v>338</v>
      </c>
      <c r="I253" s="228"/>
      <c r="J253" s="223"/>
      <c r="K253" s="223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199</v>
      </c>
      <c r="AU253" s="233" t="s">
        <v>87</v>
      </c>
      <c r="AV253" s="13" t="s">
        <v>87</v>
      </c>
      <c r="AW253" s="13" t="s">
        <v>34</v>
      </c>
      <c r="AX253" s="13" t="s">
        <v>78</v>
      </c>
      <c r="AY253" s="233" t="s">
        <v>190</v>
      </c>
    </row>
    <row r="254" spans="2:51" s="13" customFormat="1" ht="10.2">
      <c r="B254" s="222"/>
      <c r="C254" s="223"/>
      <c r="D254" s="224" t="s">
        <v>199</v>
      </c>
      <c r="E254" s="225" t="s">
        <v>1</v>
      </c>
      <c r="F254" s="226" t="s">
        <v>1238</v>
      </c>
      <c r="G254" s="223"/>
      <c r="H254" s="227">
        <v>46</v>
      </c>
      <c r="I254" s="228"/>
      <c r="J254" s="223"/>
      <c r="K254" s="223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199</v>
      </c>
      <c r="AU254" s="233" t="s">
        <v>87</v>
      </c>
      <c r="AV254" s="13" t="s">
        <v>87</v>
      </c>
      <c r="AW254" s="13" t="s">
        <v>34</v>
      </c>
      <c r="AX254" s="13" t="s">
        <v>78</v>
      </c>
      <c r="AY254" s="233" t="s">
        <v>190</v>
      </c>
    </row>
    <row r="255" spans="2:51" s="13" customFormat="1" ht="10.2">
      <c r="B255" s="222"/>
      <c r="C255" s="223"/>
      <c r="D255" s="224" t="s">
        <v>199</v>
      </c>
      <c r="E255" s="225" t="s">
        <v>1</v>
      </c>
      <c r="F255" s="226" t="s">
        <v>1239</v>
      </c>
      <c r="G255" s="223"/>
      <c r="H255" s="227">
        <v>30</v>
      </c>
      <c r="I255" s="228"/>
      <c r="J255" s="223"/>
      <c r="K255" s="223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199</v>
      </c>
      <c r="AU255" s="233" t="s">
        <v>87</v>
      </c>
      <c r="AV255" s="13" t="s">
        <v>87</v>
      </c>
      <c r="AW255" s="13" t="s">
        <v>34</v>
      </c>
      <c r="AX255" s="13" t="s">
        <v>78</v>
      </c>
      <c r="AY255" s="233" t="s">
        <v>190</v>
      </c>
    </row>
    <row r="256" spans="2:51" s="15" customFormat="1" ht="10.2">
      <c r="B256" s="244"/>
      <c r="C256" s="245"/>
      <c r="D256" s="224" t="s">
        <v>199</v>
      </c>
      <c r="E256" s="246" t="s">
        <v>1</v>
      </c>
      <c r="F256" s="247" t="s">
        <v>216</v>
      </c>
      <c r="G256" s="245"/>
      <c r="H256" s="248">
        <v>414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AT256" s="254" t="s">
        <v>199</v>
      </c>
      <c r="AU256" s="254" t="s">
        <v>87</v>
      </c>
      <c r="AV256" s="15" t="s">
        <v>197</v>
      </c>
      <c r="AW256" s="15" t="s">
        <v>34</v>
      </c>
      <c r="AX256" s="15" t="s">
        <v>85</v>
      </c>
      <c r="AY256" s="254" t="s">
        <v>190</v>
      </c>
    </row>
    <row r="257" spans="1:65" s="2" customFormat="1" ht="16.5" customHeight="1">
      <c r="A257" s="34"/>
      <c r="B257" s="35"/>
      <c r="C257" s="255" t="s">
        <v>467</v>
      </c>
      <c r="D257" s="255" t="s">
        <v>327</v>
      </c>
      <c r="E257" s="256" t="s">
        <v>987</v>
      </c>
      <c r="F257" s="257" t="s">
        <v>988</v>
      </c>
      <c r="G257" s="258" t="s">
        <v>350</v>
      </c>
      <c r="H257" s="259">
        <v>354.9</v>
      </c>
      <c r="I257" s="260"/>
      <c r="J257" s="261">
        <f>ROUND(I257*H257,2)</f>
        <v>0</v>
      </c>
      <c r="K257" s="257" t="s">
        <v>196</v>
      </c>
      <c r="L257" s="262"/>
      <c r="M257" s="263" t="s">
        <v>1</v>
      </c>
      <c r="N257" s="264" t="s">
        <v>43</v>
      </c>
      <c r="O257" s="71"/>
      <c r="P257" s="218">
        <f>O257*H257</f>
        <v>0</v>
      </c>
      <c r="Q257" s="218">
        <v>0.08</v>
      </c>
      <c r="R257" s="218">
        <f>Q257*H257</f>
        <v>28.392</v>
      </c>
      <c r="S257" s="218">
        <v>0</v>
      </c>
      <c r="T257" s="21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20" t="s">
        <v>234</v>
      </c>
      <c r="AT257" s="220" t="s">
        <v>327</v>
      </c>
      <c r="AU257" s="220" t="s">
        <v>87</v>
      </c>
      <c r="AY257" s="17" t="s">
        <v>190</v>
      </c>
      <c r="BE257" s="221">
        <f>IF(N257="základní",J257,0)</f>
        <v>0</v>
      </c>
      <c r="BF257" s="221">
        <f>IF(N257="snížená",J257,0)</f>
        <v>0</v>
      </c>
      <c r="BG257" s="221">
        <f>IF(N257="zákl. přenesená",J257,0)</f>
        <v>0</v>
      </c>
      <c r="BH257" s="221">
        <f>IF(N257="sníž. přenesená",J257,0)</f>
        <v>0</v>
      </c>
      <c r="BI257" s="221">
        <f>IF(N257="nulová",J257,0)</f>
        <v>0</v>
      </c>
      <c r="BJ257" s="17" t="s">
        <v>85</v>
      </c>
      <c r="BK257" s="221">
        <f>ROUND(I257*H257,2)</f>
        <v>0</v>
      </c>
      <c r="BL257" s="17" t="s">
        <v>197</v>
      </c>
      <c r="BM257" s="220" t="s">
        <v>989</v>
      </c>
    </row>
    <row r="258" spans="2:51" s="13" customFormat="1" ht="10.2">
      <c r="B258" s="222"/>
      <c r="C258" s="223"/>
      <c r="D258" s="224" t="s">
        <v>199</v>
      </c>
      <c r="E258" s="225" t="s">
        <v>1</v>
      </c>
      <c r="F258" s="226" t="s">
        <v>1240</v>
      </c>
      <c r="G258" s="223"/>
      <c r="H258" s="227">
        <v>354.9</v>
      </c>
      <c r="I258" s="228"/>
      <c r="J258" s="223"/>
      <c r="K258" s="223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199</v>
      </c>
      <c r="AU258" s="233" t="s">
        <v>87</v>
      </c>
      <c r="AV258" s="13" t="s">
        <v>87</v>
      </c>
      <c r="AW258" s="13" t="s">
        <v>34</v>
      </c>
      <c r="AX258" s="13" t="s">
        <v>85</v>
      </c>
      <c r="AY258" s="233" t="s">
        <v>190</v>
      </c>
    </row>
    <row r="259" spans="1:65" s="2" customFormat="1" ht="21.75" customHeight="1">
      <c r="A259" s="34"/>
      <c r="B259" s="35"/>
      <c r="C259" s="255" t="s">
        <v>860</v>
      </c>
      <c r="D259" s="255" t="s">
        <v>327</v>
      </c>
      <c r="E259" s="256" t="s">
        <v>831</v>
      </c>
      <c r="F259" s="257" t="s">
        <v>832</v>
      </c>
      <c r="G259" s="258" t="s">
        <v>350</v>
      </c>
      <c r="H259" s="259">
        <v>48.3</v>
      </c>
      <c r="I259" s="260"/>
      <c r="J259" s="261">
        <f>ROUND(I259*H259,2)</f>
        <v>0</v>
      </c>
      <c r="K259" s="257" t="s">
        <v>196</v>
      </c>
      <c r="L259" s="262"/>
      <c r="M259" s="263" t="s">
        <v>1</v>
      </c>
      <c r="N259" s="264" t="s">
        <v>43</v>
      </c>
      <c r="O259" s="71"/>
      <c r="P259" s="218">
        <f>O259*H259</f>
        <v>0</v>
      </c>
      <c r="Q259" s="218">
        <v>0.0483</v>
      </c>
      <c r="R259" s="218">
        <f>Q259*H259</f>
        <v>2.33289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234</v>
      </c>
      <c r="AT259" s="220" t="s">
        <v>327</v>
      </c>
      <c r="AU259" s="220" t="s">
        <v>87</v>
      </c>
      <c r="AY259" s="17" t="s">
        <v>190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85</v>
      </c>
      <c r="BK259" s="221">
        <f>ROUND(I259*H259,2)</f>
        <v>0</v>
      </c>
      <c r="BL259" s="17" t="s">
        <v>197</v>
      </c>
      <c r="BM259" s="220" t="s">
        <v>991</v>
      </c>
    </row>
    <row r="260" spans="2:51" s="13" customFormat="1" ht="10.2">
      <c r="B260" s="222"/>
      <c r="C260" s="223"/>
      <c r="D260" s="224" t="s">
        <v>199</v>
      </c>
      <c r="E260" s="225" t="s">
        <v>1</v>
      </c>
      <c r="F260" s="226" t="s">
        <v>1241</v>
      </c>
      <c r="G260" s="223"/>
      <c r="H260" s="227">
        <v>48.3</v>
      </c>
      <c r="I260" s="228"/>
      <c r="J260" s="223"/>
      <c r="K260" s="223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199</v>
      </c>
      <c r="AU260" s="233" t="s">
        <v>87</v>
      </c>
      <c r="AV260" s="13" t="s">
        <v>87</v>
      </c>
      <c r="AW260" s="13" t="s">
        <v>34</v>
      </c>
      <c r="AX260" s="13" t="s">
        <v>85</v>
      </c>
      <c r="AY260" s="233" t="s">
        <v>190</v>
      </c>
    </row>
    <row r="261" spans="1:65" s="2" customFormat="1" ht="21.75" customHeight="1">
      <c r="A261" s="34"/>
      <c r="B261" s="35"/>
      <c r="C261" s="255" t="s">
        <v>149</v>
      </c>
      <c r="D261" s="255" t="s">
        <v>327</v>
      </c>
      <c r="E261" s="256" t="s">
        <v>834</v>
      </c>
      <c r="F261" s="257" t="s">
        <v>835</v>
      </c>
      <c r="G261" s="258" t="s">
        <v>350</v>
      </c>
      <c r="H261" s="259">
        <v>31.5</v>
      </c>
      <c r="I261" s="260"/>
      <c r="J261" s="261">
        <f>ROUND(I261*H261,2)</f>
        <v>0</v>
      </c>
      <c r="K261" s="257" t="s">
        <v>196</v>
      </c>
      <c r="L261" s="262"/>
      <c r="M261" s="263" t="s">
        <v>1</v>
      </c>
      <c r="N261" s="264" t="s">
        <v>43</v>
      </c>
      <c r="O261" s="71"/>
      <c r="P261" s="218">
        <f>O261*H261</f>
        <v>0</v>
      </c>
      <c r="Q261" s="218">
        <v>0.06567</v>
      </c>
      <c r="R261" s="218">
        <f>Q261*H261</f>
        <v>2.0686050000000002</v>
      </c>
      <c r="S261" s="218">
        <v>0</v>
      </c>
      <c r="T261" s="21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0" t="s">
        <v>234</v>
      </c>
      <c r="AT261" s="220" t="s">
        <v>327</v>
      </c>
      <c r="AU261" s="220" t="s">
        <v>87</v>
      </c>
      <c r="AY261" s="17" t="s">
        <v>190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17" t="s">
        <v>85</v>
      </c>
      <c r="BK261" s="221">
        <f>ROUND(I261*H261,2)</f>
        <v>0</v>
      </c>
      <c r="BL261" s="17" t="s">
        <v>197</v>
      </c>
      <c r="BM261" s="220" t="s">
        <v>1242</v>
      </c>
    </row>
    <row r="262" spans="2:51" s="13" customFormat="1" ht="10.2">
      <c r="B262" s="222"/>
      <c r="C262" s="223"/>
      <c r="D262" s="224" t="s">
        <v>199</v>
      </c>
      <c r="E262" s="225" t="s">
        <v>1</v>
      </c>
      <c r="F262" s="226" t="s">
        <v>1243</v>
      </c>
      <c r="G262" s="223"/>
      <c r="H262" s="227">
        <v>31.5</v>
      </c>
      <c r="I262" s="228"/>
      <c r="J262" s="223"/>
      <c r="K262" s="223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199</v>
      </c>
      <c r="AU262" s="233" t="s">
        <v>87</v>
      </c>
      <c r="AV262" s="13" t="s">
        <v>87</v>
      </c>
      <c r="AW262" s="13" t="s">
        <v>34</v>
      </c>
      <c r="AX262" s="13" t="s">
        <v>85</v>
      </c>
      <c r="AY262" s="233" t="s">
        <v>190</v>
      </c>
    </row>
    <row r="263" spans="1:65" s="2" customFormat="1" ht="16.5" customHeight="1">
      <c r="A263" s="34"/>
      <c r="B263" s="35"/>
      <c r="C263" s="255" t="s">
        <v>864</v>
      </c>
      <c r="D263" s="255" t="s">
        <v>327</v>
      </c>
      <c r="E263" s="256" t="s">
        <v>993</v>
      </c>
      <c r="F263" s="257" t="s">
        <v>994</v>
      </c>
      <c r="G263" s="258" t="s">
        <v>350</v>
      </c>
      <c r="H263" s="259">
        <v>3</v>
      </c>
      <c r="I263" s="260"/>
      <c r="J263" s="261">
        <f>ROUND(I263*H263,2)</f>
        <v>0</v>
      </c>
      <c r="K263" s="257" t="s">
        <v>196</v>
      </c>
      <c r="L263" s="262"/>
      <c r="M263" s="263" t="s">
        <v>1</v>
      </c>
      <c r="N263" s="264" t="s">
        <v>43</v>
      </c>
      <c r="O263" s="71"/>
      <c r="P263" s="218">
        <f>O263*H263</f>
        <v>0</v>
      </c>
      <c r="Q263" s="218">
        <v>0.061</v>
      </c>
      <c r="R263" s="218">
        <f>Q263*H263</f>
        <v>0.183</v>
      </c>
      <c r="S263" s="218">
        <v>0</v>
      </c>
      <c r="T263" s="21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0" t="s">
        <v>234</v>
      </c>
      <c r="AT263" s="220" t="s">
        <v>327</v>
      </c>
      <c r="AU263" s="220" t="s">
        <v>87</v>
      </c>
      <c r="AY263" s="17" t="s">
        <v>190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17" t="s">
        <v>85</v>
      </c>
      <c r="BK263" s="221">
        <f>ROUND(I263*H263,2)</f>
        <v>0</v>
      </c>
      <c r="BL263" s="17" t="s">
        <v>197</v>
      </c>
      <c r="BM263" s="220" t="s">
        <v>995</v>
      </c>
    </row>
    <row r="264" spans="1:65" s="2" customFormat="1" ht="21.75" customHeight="1">
      <c r="A264" s="34"/>
      <c r="B264" s="35"/>
      <c r="C264" s="209" t="s">
        <v>866</v>
      </c>
      <c r="D264" s="209" t="s">
        <v>192</v>
      </c>
      <c r="E264" s="210" t="s">
        <v>357</v>
      </c>
      <c r="F264" s="211" t="s">
        <v>358</v>
      </c>
      <c r="G264" s="212" t="s">
        <v>202</v>
      </c>
      <c r="H264" s="213">
        <v>27.375</v>
      </c>
      <c r="I264" s="214"/>
      <c r="J264" s="215">
        <f>ROUND(I264*H264,2)</f>
        <v>0</v>
      </c>
      <c r="K264" s="211" t="s">
        <v>196</v>
      </c>
      <c r="L264" s="39"/>
      <c r="M264" s="216" t="s">
        <v>1</v>
      </c>
      <c r="N264" s="217" t="s">
        <v>43</v>
      </c>
      <c r="O264" s="71"/>
      <c r="P264" s="218">
        <f>O264*H264</f>
        <v>0</v>
      </c>
      <c r="Q264" s="218">
        <v>2.25634</v>
      </c>
      <c r="R264" s="218">
        <f>Q264*H264</f>
        <v>61.767307499999994</v>
      </c>
      <c r="S264" s="218">
        <v>0</v>
      </c>
      <c r="T264" s="219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20" t="s">
        <v>197</v>
      </c>
      <c r="AT264" s="220" t="s">
        <v>192</v>
      </c>
      <c r="AU264" s="220" t="s">
        <v>87</v>
      </c>
      <c r="AY264" s="17" t="s">
        <v>190</v>
      </c>
      <c r="BE264" s="221">
        <f>IF(N264="základní",J264,0)</f>
        <v>0</v>
      </c>
      <c r="BF264" s="221">
        <f>IF(N264="snížená",J264,0)</f>
        <v>0</v>
      </c>
      <c r="BG264" s="221">
        <f>IF(N264="zákl. přenesená",J264,0)</f>
        <v>0</v>
      </c>
      <c r="BH264" s="221">
        <f>IF(N264="sníž. přenesená",J264,0)</f>
        <v>0</v>
      </c>
      <c r="BI264" s="221">
        <f>IF(N264="nulová",J264,0)</f>
        <v>0</v>
      </c>
      <c r="BJ264" s="17" t="s">
        <v>85</v>
      </c>
      <c r="BK264" s="221">
        <f>ROUND(I264*H264,2)</f>
        <v>0</v>
      </c>
      <c r="BL264" s="17" t="s">
        <v>197</v>
      </c>
      <c r="BM264" s="220" t="s">
        <v>996</v>
      </c>
    </row>
    <row r="265" spans="2:51" s="13" customFormat="1" ht="10.2">
      <c r="B265" s="222"/>
      <c r="C265" s="223"/>
      <c r="D265" s="224" t="s">
        <v>199</v>
      </c>
      <c r="E265" s="225" t="s">
        <v>1</v>
      </c>
      <c r="F265" s="226" t="s">
        <v>1100</v>
      </c>
      <c r="G265" s="223"/>
      <c r="H265" s="227">
        <v>22.815</v>
      </c>
      <c r="I265" s="228"/>
      <c r="J265" s="223"/>
      <c r="K265" s="223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199</v>
      </c>
      <c r="AU265" s="233" t="s">
        <v>87</v>
      </c>
      <c r="AV265" s="13" t="s">
        <v>87</v>
      </c>
      <c r="AW265" s="13" t="s">
        <v>34</v>
      </c>
      <c r="AX265" s="13" t="s">
        <v>78</v>
      </c>
      <c r="AY265" s="233" t="s">
        <v>190</v>
      </c>
    </row>
    <row r="266" spans="2:51" s="13" customFormat="1" ht="10.2">
      <c r="B266" s="222"/>
      <c r="C266" s="223"/>
      <c r="D266" s="224" t="s">
        <v>199</v>
      </c>
      <c r="E266" s="225" t="s">
        <v>1</v>
      </c>
      <c r="F266" s="226" t="s">
        <v>1101</v>
      </c>
      <c r="G266" s="223"/>
      <c r="H266" s="227">
        <v>4.56</v>
      </c>
      <c r="I266" s="228"/>
      <c r="J266" s="223"/>
      <c r="K266" s="223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199</v>
      </c>
      <c r="AU266" s="233" t="s">
        <v>87</v>
      </c>
      <c r="AV266" s="13" t="s">
        <v>87</v>
      </c>
      <c r="AW266" s="13" t="s">
        <v>34</v>
      </c>
      <c r="AX266" s="13" t="s">
        <v>78</v>
      </c>
      <c r="AY266" s="233" t="s">
        <v>190</v>
      </c>
    </row>
    <row r="267" spans="2:51" s="15" customFormat="1" ht="10.2">
      <c r="B267" s="244"/>
      <c r="C267" s="245"/>
      <c r="D267" s="224" t="s">
        <v>199</v>
      </c>
      <c r="E267" s="246" t="s">
        <v>1</v>
      </c>
      <c r="F267" s="247" t="s">
        <v>216</v>
      </c>
      <c r="G267" s="245"/>
      <c r="H267" s="248">
        <v>27.375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AT267" s="254" t="s">
        <v>199</v>
      </c>
      <c r="AU267" s="254" t="s">
        <v>87</v>
      </c>
      <c r="AV267" s="15" t="s">
        <v>197</v>
      </c>
      <c r="AW267" s="15" t="s">
        <v>34</v>
      </c>
      <c r="AX267" s="15" t="s">
        <v>85</v>
      </c>
      <c r="AY267" s="254" t="s">
        <v>190</v>
      </c>
    </row>
    <row r="268" spans="1:65" s="2" customFormat="1" ht="16.5" customHeight="1">
      <c r="A268" s="34"/>
      <c r="B268" s="35"/>
      <c r="C268" s="209" t="s">
        <v>868</v>
      </c>
      <c r="D268" s="209" t="s">
        <v>192</v>
      </c>
      <c r="E268" s="210" t="s">
        <v>842</v>
      </c>
      <c r="F268" s="211" t="s">
        <v>843</v>
      </c>
      <c r="G268" s="212" t="s">
        <v>350</v>
      </c>
      <c r="H268" s="213">
        <v>45</v>
      </c>
      <c r="I268" s="214"/>
      <c r="J268" s="215">
        <f>ROUND(I268*H268,2)</f>
        <v>0</v>
      </c>
      <c r="K268" s="211" t="s">
        <v>196</v>
      </c>
      <c r="L268" s="39"/>
      <c r="M268" s="216" t="s">
        <v>1</v>
      </c>
      <c r="N268" s="217" t="s">
        <v>43</v>
      </c>
      <c r="O268" s="71"/>
      <c r="P268" s="218">
        <f>O268*H268</f>
        <v>0</v>
      </c>
      <c r="Q268" s="218">
        <v>0</v>
      </c>
      <c r="R268" s="218">
        <f>Q268*H268</f>
        <v>0</v>
      </c>
      <c r="S268" s="218">
        <v>0</v>
      </c>
      <c r="T268" s="219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20" t="s">
        <v>197</v>
      </c>
      <c r="AT268" s="220" t="s">
        <v>192</v>
      </c>
      <c r="AU268" s="220" t="s">
        <v>87</v>
      </c>
      <c r="AY268" s="17" t="s">
        <v>190</v>
      </c>
      <c r="BE268" s="221">
        <f>IF(N268="základní",J268,0)</f>
        <v>0</v>
      </c>
      <c r="BF268" s="221">
        <f>IF(N268="snížená",J268,0)</f>
        <v>0</v>
      </c>
      <c r="BG268" s="221">
        <f>IF(N268="zákl. přenesená",J268,0)</f>
        <v>0</v>
      </c>
      <c r="BH268" s="221">
        <f>IF(N268="sníž. přenesená",J268,0)</f>
        <v>0</v>
      </c>
      <c r="BI268" s="221">
        <f>IF(N268="nulová",J268,0)</f>
        <v>0</v>
      </c>
      <c r="BJ268" s="17" t="s">
        <v>85</v>
      </c>
      <c r="BK268" s="221">
        <f>ROUND(I268*H268,2)</f>
        <v>0</v>
      </c>
      <c r="BL268" s="17" t="s">
        <v>197</v>
      </c>
      <c r="BM268" s="220" t="s">
        <v>1244</v>
      </c>
    </row>
    <row r="269" spans="1:65" s="2" customFormat="1" ht="21.75" customHeight="1">
      <c r="A269" s="34"/>
      <c r="B269" s="35"/>
      <c r="C269" s="209" t="s">
        <v>652</v>
      </c>
      <c r="D269" s="209" t="s">
        <v>192</v>
      </c>
      <c r="E269" s="210" t="s">
        <v>1245</v>
      </c>
      <c r="F269" s="211" t="s">
        <v>1246</v>
      </c>
      <c r="G269" s="212" t="s">
        <v>350</v>
      </c>
      <c r="H269" s="213">
        <v>22</v>
      </c>
      <c r="I269" s="214"/>
      <c r="J269" s="215">
        <f>ROUND(I269*H269,2)</f>
        <v>0</v>
      </c>
      <c r="K269" s="211" t="s">
        <v>196</v>
      </c>
      <c r="L269" s="39"/>
      <c r="M269" s="216" t="s">
        <v>1</v>
      </c>
      <c r="N269" s="217" t="s">
        <v>43</v>
      </c>
      <c r="O269" s="71"/>
      <c r="P269" s="218">
        <f>O269*H269</f>
        <v>0</v>
      </c>
      <c r="Q269" s="218">
        <v>0</v>
      </c>
      <c r="R269" s="218">
        <f>Q269*H269</f>
        <v>0</v>
      </c>
      <c r="S269" s="218">
        <v>0.035</v>
      </c>
      <c r="T269" s="219">
        <f>S269*H269</f>
        <v>0.77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20" t="s">
        <v>197</v>
      </c>
      <c r="AT269" s="220" t="s">
        <v>192</v>
      </c>
      <c r="AU269" s="220" t="s">
        <v>87</v>
      </c>
      <c r="AY269" s="17" t="s">
        <v>190</v>
      </c>
      <c r="BE269" s="221">
        <f>IF(N269="základní",J269,0)</f>
        <v>0</v>
      </c>
      <c r="BF269" s="221">
        <f>IF(N269="snížená",J269,0)</f>
        <v>0</v>
      </c>
      <c r="BG269" s="221">
        <f>IF(N269="zákl. přenesená",J269,0)</f>
        <v>0</v>
      </c>
      <c r="BH269" s="221">
        <f>IF(N269="sníž. přenesená",J269,0)</f>
        <v>0</v>
      </c>
      <c r="BI269" s="221">
        <f>IF(N269="nulová",J269,0)</f>
        <v>0</v>
      </c>
      <c r="BJ269" s="17" t="s">
        <v>85</v>
      </c>
      <c r="BK269" s="221">
        <f>ROUND(I269*H269,2)</f>
        <v>0</v>
      </c>
      <c r="BL269" s="17" t="s">
        <v>197</v>
      </c>
      <c r="BM269" s="220" t="s">
        <v>1247</v>
      </c>
    </row>
    <row r="270" spans="1:65" s="2" customFormat="1" ht="21.75" customHeight="1">
      <c r="A270" s="34"/>
      <c r="B270" s="35"/>
      <c r="C270" s="209" t="s">
        <v>871</v>
      </c>
      <c r="D270" s="209" t="s">
        <v>192</v>
      </c>
      <c r="E270" s="210" t="s">
        <v>1000</v>
      </c>
      <c r="F270" s="211" t="s">
        <v>1001</v>
      </c>
      <c r="G270" s="212" t="s">
        <v>311</v>
      </c>
      <c r="H270" s="213">
        <v>1</v>
      </c>
      <c r="I270" s="214"/>
      <c r="J270" s="215">
        <f>ROUND(I270*H270,2)</f>
        <v>0</v>
      </c>
      <c r="K270" s="211" t="s">
        <v>196</v>
      </c>
      <c r="L270" s="39"/>
      <c r="M270" s="216" t="s">
        <v>1</v>
      </c>
      <c r="N270" s="217" t="s">
        <v>43</v>
      </c>
      <c r="O270" s="71"/>
      <c r="P270" s="218">
        <f>O270*H270</f>
        <v>0</v>
      </c>
      <c r="Q270" s="218">
        <v>0</v>
      </c>
      <c r="R270" s="218">
        <f>Q270*H270</f>
        <v>0</v>
      </c>
      <c r="S270" s="218">
        <v>0.082</v>
      </c>
      <c r="T270" s="219">
        <f>S270*H270</f>
        <v>0.082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0" t="s">
        <v>197</v>
      </c>
      <c r="AT270" s="220" t="s">
        <v>192</v>
      </c>
      <c r="AU270" s="220" t="s">
        <v>87</v>
      </c>
      <c r="AY270" s="17" t="s">
        <v>190</v>
      </c>
      <c r="BE270" s="221">
        <f>IF(N270="základní",J270,0)</f>
        <v>0</v>
      </c>
      <c r="BF270" s="221">
        <f>IF(N270="snížená",J270,0)</f>
        <v>0</v>
      </c>
      <c r="BG270" s="221">
        <f>IF(N270="zákl. přenesená",J270,0)</f>
        <v>0</v>
      </c>
      <c r="BH270" s="221">
        <f>IF(N270="sníž. přenesená",J270,0)</f>
        <v>0</v>
      </c>
      <c r="BI270" s="221">
        <f>IF(N270="nulová",J270,0)</f>
        <v>0</v>
      </c>
      <c r="BJ270" s="17" t="s">
        <v>85</v>
      </c>
      <c r="BK270" s="221">
        <f>ROUND(I270*H270,2)</f>
        <v>0</v>
      </c>
      <c r="BL270" s="17" t="s">
        <v>197</v>
      </c>
      <c r="BM270" s="220" t="s">
        <v>1002</v>
      </c>
    </row>
    <row r="271" spans="2:63" s="12" customFormat="1" ht="22.8" customHeight="1">
      <c r="B271" s="193"/>
      <c r="C271" s="194"/>
      <c r="D271" s="195" t="s">
        <v>77</v>
      </c>
      <c r="E271" s="207" t="s">
        <v>595</v>
      </c>
      <c r="F271" s="207" t="s">
        <v>596</v>
      </c>
      <c r="G271" s="194"/>
      <c r="H271" s="194"/>
      <c r="I271" s="197"/>
      <c r="J271" s="208">
        <f>BK271</f>
        <v>0</v>
      </c>
      <c r="K271" s="194"/>
      <c r="L271" s="199"/>
      <c r="M271" s="200"/>
      <c r="N271" s="201"/>
      <c r="O271" s="201"/>
      <c r="P271" s="202">
        <f>SUM(P272:P283)</f>
        <v>0</v>
      </c>
      <c r="Q271" s="201"/>
      <c r="R271" s="202">
        <f>SUM(R272:R283)</f>
        <v>0</v>
      </c>
      <c r="S271" s="201"/>
      <c r="T271" s="203">
        <f>SUM(T272:T283)</f>
        <v>0</v>
      </c>
      <c r="AR271" s="204" t="s">
        <v>85</v>
      </c>
      <c r="AT271" s="205" t="s">
        <v>77</v>
      </c>
      <c r="AU271" s="205" t="s">
        <v>85</v>
      </c>
      <c r="AY271" s="204" t="s">
        <v>190</v>
      </c>
      <c r="BK271" s="206">
        <f>SUM(BK272:BK283)</f>
        <v>0</v>
      </c>
    </row>
    <row r="272" spans="1:65" s="2" customFormat="1" ht="16.5" customHeight="1">
      <c r="A272" s="34"/>
      <c r="B272" s="35"/>
      <c r="C272" s="209" t="s">
        <v>632</v>
      </c>
      <c r="D272" s="209" t="s">
        <v>192</v>
      </c>
      <c r="E272" s="210" t="s">
        <v>597</v>
      </c>
      <c r="F272" s="211" t="s">
        <v>598</v>
      </c>
      <c r="G272" s="212" t="s">
        <v>256</v>
      </c>
      <c r="H272" s="213">
        <v>399.36</v>
      </c>
      <c r="I272" s="214"/>
      <c r="J272" s="215">
        <f>ROUND(I272*H272,2)</f>
        <v>0</v>
      </c>
      <c r="K272" s="211" t="s">
        <v>196</v>
      </c>
      <c r="L272" s="39"/>
      <c r="M272" s="216" t="s">
        <v>1</v>
      </c>
      <c r="N272" s="217" t="s">
        <v>43</v>
      </c>
      <c r="O272" s="71"/>
      <c r="P272" s="218">
        <f>O272*H272</f>
        <v>0</v>
      </c>
      <c r="Q272" s="218">
        <v>0</v>
      </c>
      <c r="R272" s="218">
        <f>Q272*H272</f>
        <v>0</v>
      </c>
      <c r="S272" s="218">
        <v>0</v>
      </c>
      <c r="T272" s="219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20" t="s">
        <v>197</v>
      </c>
      <c r="AT272" s="220" t="s">
        <v>192</v>
      </c>
      <c r="AU272" s="220" t="s">
        <v>87</v>
      </c>
      <c r="AY272" s="17" t="s">
        <v>190</v>
      </c>
      <c r="BE272" s="221">
        <f>IF(N272="základní",J272,0)</f>
        <v>0</v>
      </c>
      <c r="BF272" s="221">
        <f>IF(N272="snížená",J272,0)</f>
        <v>0</v>
      </c>
      <c r="BG272" s="221">
        <f>IF(N272="zákl. přenesená",J272,0)</f>
        <v>0</v>
      </c>
      <c r="BH272" s="221">
        <f>IF(N272="sníž. přenesená",J272,0)</f>
        <v>0</v>
      </c>
      <c r="BI272" s="221">
        <f>IF(N272="nulová",J272,0)</f>
        <v>0</v>
      </c>
      <c r="BJ272" s="17" t="s">
        <v>85</v>
      </c>
      <c r="BK272" s="221">
        <f>ROUND(I272*H272,2)</f>
        <v>0</v>
      </c>
      <c r="BL272" s="17" t="s">
        <v>197</v>
      </c>
      <c r="BM272" s="220" t="s">
        <v>1003</v>
      </c>
    </row>
    <row r="273" spans="2:51" s="13" customFormat="1" ht="10.2">
      <c r="B273" s="222"/>
      <c r="C273" s="223"/>
      <c r="D273" s="224" t="s">
        <v>199</v>
      </c>
      <c r="E273" s="225" t="s">
        <v>472</v>
      </c>
      <c r="F273" s="226" t="s">
        <v>1077</v>
      </c>
      <c r="G273" s="223"/>
      <c r="H273" s="227">
        <v>399.36</v>
      </c>
      <c r="I273" s="228"/>
      <c r="J273" s="223"/>
      <c r="K273" s="223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199</v>
      </c>
      <c r="AU273" s="233" t="s">
        <v>87</v>
      </c>
      <c r="AV273" s="13" t="s">
        <v>87</v>
      </c>
      <c r="AW273" s="13" t="s">
        <v>34</v>
      </c>
      <c r="AX273" s="13" t="s">
        <v>85</v>
      </c>
      <c r="AY273" s="233" t="s">
        <v>190</v>
      </c>
    </row>
    <row r="274" spans="1:65" s="2" customFormat="1" ht="21.75" customHeight="1">
      <c r="A274" s="34"/>
      <c r="B274" s="35"/>
      <c r="C274" s="209" t="s">
        <v>875</v>
      </c>
      <c r="D274" s="209" t="s">
        <v>192</v>
      </c>
      <c r="E274" s="210" t="s">
        <v>600</v>
      </c>
      <c r="F274" s="211" t="s">
        <v>601</v>
      </c>
      <c r="G274" s="212" t="s">
        <v>256</v>
      </c>
      <c r="H274" s="213">
        <v>5591.04</v>
      </c>
      <c r="I274" s="214"/>
      <c r="J274" s="215">
        <f>ROUND(I274*H274,2)</f>
        <v>0</v>
      </c>
      <c r="K274" s="211" t="s">
        <v>196</v>
      </c>
      <c r="L274" s="39"/>
      <c r="M274" s="216" t="s">
        <v>1</v>
      </c>
      <c r="N274" s="217" t="s">
        <v>43</v>
      </c>
      <c r="O274" s="71"/>
      <c r="P274" s="218">
        <f>O274*H274</f>
        <v>0</v>
      </c>
      <c r="Q274" s="218">
        <v>0</v>
      </c>
      <c r="R274" s="218">
        <f>Q274*H274</f>
        <v>0</v>
      </c>
      <c r="S274" s="218">
        <v>0</v>
      </c>
      <c r="T274" s="21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0" t="s">
        <v>197</v>
      </c>
      <c r="AT274" s="220" t="s">
        <v>192</v>
      </c>
      <c r="AU274" s="220" t="s">
        <v>87</v>
      </c>
      <c r="AY274" s="17" t="s">
        <v>190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7" t="s">
        <v>85</v>
      </c>
      <c r="BK274" s="221">
        <f>ROUND(I274*H274,2)</f>
        <v>0</v>
      </c>
      <c r="BL274" s="17" t="s">
        <v>197</v>
      </c>
      <c r="BM274" s="220" t="s">
        <v>1004</v>
      </c>
    </row>
    <row r="275" spans="2:51" s="13" customFormat="1" ht="10.2">
      <c r="B275" s="222"/>
      <c r="C275" s="223"/>
      <c r="D275" s="224" t="s">
        <v>199</v>
      </c>
      <c r="E275" s="225" t="s">
        <v>1</v>
      </c>
      <c r="F275" s="226" t="s">
        <v>603</v>
      </c>
      <c r="G275" s="223"/>
      <c r="H275" s="227">
        <v>5591.04</v>
      </c>
      <c r="I275" s="228"/>
      <c r="J275" s="223"/>
      <c r="K275" s="223"/>
      <c r="L275" s="229"/>
      <c r="M275" s="230"/>
      <c r="N275" s="231"/>
      <c r="O275" s="231"/>
      <c r="P275" s="231"/>
      <c r="Q275" s="231"/>
      <c r="R275" s="231"/>
      <c r="S275" s="231"/>
      <c r="T275" s="232"/>
      <c r="AT275" s="233" t="s">
        <v>199</v>
      </c>
      <c r="AU275" s="233" t="s">
        <v>87</v>
      </c>
      <c r="AV275" s="13" t="s">
        <v>87</v>
      </c>
      <c r="AW275" s="13" t="s">
        <v>34</v>
      </c>
      <c r="AX275" s="13" t="s">
        <v>85</v>
      </c>
      <c r="AY275" s="233" t="s">
        <v>190</v>
      </c>
    </row>
    <row r="276" spans="1:65" s="2" customFormat="1" ht="16.5" customHeight="1">
      <c r="A276" s="34"/>
      <c r="B276" s="35"/>
      <c r="C276" s="209" t="s">
        <v>877</v>
      </c>
      <c r="D276" s="209" t="s">
        <v>192</v>
      </c>
      <c r="E276" s="210" t="s">
        <v>604</v>
      </c>
      <c r="F276" s="211" t="s">
        <v>605</v>
      </c>
      <c r="G276" s="212" t="s">
        <v>256</v>
      </c>
      <c r="H276" s="213">
        <v>92.54</v>
      </c>
      <c r="I276" s="214"/>
      <c r="J276" s="215">
        <f>ROUND(I276*H276,2)</f>
        <v>0</v>
      </c>
      <c r="K276" s="211" t="s">
        <v>196</v>
      </c>
      <c r="L276" s="39"/>
      <c r="M276" s="216" t="s">
        <v>1</v>
      </c>
      <c r="N276" s="217" t="s">
        <v>43</v>
      </c>
      <c r="O276" s="71"/>
      <c r="P276" s="218">
        <f>O276*H276</f>
        <v>0</v>
      </c>
      <c r="Q276" s="218">
        <v>0</v>
      </c>
      <c r="R276" s="218">
        <f>Q276*H276</f>
        <v>0</v>
      </c>
      <c r="S276" s="218">
        <v>0</v>
      </c>
      <c r="T276" s="219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20" t="s">
        <v>197</v>
      </c>
      <c r="AT276" s="220" t="s">
        <v>192</v>
      </c>
      <c r="AU276" s="220" t="s">
        <v>87</v>
      </c>
      <c r="AY276" s="17" t="s">
        <v>190</v>
      </c>
      <c r="BE276" s="221">
        <f>IF(N276="základní",J276,0)</f>
        <v>0</v>
      </c>
      <c r="BF276" s="221">
        <f>IF(N276="snížená",J276,0)</f>
        <v>0</v>
      </c>
      <c r="BG276" s="221">
        <f>IF(N276="zákl. přenesená",J276,0)</f>
        <v>0</v>
      </c>
      <c r="BH276" s="221">
        <f>IF(N276="sníž. přenesená",J276,0)</f>
        <v>0</v>
      </c>
      <c r="BI276" s="221">
        <f>IF(N276="nulová",J276,0)</f>
        <v>0</v>
      </c>
      <c r="BJ276" s="17" t="s">
        <v>85</v>
      </c>
      <c r="BK276" s="221">
        <f>ROUND(I276*H276,2)</f>
        <v>0</v>
      </c>
      <c r="BL276" s="17" t="s">
        <v>197</v>
      </c>
      <c r="BM276" s="220" t="s">
        <v>1005</v>
      </c>
    </row>
    <row r="277" spans="2:51" s="13" customFormat="1" ht="10.2">
      <c r="B277" s="222"/>
      <c r="C277" s="223"/>
      <c r="D277" s="224" t="s">
        <v>199</v>
      </c>
      <c r="E277" s="225" t="s">
        <v>475</v>
      </c>
      <c r="F277" s="226" t="s">
        <v>1248</v>
      </c>
      <c r="G277" s="223"/>
      <c r="H277" s="227">
        <v>92.54</v>
      </c>
      <c r="I277" s="228"/>
      <c r="J277" s="223"/>
      <c r="K277" s="223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199</v>
      </c>
      <c r="AU277" s="233" t="s">
        <v>87</v>
      </c>
      <c r="AV277" s="13" t="s">
        <v>87</v>
      </c>
      <c r="AW277" s="13" t="s">
        <v>34</v>
      </c>
      <c r="AX277" s="13" t="s">
        <v>85</v>
      </c>
      <c r="AY277" s="233" t="s">
        <v>190</v>
      </c>
    </row>
    <row r="278" spans="1:65" s="2" customFormat="1" ht="21.75" customHeight="1">
      <c r="A278" s="34"/>
      <c r="B278" s="35"/>
      <c r="C278" s="209" t="s">
        <v>879</v>
      </c>
      <c r="D278" s="209" t="s">
        <v>192</v>
      </c>
      <c r="E278" s="210" t="s">
        <v>608</v>
      </c>
      <c r="F278" s="211" t="s">
        <v>609</v>
      </c>
      <c r="G278" s="212" t="s">
        <v>256</v>
      </c>
      <c r="H278" s="213">
        <v>1295.56</v>
      </c>
      <c r="I278" s="214"/>
      <c r="J278" s="215">
        <f>ROUND(I278*H278,2)</f>
        <v>0</v>
      </c>
      <c r="K278" s="211" t="s">
        <v>196</v>
      </c>
      <c r="L278" s="39"/>
      <c r="M278" s="216" t="s">
        <v>1</v>
      </c>
      <c r="N278" s="217" t="s">
        <v>43</v>
      </c>
      <c r="O278" s="71"/>
      <c r="P278" s="218">
        <f>O278*H278</f>
        <v>0</v>
      </c>
      <c r="Q278" s="218">
        <v>0</v>
      </c>
      <c r="R278" s="218">
        <f>Q278*H278</f>
        <v>0</v>
      </c>
      <c r="S278" s="218">
        <v>0</v>
      </c>
      <c r="T278" s="21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197</v>
      </c>
      <c r="AT278" s="220" t="s">
        <v>192</v>
      </c>
      <c r="AU278" s="220" t="s">
        <v>87</v>
      </c>
      <c r="AY278" s="17" t="s">
        <v>190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85</v>
      </c>
      <c r="BK278" s="221">
        <f>ROUND(I278*H278,2)</f>
        <v>0</v>
      </c>
      <c r="BL278" s="17" t="s">
        <v>197</v>
      </c>
      <c r="BM278" s="220" t="s">
        <v>1007</v>
      </c>
    </row>
    <row r="279" spans="2:51" s="13" customFormat="1" ht="10.2">
      <c r="B279" s="222"/>
      <c r="C279" s="223"/>
      <c r="D279" s="224" t="s">
        <v>199</v>
      </c>
      <c r="E279" s="225" t="s">
        <v>1</v>
      </c>
      <c r="F279" s="226" t="s">
        <v>611</v>
      </c>
      <c r="G279" s="223"/>
      <c r="H279" s="227">
        <v>1295.56</v>
      </c>
      <c r="I279" s="228"/>
      <c r="J279" s="223"/>
      <c r="K279" s="223"/>
      <c r="L279" s="229"/>
      <c r="M279" s="230"/>
      <c r="N279" s="231"/>
      <c r="O279" s="231"/>
      <c r="P279" s="231"/>
      <c r="Q279" s="231"/>
      <c r="R279" s="231"/>
      <c r="S279" s="231"/>
      <c r="T279" s="232"/>
      <c r="AT279" s="233" t="s">
        <v>199</v>
      </c>
      <c r="AU279" s="233" t="s">
        <v>87</v>
      </c>
      <c r="AV279" s="13" t="s">
        <v>87</v>
      </c>
      <c r="AW279" s="13" t="s">
        <v>34</v>
      </c>
      <c r="AX279" s="13" t="s">
        <v>85</v>
      </c>
      <c r="AY279" s="233" t="s">
        <v>190</v>
      </c>
    </row>
    <row r="280" spans="1:65" s="2" customFormat="1" ht="21.75" customHeight="1">
      <c r="A280" s="34"/>
      <c r="B280" s="35"/>
      <c r="C280" s="209" t="s">
        <v>883</v>
      </c>
      <c r="D280" s="209" t="s">
        <v>192</v>
      </c>
      <c r="E280" s="210" t="s">
        <v>612</v>
      </c>
      <c r="F280" s="211" t="s">
        <v>613</v>
      </c>
      <c r="G280" s="212" t="s">
        <v>256</v>
      </c>
      <c r="H280" s="213">
        <v>491.9</v>
      </c>
      <c r="I280" s="214"/>
      <c r="J280" s="215">
        <f>ROUND(I280*H280,2)</f>
        <v>0</v>
      </c>
      <c r="K280" s="211" t="s">
        <v>196</v>
      </c>
      <c r="L280" s="39"/>
      <c r="M280" s="216" t="s">
        <v>1</v>
      </c>
      <c r="N280" s="217" t="s">
        <v>43</v>
      </c>
      <c r="O280" s="71"/>
      <c r="P280" s="218">
        <f>O280*H280</f>
        <v>0</v>
      </c>
      <c r="Q280" s="218">
        <v>0</v>
      </c>
      <c r="R280" s="218">
        <f>Q280*H280</f>
        <v>0</v>
      </c>
      <c r="S280" s="218">
        <v>0</v>
      </c>
      <c r="T280" s="219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20" t="s">
        <v>197</v>
      </c>
      <c r="AT280" s="220" t="s">
        <v>192</v>
      </c>
      <c r="AU280" s="220" t="s">
        <v>87</v>
      </c>
      <c r="AY280" s="17" t="s">
        <v>190</v>
      </c>
      <c r="BE280" s="221">
        <f>IF(N280="základní",J280,0)</f>
        <v>0</v>
      </c>
      <c r="BF280" s="221">
        <f>IF(N280="snížená",J280,0)</f>
        <v>0</v>
      </c>
      <c r="BG280" s="221">
        <f>IF(N280="zákl. přenesená",J280,0)</f>
        <v>0</v>
      </c>
      <c r="BH280" s="221">
        <f>IF(N280="sníž. přenesená",J280,0)</f>
        <v>0</v>
      </c>
      <c r="BI280" s="221">
        <f>IF(N280="nulová",J280,0)</f>
        <v>0</v>
      </c>
      <c r="BJ280" s="17" t="s">
        <v>85</v>
      </c>
      <c r="BK280" s="221">
        <f>ROUND(I280*H280,2)</f>
        <v>0</v>
      </c>
      <c r="BL280" s="17" t="s">
        <v>197</v>
      </c>
      <c r="BM280" s="220" t="s">
        <v>1008</v>
      </c>
    </row>
    <row r="281" spans="1:65" s="2" customFormat="1" ht="33" customHeight="1">
      <c r="A281" s="34"/>
      <c r="B281" s="35"/>
      <c r="C281" s="209" t="s">
        <v>1249</v>
      </c>
      <c r="D281" s="209" t="s">
        <v>192</v>
      </c>
      <c r="E281" s="210" t="s">
        <v>854</v>
      </c>
      <c r="F281" s="211" t="s">
        <v>855</v>
      </c>
      <c r="G281" s="212" t="s">
        <v>256</v>
      </c>
      <c r="H281" s="213">
        <v>92.54</v>
      </c>
      <c r="I281" s="214"/>
      <c r="J281" s="215">
        <f>ROUND(I281*H281,2)</f>
        <v>0</v>
      </c>
      <c r="K281" s="211" t="s">
        <v>196</v>
      </c>
      <c r="L281" s="39"/>
      <c r="M281" s="216" t="s">
        <v>1</v>
      </c>
      <c r="N281" s="217" t="s">
        <v>43</v>
      </c>
      <c r="O281" s="71"/>
      <c r="P281" s="218">
        <f>O281*H281</f>
        <v>0</v>
      </c>
      <c r="Q281" s="218">
        <v>0</v>
      </c>
      <c r="R281" s="218">
        <f>Q281*H281</f>
        <v>0</v>
      </c>
      <c r="S281" s="218">
        <v>0</v>
      </c>
      <c r="T281" s="219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20" t="s">
        <v>197</v>
      </c>
      <c r="AT281" s="220" t="s">
        <v>192</v>
      </c>
      <c r="AU281" s="220" t="s">
        <v>87</v>
      </c>
      <c r="AY281" s="17" t="s">
        <v>190</v>
      </c>
      <c r="BE281" s="221">
        <f>IF(N281="základní",J281,0)</f>
        <v>0</v>
      </c>
      <c r="BF281" s="221">
        <f>IF(N281="snížená",J281,0)</f>
        <v>0</v>
      </c>
      <c r="BG281" s="221">
        <f>IF(N281="zákl. přenesená",J281,0)</f>
        <v>0</v>
      </c>
      <c r="BH281" s="221">
        <f>IF(N281="sníž. přenesená",J281,0)</f>
        <v>0</v>
      </c>
      <c r="BI281" s="221">
        <f>IF(N281="nulová",J281,0)</f>
        <v>0</v>
      </c>
      <c r="BJ281" s="17" t="s">
        <v>85</v>
      </c>
      <c r="BK281" s="221">
        <f>ROUND(I281*H281,2)</f>
        <v>0</v>
      </c>
      <c r="BL281" s="17" t="s">
        <v>197</v>
      </c>
      <c r="BM281" s="220" t="s">
        <v>1010</v>
      </c>
    </row>
    <row r="282" spans="2:51" s="13" customFormat="1" ht="10.2">
      <c r="B282" s="222"/>
      <c r="C282" s="223"/>
      <c r="D282" s="224" t="s">
        <v>199</v>
      </c>
      <c r="E282" s="225" t="s">
        <v>1</v>
      </c>
      <c r="F282" s="226" t="s">
        <v>475</v>
      </c>
      <c r="G282" s="223"/>
      <c r="H282" s="227">
        <v>92.54</v>
      </c>
      <c r="I282" s="228"/>
      <c r="J282" s="223"/>
      <c r="K282" s="223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199</v>
      </c>
      <c r="AU282" s="233" t="s">
        <v>87</v>
      </c>
      <c r="AV282" s="13" t="s">
        <v>87</v>
      </c>
      <c r="AW282" s="13" t="s">
        <v>34</v>
      </c>
      <c r="AX282" s="13" t="s">
        <v>85</v>
      </c>
      <c r="AY282" s="233" t="s">
        <v>190</v>
      </c>
    </row>
    <row r="283" spans="1:65" s="2" customFormat="1" ht="33" customHeight="1">
      <c r="A283" s="34"/>
      <c r="B283" s="35"/>
      <c r="C283" s="209" t="s">
        <v>1250</v>
      </c>
      <c r="D283" s="209" t="s">
        <v>192</v>
      </c>
      <c r="E283" s="210" t="s">
        <v>622</v>
      </c>
      <c r="F283" s="211" t="s">
        <v>623</v>
      </c>
      <c r="G283" s="212" t="s">
        <v>256</v>
      </c>
      <c r="H283" s="213">
        <v>399.36</v>
      </c>
      <c r="I283" s="214"/>
      <c r="J283" s="215">
        <f>ROUND(I283*H283,2)</f>
        <v>0</v>
      </c>
      <c r="K283" s="211" t="s">
        <v>196</v>
      </c>
      <c r="L283" s="39"/>
      <c r="M283" s="216" t="s">
        <v>1</v>
      </c>
      <c r="N283" s="217" t="s">
        <v>43</v>
      </c>
      <c r="O283" s="71"/>
      <c r="P283" s="218">
        <f>O283*H283</f>
        <v>0</v>
      </c>
      <c r="Q283" s="218">
        <v>0</v>
      </c>
      <c r="R283" s="218">
        <f>Q283*H283</f>
        <v>0</v>
      </c>
      <c r="S283" s="218">
        <v>0</v>
      </c>
      <c r="T283" s="219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20" t="s">
        <v>197</v>
      </c>
      <c r="AT283" s="220" t="s">
        <v>192</v>
      </c>
      <c r="AU283" s="220" t="s">
        <v>87</v>
      </c>
      <c r="AY283" s="17" t="s">
        <v>190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17" t="s">
        <v>85</v>
      </c>
      <c r="BK283" s="221">
        <f>ROUND(I283*H283,2)</f>
        <v>0</v>
      </c>
      <c r="BL283" s="17" t="s">
        <v>197</v>
      </c>
      <c r="BM283" s="220" t="s">
        <v>1012</v>
      </c>
    </row>
    <row r="284" spans="2:63" s="12" customFormat="1" ht="22.8" customHeight="1">
      <c r="B284" s="193"/>
      <c r="C284" s="194"/>
      <c r="D284" s="195" t="s">
        <v>77</v>
      </c>
      <c r="E284" s="207" t="s">
        <v>407</v>
      </c>
      <c r="F284" s="207" t="s">
        <v>408</v>
      </c>
      <c r="G284" s="194"/>
      <c r="H284" s="194"/>
      <c r="I284" s="197"/>
      <c r="J284" s="208">
        <f>BK284</f>
        <v>0</v>
      </c>
      <c r="K284" s="194"/>
      <c r="L284" s="199"/>
      <c r="M284" s="200"/>
      <c r="N284" s="201"/>
      <c r="O284" s="201"/>
      <c r="P284" s="202">
        <f>P285</f>
        <v>0</v>
      </c>
      <c r="Q284" s="201"/>
      <c r="R284" s="202">
        <f>R285</f>
        <v>0</v>
      </c>
      <c r="S284" s="201"/>
      <c r="T284" s="203">
        <f>T285</f>
        <v>0</v>
      </c>
      <c r="AR284" s="204" t="s">
        <v>85</v>
      </c>
      <c r="AT284" s="205" t="s">
        <v>77</v>
      </c>
      <c r="AU284" s="205" t="s">
        <v>85</v>
      </c>
      <c r="AY284" s="204" t="s">
        <v>190</v>
      </c>
      <c r="BK284" s="206">
        <f>BK285</f>
        <v>0</v>
      </c>
    </row>
    <row r="285" spans="1:65" s="2" customFormat="1" ht="21.75" customHeight="1">
      <c r="A285" s="34"/>
      <c r="B285" s="35"/>
      <c r="C285" s="209" t="s">
        <v>1251</v>
      </c>
      <c r="D285" s="209" t="s">
        <v>192</v>
      </c>
      <c r="E285" s="210" t="s">
        <v>1252</v>
      </c>
      <c r="F285" s="211" t="s">
        <v>1253</v>
      </c>
      <c r="G285" s="212" t="s">
        <v>256</v>
      </c>
      <c r="H285" s="213">
        <v>950.297</v>
      </c>
      <c r="I285" s="214"/>
      <c r="J285" s="215">
        <f>ROUND(I285*H285,2)</f>
        <v>0</v>
      </c>
      <c r="K285" s="211" t="s">
        <v>196</v>
      </c>
      <c r="L285" s="39"/>
      <c r="M285" s="216" t="s">
        <v>1</v>
      </c>
      <c r="N285" s="217" t="s">
        <v>43</v>
      </c>
      <c r="O285" s="71"/>
      <c r="P285" s="218">
        <f>O285*H285</f>
        <v>0</v>
      </c>
      <c r="Q285" s="218">
        <v>0</v>
      </c>
      <c r="R285" s="218">
        <f>Q285*H285</f>
        <v>0</v>
      </c>
      <c r="S285" s="218">
        <v>0</v>
      </c>
      <c r="T285" s="219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20" t="s">
        <v>197</v>
      </c>
      <c r="AT285" s="220" t="s">
        <v>192</v>
      </c>
      <c r="AU285" s="220" t="s">
        <v>87</v>
      </c>
      <c r="AY285" s="17" t="s">
        <v>190</v>
      </c>
      <c r="BE285" s="221">
        <f>IF(N285="základní",J285,0)</f>
        <v>0</v>
      </c>
      <c r="BF285" s="221">
        <f>IF(N285="snížená",J285,0)</f>
        <v>0</v>
      </c>
      <c r="BG285" s="221">
        <f>IF(N285="zákl. přenesená",J285,0)</f>
        <v>0</v>
      </c>
      <c r="BH285" s="221">
        <f>IF(N285="sníž. přenesená",J285,0)</f>
        <v>0</v>
      </c>
      <c r="BI285" s="221">
        <f>IF(N285="nulová",J285,0)</f>
        <v>0</v>
      </c>
      <c r="BJ285" s="17" t="s">
        <v>85</v>
      </c>
      <c r="BK285" s="221">
        <f>ROUND(I285*H285,2)</f>
        <v>0</v>
      </c>
      <c r="BL285" s="17" t="s">
        <v>197</v>
      </c>
      <c r="BM285" s="220" t="s">
        <v>1013</v>
      </c>
    </row>
    <row r="286" spans="2:63" s="12" customFormat="1" ht="25.95" customHeight="1">
      <c r="B286" s="193"/>
      <c r="C286" s="194"/>
      <c r="D286" s="195" t="s">
        <v>77</v>
      </c>
      <c r="E286" s="196" t="s">
        <v>327</v>
      </c>
      <c r="F286" s="196" t="s">
        <v>647</v>
      </c>
      <c r="G286" s="194"/>
      <c r="H286" s="194"/>
      <c r="I286" s="197"/>
      <c r="J286" s="198">
        <f>BK286</f>
        <v>0</v>
      </c>
      <c r="K286" s="194"/>
      <c r="L286" s="199"/>
      <c r="M286" s="200"/>
      <c r="N286" s="201"/>
      <c r="O286" s="201"/>
      <c r="P286" s="202">
        <f>P287</f>
        <v>0</v>
      </c>
      <c r="Q286" s="201"/>
      <c r="R286" s="202">
        <f>R287</f>
        <v>2.2337700000000003</v>
      </c>
      <c r="S286" s="201"/>
      <c r="T286" s="203">
        <f>T287</f>
        <v>0</v>
      </c>
      <c r="AR286" s="204" t="s">
        <v>205</v>
      </c>
      <c r="AT286" s="205" t="s">
        <v>77</v>
      </c>
      <c r="AU286" s="205" t="s">
        <v>78</v>
      </c>
      <c r="AY286" s="204" t="s">
        <v>190</v>
      </c>
      <c r="BK286" s="206">
        <f>BK287</f>
        <v>0</v>
      </c>
    </row>
    <row r="287" spans="2:63" s="12" customFormat="1" ht="22.8" customHeight="1">
      <c r="B287" s="193"/>
      <c r="C287" s="194"/>
      <c r="D287" s="195" t="s">
        <v>77</v>
      </c>
      <c r="E287" s="207" t="s">
        <v>648</v>
      </c>
      <c r="F287" s="207" t="s">
        <v>649</v>
      </c>
      <c r="G287" s="194"/>
      <c r="H287" s="194"/>
      <c r="I287" s="197"/>
      <c r="J287" s="208">
        <f>BK287</f>
        <v>0</v>
      </c>
      <c r="K287" s="194"/>
      <c r="L287" s="199"/>
      <c r="M287" s="200"/>
      <c r="N287" s="201"/>
      <c r="O287" s="201"/>
      <c r="P287" s="202">
        <f>SUM(P288:P298)</f>
        <v>0</v>
      </c>
      <c r="Q287" s="201"/>
      <c r="R287" s="202">
        <f>SUM(R288:R298)</f>
        <v>2.2337700000000003</v>
      </c>
      <c r="S287" s="201"/>
      <c r="T287" s="203">
        <f>SUM(T288:T298)</f>
        <v>0</v>
      </c>
      <c r="AR287" s="204" t="s">
        <v>205</v>
      </c>
      <c r="AT287" s="205" t="s">
        <v>77</v>
      </c>
      <c r="AU287" s="205" t="s">
        <v>85</v>
      </c>
      <c r="AY287" s="204" t="s">
        <v>190</v>
      </c>
      <c r="BK287" s="206">
        <f>SUM(BK288:BK298)</f>
        <v>0</v>
      </c>
    </row>
    <row r="288" spans="1:65" s="2" customFormat="1" ht="21.75" customHeight="1">
      <c r="A288" s="34"/>
      <c r="B288" s="35"/>
      <c r="C288" s="209" t="s">
        <v>1254</v>
      </c>
      <c r="D288" s="209" t="s">
        <v>192</v>
      </c>
      <c r="E288" s="210" t="s">
        <v>650</v>
      </c>
      <c r="F288" s="211" t="s">
        <v>651</v>
      </c>
      <c r="G288" s="212" t="s">
        <v>350</v>
      </c>
      <c r="H288" s="213">
        <v>11</v>
      </c>
      <c r="I288" s="214"/>
      <c r="J288" s="215">
        <f>ROUND(I288*H288,2)</f>
        <v>0</v>
      </c>
      <c r="K288" s="211" t="s">
        <v>196</v>
      </c>
      <c r="L288" s="39"/>
      <c r="M288" s="216" t="s">
        <v>1</v>
      </c>
      <c r="N288" s="217" t="s">
        <v>43</v>
      </c>
      <c r="O288" s="71"/>
      <c r="P288" s="218">
        <f>O288*H288</f>
        <v>0</v>
      </c>
      <c r="Q288" s="218">
        <v>0</v>
      </c>
      <c r="R288" s="218">
        <f>Q288*H288</f>
        <v>0</v>
      </c>
      <c r="S288" s="218">
        <v>0</v>
      </c>
      <c r="T288" s="219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20" t="s">
        <v>652</v>
      </c>
      <c r="AT288" s="220" t="s">
        <v>192</v>
      </c>
      <c r="AU288" s="220" t="s">
        <v>87</v>
      </c>
      <c r="AY288" s="17" t="s">
        <v>190</v>
      </c>
      <c r="BE288" s="221">
        <f>IF(N288="základní",J288,0)</f>
        <v>0</v>
      </c>
      <c r="BF288" s="221">
        <f>IF(N288="snížená",J288,0)</f>
        <v>0</v>
      </c>
      <c r="BG288" s="221">
        <f>IF(N288="zákl. přenesená",J288,0)</f>
        <v>0</v>
      </c>
      <c r="BH288" s="221">
        <f>IF(N288="sníž. přenesená",J288,0)</f>
        <v>0</v>
      </c>
      <c r="BI288" s="221">
        <f>IF(N288="nulová",J288,0)</f>
        <v>0</v>
      </c>
      <c r="BJ288" s="17" t="s">
        <v>85</v>
      </c>
      <c r="BK288" s="221">
        <f>ROUND(I288*H288,2)</f>
        <v>0</v>
      </c>
      <c r="BL288" s="17" t="s">
        <v>652</v>
      </c>
      <c r="BM288" s="220" t="s">
        <v>1255</v>
      </c>
    </row>
    <row r="289" spans="2:51" s="13" customFormat="1" ht="10.2">
      <c r="B289" s="222"/>
      <c r="C289" s="223"/>
      <c r="D289" s="224" t="s">
        <v>199</v>
      </c>
      <c r="E289" s="225" t="s">
        <v>1</v>
      </c>
      <c r="F289" s="226" t="s">
        <v>697</v>
      </c>
      <c r="G289" s="223"/>
      <c r="H289" s="227">
        <v>11</v>
      </c>
      <c r="I289" s="228"/>
      <c r="J289" s="223"/>
      <c r="K289" s="223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199</v>
      </c>
      <c r="AU289" s="233" t="s">
        <v>87</v>
      </c>
      <c r="AV289" s="13" t="s">
        <v>87</v>
      </c>
      <c r="AW289" s="13" t="s">
        <v>34</v>
      </c>
      <c r="AX289" s="13" t="s">
        <v>85</v>
      </c>
      <c r="AY289" s="233" t="s">
        <v>190</v>
      </c>
    </row>
    <row r="290" spans="1:65" s="2" customFormat="1" ht="21.75" customHeight="1">
      <c r="A290" s="34"/>
      <c r="B290" s="35"/>
      <c r="C290" s="209" t="s">
        <v>1256</v>
      </c>
      <c r="D290" s="209" t="s">
        <v>192</v>
      </c>
      <c r="E290" s="210" t="s">
        <v>655</v>
      </c>
      <c r="F290" s="211" t="s">
        <v>656</v>
      </c>
      <c r="G290" s="212" t="s">
        <v>350</v>
      </c>
      <c r="H290" s="213">
        <v>11</v>
      </c>
      <c r="I290" s="214"/>
      <c r="J290" s="215">
        <f aca="true" t="shared" si="10" ref="J290:J295">ROUND(I290*H290,2)</f>
        <v>0</v>
      </c>
      <c r="K290" s="211" t="s">
        <v>196</v>
      </c>
      <c r="L290" s="39"/>
      <c r="M290" s="216" t="s">
        <v>1</v>
      </c>
      <c r="N290" s="217" t="s">
        <v>43</v>
      </c>
      <c r="O290" s="71"/>
      <c r="P290" s="218">
        <f aca="true" t="shared" si="11" ref="P290:P295">O290*H290</f>
        <v>0</v>
      </c>
      <c r="Q290" s="218">
        <v>0.203</v>
      </c>
      <c r="R290" s="218">
        <f aca="true" t="shared" si="12" ref="R290:R295">Q290*H290</f>
        <v>2.233</v>
      </c>
      <c r="S290" s="218">
        <v>0</v>
      </c>
      <c r="T290" s="219">
        <f aca="true" t="shared" si="13" ref="T290:T295"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20" t="s">
        <v>652</v>
      </c>
      <c r="AT290" s="220" t="s">
        <v>192</v>
      </c>
      <c r="AU290" s="220" t="s">
        <v>87</v>
      </c>
      <c r="AY290" s="17" t="s">
        <v>190</v>
      </c>
      <c r="BE290" s="221">
        <f aca="true" t="shared" si="14" ref="BE290:BE295">IF(N290="základní",J290,0)</f>
        <v>0</v>
      </c>
      <c r="BF290" s="221">
        <f aca="true" t="shared" si="15" ref="BF290:BF295">IF(N290="snížená",J290,0)</f>
        <v>0</v>
      </c>
      <c r="BG290" s="221">
        <f aca="true" t="shared" si="16" ref="BG290:BG295">IF(N290="zákl. přenesená",J290,0)</f>
        <v>0</v>
      </c>
      <c r="BH290" s="221">
        <f aca="true" t="shared" si="17" ref="BH290:BH295">IF(N290="sníž. přenesená",J290,0)</f>
        <v>0</v>
      </c>
      <c r="BI290" s="221">
        <f aca="true" t="shared" si="18" ref="BI290:BI295">IF(N290="nulová",J290,0)</f>
        <v>0</v>
      </c>
      <c r="BJ290" s="17" t="s">
        <v>85</v>
      </c>
      <c r="BK290" s="221">
        <f aca="true" t="shared" si="19" ref="BK290:BK295">ROUND(I290*H290,2)</f>
        <v>0</v>
      </c>
      <c r="BL290" s="17" t="s">
        <v>652</v>
      </c>
      <c r="BM290" s="220" t="s">
        <v>1257</v>
      </c>
    </row>
    <row r="291" spans="1:65" s="2" customFormat="1" ht="16.5" customHeight="1">
      <c r="A291" s="34"/>
      <c r="B291" s="35"/>
      <c r="C291" s="209" t="s">
        <v>1258</v>
      </c>
      <c r="D291" s="209" t="s">
        <v>192</v>
      </c>
      <c r="E291" s="210" t="s">
        <v>658</v>
      </c>
      <c r="F291" s="211" t="s">
        <v>659</v>
      </c>
      <c r="G291" s="212" t="s">
        <v>350</v>
      </c>
      <c r="H291" s="213">
        <v>11</v>
      </c>
      <c r="I291" s="214"/>
      <c r="J291" s="215">
        <f t="shared" si="10"/>
        <v>0</v>
      </c>
      <c r="K291" s="211" t="s">
        <v>196</v>
      </c>
      <c r="L291" s="39"/>
      <c r="M291" s="216" t="s">
        <v>1</v>
      </c>
      <c r="N291" s="217" t="s">
        <v>43</v>
      </c>
      <c r="O291" s="71"/>
      <c r="P291" s="218">
        <f t="shared" si="11"/>
        <v>0</v>
      </c>
      <c r="Q291" s="218">
        <v>7E-05</v>
      </c>
      <c r="R291" s="218">
        <f t="shared" si="12"/>
        <v>0.00077</v>
      </c>
      <c r="S291" s="218">
        <v>0</v>
      </c>
      <c r="T291" s="219">
        <f t="shared" si="13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20" t="s">
        <v>652</v>
      </c>
      <c r="AT291" s="220" t="s">
        <v>192</v>
      </c>
      <c r="AU291" s="220" t="s">
        <v>87</v>
      </c>
      <c r="AY291" s="17" t="s">
        <v>190</v>
      </c>
      <c r="BE291" s="221">
        <f t="shared" si="14"/>
        <v>0</v>
      </c>
      <c r="BF291" s="221">
        <f t="shared" si="15"/>
        <v>0</v>
      </c>
      <c r="BG291" s="221">
        <f t="shared" si="16"/>
        <v>0</v>
      </c>
      <c r="BH291" s="221">
        <f t="shared" si="17"/>
        <v>0</v>
      </c>
      <c r="BI291" s="221">
        <f t="shared" si="18"/>
        <v>0</v>
      </c>
      <c r="BJ291" s="17" t="s">
        <v>85</v>
      </c>
      <c r="BK291" s="221">
        <f t="shared" si="19"/>
        <v>0</v>
      </c>
      <c r="BL291" s="17" t="s">
        <v>652</v>
      </c>
      <c r="BM291" s="220" t="s">
        <v>1259</v>
      </c>
    </row>
    <row r="292" spans="1:65" s="2" customFormat="1" ht="21.75" customHeight="1">
      <c r="A292" s="34"/>
      <c r="B292" s="35"/>
      <c r="C292" s="209" t="s">
        <v>1260</v>
      </c>
      <c r="D292" s="209" t="s">
        <v>192</v>
      </c>
      <c r="E292" s="210" t="s">
        <v>661</v>
      </c>
      <c r="F292" s="211" t="s">
        <v>662</v>
      </c>
      <c r="G292" s="212" t="s">
        <v>350</v>
      </c>
      <c r="H292" s="213">
        <v>11</v>
      </c>
      <c r="I292" s="214"/>
      <c r="J292" s="215">
        <f t="shared" si="10"/>
        <v>0</v>
      </c>
      <c r="K292" s="211" t="s">
        <v>196</v>
      </c>
      <c r="L292" s="39"/>
      <c r="M292" s="216" t="s">
        <v>1</v>
      </c>
      <c r="N292" s="217" t="s">
        <v>43</v>
      </c>
      <c r="O292" s="71"/>
      <c r="P292" s="218">
        <f t="shared" si="11"/>
        <v>0</v>
      </c>
      <c r="Q292" s="218">
        <v>0</v>
      </c>
      <c r="R292" s="218">
        <f t="shared" si="12"/>
        <v>0</v>
      </c>
      <c r="S292" s="218">
        <v>0</v>
      </c>
      <c r="T292" s="219">
        <f t="shared" si="1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20" t="s">
        <v>652</v>
      </c>
      <c r="AT292" s="220" t="s">
        <v>192</v>
      </c>
      <c r="AU292" s="220" t="s">
        <v>87</v>
      </c>
      <c r="AY292" s="17" t="s">
        <v>190</v>
      </c>
      <c r="BE292" s="221">
        <f t="shared" si="14"/>
        <v>0</v>
      </c>
      <c r="BF292" s="221">
        <f t="shared" si="15"/>
        <v>0</v>
      </c>
      <c r="BG292" s="221">
        <f t="shared" si="16"/>
        <v>0</v>
      </c>
      <c r="BH292" s="221">
        <f t="shared" si="17"/>
        <v>0</v>
      </c>
      <c r="BI292" s="221">
        <f t="shared" si="18"/>
        <v>0</v>
      </c>
      <c r="BJ292" s="17" t="s">
        <v>85</v>
      </c>
      <c r="BK292" s="221">
        <f t="shared" si="19"/>
        <v>0</v>
      </c>
      <c r="BL292" s="17" t="s">
        <v>652</v>
      </c>
      <c r="BM292" s="220" t="s">
        <v>1261</v>
      </c>
    </row>
    <row r="293" spans="1:65" s="2" customFormat="1" ht="16.5" customHeight="1">
      <c r="A293" s="34"/>
      <c r="B293" s="35"/>
      <c r="C293" s="255" t="s">
        <v>1262</v>
      </c>
      <c r="D293" s="255" t="s">
        <v>327</v>
      </c>
      <c r="E293" s="256" t="s">
        <v>664</v>
      </c>
      <c r="F293" s="257" t="s">
        <v>665</v>
      </c>
      <c r="G293" s="258" t="s">
        <v>350</v>
      </c>
      <c r="H293" s="259">
        <v>11</v>
      </c>
      <c r="I293" s="260"/>
      <c r="J293" s="261">
        <f t="shared" si="10"/>
        <v>0</v>
      </c>
      <c r="K293" s="257" t="s">
        <v>1</v>
      </c>
      <c r="L293" s="262"/>
      <c r="M293" s="263" t="s">
        <v>1</v>
      </c>
      <c r="N293" s="264" t="s">
        <v>43</v>
      </c>
      <c r="O293" s="71"/>
      <c r="P293" s="218">
        <f t="shared" si="11"/>
        <v>0</v>
      </c>
      <c r="Q293" s="218">
        <v>0</v>
      </c>
      <c r="R293" s="218">
        <f t="shared" si="12"/>
        <v>0</v>
      </c>
      <c r="S293" s="218">
        <v>0</v>
      </c>
      <c r="T293" s="219">
        <f t="shared" si="1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0" t="s">
        <v>666</v>
      </c>
      <c r="AT293" s="220" t="s">
        <v>327</v>
      </c>
      <c r="AU293" s="220" t="s">
        <v>87</v>
      </c>
      <c r="AY293" s="17" t="s">
        <v>190</v>
      </c>
      <c r="BE293" s="221">
        <f t="shared" si="14"/>
        <v>0</v>
      </c>
      <c r="BF293" s="221">
        <f t="shared" si="15"/>
        <v>0</v>
      </c>
      <c r="BG293" s="221">
        <f t="shared" si="16"/>
        <v>0</v>
      </c>
      <c r="BH293" s="221">
        <f t="shared" si="17"/>
        <v>0</v>
      </c>
      <c r="BI293" s="221">
        <f t="shared" si="18"/>
        <v>0</v>
      </c>
      <c r="BJ293" s="17" t="s">
        <v>85</v>
      </c>
      <c r="BK293" s="221">
        <f t="shared" si="19"/>
        <v>0</v>
      </c>
      <c r="BL293" s="17" t="s">
        <v>652</v>
      </c>
      <c r="BM293" s="220" t="s">
        <v>1263</v>
      </c>
    </row>
    <row r="294" spans="1:65" s="2" customFormat="1" ht="21.75" customHeight="1">
      <c r="A294" s="34"/>
      <c r="B294" s="35"/>
      <c r="C294" s="209" t="s">
        <v>1264</v>
      </c>
      <c r="D294" s="209" t="s">
        <v>192</v>
      </c>
      <c r="E294" s="210" t="s">
        <v>668</v>
      </c>
      <c r="F294" s="211" t="s">
        <v>669</v>
      </c>
      <c r="G294" s="212" t="s">
        <v>350</v>
      </c>
      <c r="H294" s="213">
        <v>11</v>
      </c>
      <c r="I294" s="214"/>
      <c r="J294" s="215">
        <f t="shared" si="10"/>
        <v>0</v>
      </c>
      <c r="K294" s="211" t="s">
        <v>196</v>
      </c>
      <c r="L294" s="39"/>
      <c r="M294" s="216" t="s">
        <v>1</v>
      </c>
      <c r="N294" s="217" t="s">
        <v>43</v>
      </c>
      <c r="O294" s="71"/>
      <c r="P294" s="218">
        <f t="shared" si="11"/>
        <v>0</v>
      </c>
      <c r="Q294" s="218">
        <v>0</v>
      </c>
      <c r="R294" s="218">
        <f t="shared" si="12"/>
        <v>0</v>
      </c>
      <c r="S294" s="218">
        <v>0</v>
      </c>
      <c r="T294" s="219">
        <f t="shared" si="1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0" t="s">
        <v>652</v>
      </c>
      <c r="AT294" s="220" t="s">
        <v>192</v>
      </c>
      <c r="AU294" s="220" t="s">
        <v>87</v>
      </c>
      <c r="AY294" s="17" t="s">
        <v>190</v>
      </c>
      <c r="BE294" s="221">
        <f t="shared" si="14"/>
        <v>0</v>
      </c>
      <c r="BF294" s="221">
        <f t="shared" si="15"/>
        <v>0</v>
      </c>
      <c r="BG294" s="221">
        <f t="shared" si="16"/>
        <v>0</v>
      </c>
      <c r="BH294" s="221">
        <f t="shared" si="17"/>
        <v>0</v>
      </c>
      <c r="BI294" s="221">
        <f t="shared" si="18"/>
        <v>0</v>
      </c>
      <c r="BJ294" s="17" t="s">
        <v>85</v>
      </c>
      <c r="BK294" s="221">
        <f t="shared" si="19"/>
        <v>0</v>
      </c>
      <c r="BL294" s="17" t="s">
        <v>652</v>
      </c>
      <c r="BM294" s="220" t="s">
        <v>1265</v>
      </c>
    </row>
    <row r="295" spans="1:65" s="2" customFormat="1" ht="16.5" customHeight="1">
      <c r="A295" s="34"/>
      <c r="B295" s="35"/>
      <c r="C295" s="209" t="s">
        <v>1266</v>
      </c>
      <c r="D295" s="209" t="s">
        <v>192</v>
      </c>
      <c r="E295" s="210" t="s">
        <v>671</v>
      </c>
      <c r="F295" s="211" t="s">
        <v>672</v>
      </c>
      <c r="G295" s="212" t="s">
        <v>202</v>
      </c>
      <c r="H295" s="213">
        <v>0.385</v>
      </c>
      <c r="I295" s="214"/>
      <c r="J295" s="215">
        <f t="shared" si="10"/>
        <v>0</v>
      </c>
      <c r="K295" s="211" t="s">
        <v>196</v>
      </c>
      <c r="L295" s="39"/>
      <c r="M295" s="216" t="s">
        <v>1</v>
      </c>
      <c r="N295" s="217" t="s">
        <v>43</v>
      </c>
      <c r="O295" s="71"/>
      <c r="P295" s="218">
        <f t="shared" si="11"/>
        <v>0</v>
      </c>
      <c r="Q295" s="218">
        <v>0</v>
      </c>
      <c r="R295" s="218">
        <f t="shared" si="12"/>
        <v>0</v>
      </c>
      <c r="S295" s="218">
        <v>0</v>
      </c>
      <c r="T295" s="219">
        <f t="shared" si="1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20" t="s">
        <v>652</v>
      </c>
      <c r="AT295" s="220" t="s">
        <v>192</v>
      </c>
      <c r="AU295" s="220" t="s">
        <v>87</v>
      </c>
      <c r="AY295" s="17" t="s">
        <v>190</v>
      </c>
      <c r="BE295" s="221">
        <f t="shared" si="14"/>
        <v>0</v>
      </c>
      <c r="BF295" s="221">
        <f t="shared" si="15"/>
        <v>0</v>
      </c>
      <c r="BG295" s="221">
        <f t="shared" si="16"/>
        <v>0</v>
      </c>
      <c r="BH295" s="221">
        <f t="shared" si="17"/>
        <v>0</v>
      </c>
      <c r="BI295" s="221">
        <f t="shared" si="18"/>
        <v>0</v>
      </c>
      <c r="BJ295" s="17" t="s">
        <v>85</v>
      </c>
      <c r="BK295" s="221">
        <f t="shared" si="19"/>
        <v>0</v>
      </c>
      <c r="BL295" s="17" t="s">
        <v>652</v>
      </c>
      <c r="BM295" s="220" t="s">
        <v>1267</v>
      </c>
    </row>
    <row r="296" spans="2:51" s="13" customFormat="1" ht="10.2">
      <c r="B296" s="222"/>
      <c r="C296" s="223"/>
      <c r="D296" s="224" t="s">
        <v>199</v>
      </c>
      <c r="E296" s="225" t="s">
        <v>634</v>
      </c>
      <c r="F296" s="226" t="s">
        <v>704</v>
      </c>
      <c r="G296" s="223"/>
      <c r="H296" s="227">
        <v>0.385</v>
      </c>
      <c r="I296" s="228"/>
      <c r="J296" s="223"/>
      <c r="K296" s="223"/>
      <c r="L296" s="229"/>
      <c r="M296" s="230"/>
      <c r="N296" s="231"/>
      <c r="O296" s="231"/>
      <c r="P296" s="231"/>
      <c r="Q296" s="231"/>
      <c r="R296" s="231"/>
      <c r="S296" s="231"/>
      <c r="T296" s="232"/>
      <c r="AT296" s="233" t="s">
        <v>199</v>
      </c>
      <c r="AU296" s="233" t="s">
        <v>87</v>
      </c>
      <c r="AV296" s="13" t="s">
        <v>87</v>
      </c>
      <c r="AW296" s="13" t="s">
        <v>34</v>
      </c>
      <c r="AX296" s="13" t="s">
        <v>85</v>
      </c>
      <c r="AY296" s="233" t="s">
        <v>190</v>
      </c>
    </row>
    <row r="297" spans="1:65" s="2" customFormat="1" ht="21.75" customHeight="1">
      <c r="A297" s="34"/>
      <c r="B297" s="35"/>
      <c r="C297" s="209" t="s">
        <v>1268</v>
      </c>
      <c r="D297" s="209" t="s">
        <v>192</v>
      </c>
      <c r="E297" s="210" t="s">
        <v>675</v>
      </c>
      <c r="F297" s="211" t="s">
        <v>676</v>
      </c>
      <c r="G297" s="212" t="s">
        <v>202</v>
      </c>
      <c r="H297" s="213">
        <v>5.39</v>
      </c>
      <c r="I297" s="214"/>
      <c r="J297" s="215">
        <f>ROUND(I297*H297,2)</f>
        <v>0</v>
      </c>
      <c r="K297" s="211" t="s">
        <v>196</v>
      </c>
      <c r="L297" s="39"/>
      <c r="M297" s="216" t="s">
        <v>1</v>
      </c>
      <c r="N297" s="217" t="s">
        <v>43</v>
      </c>
      <c r="O297" s="71"/>
      <c r="P297" s="218">
        <f>O297*H297</f>
        <v>0</v>
      </c>
      <c r="Q297" s="218">
        <v>0</v>
      </c>
      <c r="R297" s="218">
        <f>Q297*H297</f>
        <v>0</v>
      </c>
      <c r="S297" s="218">
        <v>0</v>
      </c>
      <c r="T297" s="219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20" t="s">
        <v>652</v>
      </c>
      <c r="AT297" s="220" t="s">
        <v>192</v>
      </c>
      <c r="AU297" s="220" t="s">
        <v>87</v>
      </c>
      <c r="AY297" s="17" t="s">
        <v>190</v>
      </c>
      <c r="BE297" s="221">
        <f>IF(N297="základní",J297,0)</f>
        <v>0</v>
      </c>
      <c r="BF297" s="221">
        <f>IF(N297="snížená",J297,0)</f>
        <v>0</v>
      </c>
      <c r="BG297" s="221">
        <f>IF(N297="zákl. přenesená",J297,0)</f>
        <v>0</v>
      </c>
      <c r="BH297" s="221">
        <f>IF(N297="sníž. přenesená",J297,0)</f>
        <v>0</v>
      </c>
      <c r="BI297" s="221">
        <f>IF(N297="nulová",J297,0)</f>
        <v>0</v>
      </c>
      <c r="BJ297" s="17" t="s">
        <v>85</v>
      </c>
      <c r="BK297" s="221">
        <f>ROUND(I297*H297,2)</f>
        <v>0</v>
      </c>
      <c r="BL297" s="17" t="s">
        <v>652</v>
      </c>
      <c r="BM297" s="220" t="s">
        <v>1269</v>
      </c>
    </row>
    <row r="298" spans="2:51" s="13" customFormat="1" ht="10.2">
      <c r="B298" s="222"/>
      <c r="C298" s="223"/>
      <c r="D298" s="224" t="s">
        <v>199</v>
      </c>
      <c r="E298" s="225" t="s">
        <v>1</v>
      </c>
      <c r="F298" s="226" t="s">
        <v>678</v>
      </c>
      <c r="G298" s="223"/>
      <c r="H298" s="227">
        <v>5.39</v>
      </c>
      <c r="I298" s="228"/>
      <c r="J298" s="223"/>
      <c r="K298" s="223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199</v>
      </c>
      <c r="AU298" s="233" t="s">
        <v>87</v>
      </c>
      <c r="AV298" s="13" t="s">
        <v>87</v>
      </c>
      <c r="AW298" s="13" t="s">
        <v>34</v>
      </c>
      <c r="AX298" s="13" t="s">
        <v>85</v>
      </c>
      <c r="AY298" s="233" t="s">
        <v>190</v>
      </c>
    </row>
    <row r="299" spans="2:63" s="12" customFormat="1" ht="25.95" customHeight="1">
      <c r="B299" s="193"/>
      <c r="C299" s="194"/>
      <c r="D299" s="195" t="s">
        <v>77</v>
      </c>
      <c r="E299" s="196" t="s">
        <v>453</v>
      </c>
      <c r="F299" s="196" t="s">
        <v>135</v>
      </c>
      <c r="G299" s="194"/>
      <c r="H299" s="194"/>
      <c r="I299" s="197"/>
      <c r="J299" s="198">
        <f>BK299</f>
        <v>0</v>
      </c>
      <c r="K299" s="194"/>
      <c r="L299" s="199"/>
      <c r="M299" s="200"/>
      <c r="N299" s="201"/>
      <c r="O299" s="201"/>
      <c r="P299" s="202">
        <f>P300+P303+P305</f>
        <v>0</v>
      </c>
      <c r="Q299" s="201"/>
      <c r="R299" s="202">
        <f>R300+R303+R305</f>
        <v>0</v>
      </c>
      <c r="S299" s="201"/>
      <c r="T299" s="203">
        <f>T300+T303+T305</f>
        <v>0</v>
      </c>
      <c r="AR299" s="204" t="s">
        <v>217</v>
      </c>
      <c r="AT299" s="205" t="s">
        <v>77</v>
      </c>
      <c r="AU299" s="205" t="s">
        <v>78</v>
      </c>
      <c r="AY299" s="204" t="s">
        <v>190</v>
      </c>
      <c r="BK299" s="206">
        <f>BK300+BK303+BK305</f>
        <v>0</v>
      </c>
    </row>
    <row r="300" spans="2:63" s="12" customFormat="1" ht="22.8" customHeight="1">
      <c r="B300" s="193"/>
      <c r="C300" s="194"/>
      <c r="D300" s="195" t="s">
        <v>77</v>
      </c>
      <c r="E300" s="207" t="s">
        <v>454</v>
      </c>
      <c r="F300" s="207" t="s">
        <v>455</v>
      </c>
      <c r="G300" s="194"/>
      <c r="H300" s="194"/>
      <c r="I300" s="197"/>
      <c r="J300" s="208">
        <f>BK300</f>
        <v>0</v>
      </c>
      <c r="K300" s="194"/>
      <c r="L300" s="199"/>
      <c r="M300" s="200"/>
      <c r="N300" s="201"/>
      <c r="O300" s="201"/>
      <c r="P300" s="202">
        <f>SUM(P301:P302)</f>
        <v>0</v>
      </c>
      <c r="Q300" s="201"/>
      <c r="R300" s="202">
        <f>SUM(R301:R302)</f>
        <v>0</v>
      </c>
      <c r="S300" s="201"/>
      <c r="T300" s="203">
        <f>SUM(T301:T302)</f>
        <v>0</v>
      </c>
      <c r="AR300" s="204" t="s">
        <v>217</v>
      </c>
      <c r="AT300" s="205" t="s">
        <v>77</v>
      </c>
      <c r="AU300" s="205" t="s">
        <v>85</v>
      </c>
      <c r="AY300" s="204" t="s">
        <v>190</v>
      </c>
      <c r="BK300" s="206">
        <f>SUM(BK301:BK302)</f>
        <v>0</v>
      </c>
    </row>
    <row r="301" spans="1:65" s="2" customFormat="1" ht="16.5" customHeight="1">
      <c r="A301" s="34"/>
      <c r="B301" s="35"/>
      <c r="C301" s="209" t="s">
        <v>1270</v>
      </c>
      <c r="D301" s="209" t="s">
        <v>192</v>
      </c>
      <c r="E301" s="210" t="s">
        <v>457</v>
      </c>
      <c r="F301" s="211" t="s">
        <v>458</v>
      </c>
      <c r="G301" s="212" t="s">
        <v>459</v>
      </c>
      <c r="H301" s="213">
        <v>1</v>
      </c>
      <c r="I301" s="214"/>
      <c r="J301" s="215">
        <f>ROUND(I301*H301,2)</f>
        <v>0</v>
      </c>
      <c r="K301" s="211" t="s">
        <v>400</v>
      </c>
      <c r="L301" s="39"/>
      <c r="M301" s="216" t="s">
        <v>1</v>
      </c>
      <c r="N301" s="217" t="s">
        <v>43</v>
      </c>
      <c r="O301" s="71"/>
      <c r="P301" s="218">
        <f>O301*H301</f>
        <v>0</v>
      </c>
      <c r="Q301" s="218">
        <v>0</v>
      </c>
      <c r="R301" s="218">
        <f>Q301*H301</f>
        <v>0</v>
      </c>
      <c r="S301" s="218">
        <v>0</v>
      </c>
      <c r="T301" s="219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20" t="s">
        <v>460</v>
      </c>
      <c r="AT301" s="220" t="s">
        <v>192</v>
      </c>
      <c r="AU301" s="220" t="s">
        <v>87</v>
      </c>
      <c r="AY301" s="17" t="s">
        <v>190</v>
      </c>
      <c r="BE301" s="221">
        <f>IF(N301="základní",J301,0)</f>
        <v>0</v>
      </c>
      <c r="BF301" s="221">
        <f>IF(N301="snížená",J301,0)</f>
        <v>0</v>
      </c>
      <c r="BG301" s="221">
        <f>IF(N301="zákl. přenesená",J301,0)</f>
        <v>0</v>
      </c>
      <c r="BH301" s="221">
        <f>IF(N301="sníž. přenesená",J301,0)</f>
        <v>0</v>
      </c>
      <c r="BI301" s="221">
        <f>IF(N301="nulová",J301,0)</f>
        <v>0</v>
      </c>
      <c r="BJ301" s="17" t="s">
        <v>85</v>
      </c>
      <c r="BK301" s="221">
        <f>ROUND(I301*H301,2)</f>
        <v>0</v>
      </c>
      <c r="BL301" s="17" t="s">
        <v>460</v>
      </c>
      <c r="BM301" s="220" t="s">
        <v>1014</v>
      </c>
    </row>
    <row r="302" spans="1:65" s="2" customFormat="1" ht="16.5" customHeight="1">
      <c r="A302" s="34"/>
      <c r="B302" s="35"/>
      <c r="C302" s="209" t="s">
        <v>1271</v>
      </c>
      <c r="D302" s="209" t="s">
        <v>192</v>
      </c>
      <c r="E302" s="210" t="s">
        <v>463</v>
      </c>
      <c r="F302" s="211" t="s">
        <v>464</v>
      </c>
      <c r="G302" s="212" t="s">
        <v>459</v>
      </c>
      <c r="H302" s="213">
        <v>1</v>
      </c>
      <c r="I302" s="214"/>
      <c r="J302" s="215">
        <f>ROUND(I302*H302,2)</f>
        <v>0</v>
      </c>
      <c r="K302" s="211" t="s">
        <v>400</v>
      </c>
      <c r="L302" s="39"/>
      <c r="M302" s="216" t="s">
        <v>1</v>
      </c>
      <c r="N302" s="217" t="s">
        <v>43</v>
      </c>
      <c r="O302" s="71"/>
      <c r="P302" s="218">
        <f>O302*H302</f>
        <v>0</v>
      </c>
      <c r="Q302" s="218">
        <v>0</v>
      </c>
      <c r="R302" s="218">
        <f>Q302*H302</f>
        <v>0</v>
      </c>
      <c r="S302" s="218">
        <v>0</v>
      </c>
      <c r="T302" s="219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20" t="s">
        <v>460</v>
      </c>
      <c r="AT302" s="220" t="s">
        <v>192</v>
      </c>
      <c r="AU302" s="220" t="s">
        <v>87</v>
      </c>
      <c r="AY302" s="17" t="s">
        <v>190</v>
      </c>
      <c r="BE302" s="221">
        <f>IF(N302="základní",J302,0)</f>
        <v>0</v>
      </c>
      <c r="BF302" s="221">
        <f>IF(N302="snížená",J302,0)</f>
        <v>0</v>
      </c>
      <c r="BG302" s="221">
        <f>IF(N302="zákl. přenesená",J302,0)</f>
        <v>0</v>
      </c>
      <c r="BH302" s="221">
        <f>IF(N302="sníž. přenesená",J302,0)</f>
        <v>0</v>
      </c>
      <c r="BI302" s="221">
        <f>IF(N302="nulová",J302,0)</f>
        <v>0</v>
      </c>
      <c r="BJ302" s="17" t="s">
        <v>85</v>
      </c>
      <c r="BK302" s="221">
        <f>ROUND(I302*H302,2)</f>
        <v>0</v>
      </c>
      <c r="BL302" s="17" t="s">
        <v>460</v>
      </c>
      <c r="BM302" s="220" t="s">
        <v>1015</v>
      </c>
    </row>
    <row r="303" spans="2:63" s="12" customFormat="1" ht="22.8" customHeight="1">
      <c r="B303" s="193"/>
      <c r="C303" s="194"/>
      <c r="D303" s="195" t="s">
        <v>77</v>
      </c>
      <c r="E303" s="207" t="s">
        <v>881</v>
      </c>
      <c r="F303" s="207" t="s">
        <v>882</v>
      </c>
      <c r="G303" s="194"/>
      <c r="H303" s="194"/>
      <c r="I303" s="197"/>
      <c r="J303" s="208">
        <f>BK303</f>
        <v>0</v>
      </c>
      <c r="K303" s="194"/>
      <c r="L303" s="199"/>
      <c r="M303" s="200"/>
      <c r="N303" s="201"/>
      <c r="O303" s="201"/>
      <c r="P303" s="202">
        <f>P304</f>
        <v>0</v>
      </c>
      <c r="Q303" s="201"/>
      <c r="R303" s="202">
        <f>R304</f>
        <v>0</v>
      </c>
      <c r="S303" s="201"/>
      <c r="T303" s="203">
        <f>T304</f>
        <v>0</v>
      </c>
      <c r="AR303" s="204" t="s">
        <v>217</v>
      </c>
      <c r="AT303" s="205" t="s">
        <v>77</v>
      </c>
      <c r="AU303" s="205" t="s">
        <v>85</v>
      </c>
      <c r="AY303" s="204" t="s">
        <v>190</v>
      </c>
      <c r="BK303" s="206">
        <f>BK304</f>
        <v>0</v>
      </c>
    </row>
    <row r="304" spans="1:65" s="2" customFormat="1" ht="16.5" customHeight="1">
      <c r="A304" s="34"/>
      <c r="B304" s="35"/>
      <c r="C304" s="209" t="s">
        <v>1272</v>
      </c>
      <c r="D304" s="209" t="s">
        <v>192</v>
      </c>
      <c r="E304" s="210" t="s">
        <v>884</v>
      </c>
      <c r="F304" s="211" t="s">
        <v>885</v>
      </c>
      <c r="G304" s="212" t="s">
        <v>311</v>
      </c>
      <c r="H304" s="213">
        <v>2</v>
      </c>
      <c r="I304" s="214"/>
      <c r="J304" s="215">
        <f>ROUND(I304*H304,2)</f>
        <v>0</v>
      </c>
      <c r="K304" s="211" t="s">
        <v>886</v>
      </c>
      <c r="L304" s="39"/>
      <c r="M304" s="216" t="s">
        <v>1</v>
      </c>
      <c r="N304" s="217" t="s">
        <v>43</v>
      </c>
      <c r="O304" s="71"/>
      <c r="P304" s="218">
        <f>O304*H304</f>
        <v>0</v>
      </c>
      <c r="Q304" s="218">
        <v>0</v>
      </c>
      <c r="R304" s="218">
        <f>Q304*H304</f>
        <v>0</v>
      </c>
      <c r="S304" s="218">
        <v>0</v>
      </c>
      <c r="T304" s="219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20" t="s">
        <v>460</v>
      </c>
      <c r="AT304" s="220" t="s">
        <v>192</v>
      </c>
      <c r="AU304" s="220" t="s">
        <v>87</v>
      </c>
      <c r="AY304" s="17" t="s">
        <v>190</v>
      </c>
      <c r="BE304" s="221">
        <f>IF(N304="základní",J304,0)</f>
        <v>0</v>
      </c>
      <c r="BF304" s="221">
        <f>IF(N304="snížená",J304,0)</f>
        <v>0</v>
      </c>
      <c r="BG304" s="221">
        <f>IF(N304="zákl. přenesená",J304,0)</f>
        <v>0</v>
      </c>
      <c r="BH304" s="221">
        <f>IF(N304="sníž. přenesená",J304,0)</f>
        <v>0</v>
      </c>
      <c r="BI304" s="221">
        <f>IF(N304="nulová",J304,0)</f>
        <v>0</v>
      </c>
      <c r="BJ304" s="17" t="s">
        <v>85</v>
      </c>
      <c r="BK304" s="221">
        <f>ROUND(I304*H304,2)</f>
        <v>0</v>
      </c>
      <c r="BL304" s="17" t="s">
        <v>460</v>
      </c>
      <c r="BM304" s="220" t="s">
        <v>1016</v>
      </c>
    </row>
    <row r="305" spans="2:63" s="12" customFormat="1" ht="22.8" customHeight="1">
      <c r="B305" s="193"/>
      <c r="C305" s="194"/>
      <c r="D305" s="195" t="s">
        <v>77</v>
      </c>
      <c r="E305" s="207" t="s">
        <v>1017</v>
      </c>
      <c r="F305" s="207" t="s">
        <v>1018</v>
      </c>
      <c r="G305" s="194"/>
      <c r="H305" s="194"/>
      <c r="I305" s="197"/>
      <c r="J305" s="208">
        <f>BK305</f>
        <v>0</v>
      </c>
      <c r="K305" s="194"/>
      <c r="L305" s="199"/>
      <c r="M305" s="200"/>
      <c r="N305" s="201"/>
      <c r="O305" s="201"/>
      <c r="P305" s="202">
        <f>SUM(P306:P308)</f>
        <v>0</v>
      </c>
      <c r="Q305" s="201"/>
      <c r="R305" s="202">
        <f>SUM(R306:R308)</f>
        <v>0</v>
      </c>
      <c r="S305" s="201"/>
      <c r="T305" s="203">
        <f>SUM(T306:T308)</f>
        <v>0</v>
      </c>
      <c r="AR305" s="204" t="s">
        <v>217</v>
      </c>
      <c r="AT305" s="205" t="s">
        <v>77</v>
      </c>
      <c r="AU305" s="205" t="s">
        <v>85</v>
      </c>
      <c r="AY305" s="204" t="s">
        <v>190</v>
      </c>
      <c r="BK305" s="206">
        <f>SUM(BK306:BK308)</f>
        <v>0</v>
      </c>
    </row>
    <row r="306" spans="1:65" s="2" customFormat="1" ht="16.5" customHeight="1">
      <c r="A306" s="34"/>
      <c r="B306" s="35"/>
      <c r="C306" s="209" t="s">
        <v>1273</v>
      </c>
      <c r="D306" s="209" t="s">
        <v>192</v>
      </c>
      <c r="E306" s="210" t="s">
        <v>1019</v>
      </c>
      <c r="F306" s="211" t="s">
        <v>1018</v>
      </c>
      <c r="G306" s="212" t="s">
        <v>459</v>
      </c>
      <c r="H306" s="213">
        <v>1</v>
      </c>
      <c r="I306" s="214"/>
      <c r="J306" s="215">
        <f>ROUND(I306*H306,2)</f>
        <v>0</v>
      </c>
      <c r="K306" s="211" t="s">
        <v>400</v>
      </c>
      <c r="L306" s="39"/>
      <c r="M306" s="216" t="s">
        <v>1</v>
      </c>
      <c r="N306" s="217" t="s">
        <v>43</v>
      </c>
      <c r="O306" s="71"/>
      <c r="P306" s="218">
        <f>O306*H306</f>
        <v>0</v>
      </c>
      <c r="Q306" s="218">
        <v>0</v>
      </c>
      <c r="R306" s="218">
        <f>Q306*H306</f>
        <v>0</v>
      </c>
      <c r="S306" s="218">
        <v>0</v>
      </c>
      <c r="T306" s="219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20" t="s">
        <v>460</v>
      </c>
      <c r="AT306" s="220" t="s">
        <v>192</v>
      </c>
      <c r="AU306" s="220" t="s">
        <v>87</v>
      </c>
      <c r="AY306" s="17" t="s">
        <v>190</v>
      </c>
      <c r="BE306" s="221">
        <f>IF(N306="základní",J306,0)</f>
        <v>0</v>
      </c>
      <c r="BF306" s="221">
        <f>IF(N306="snížená",J306,0)</f>
        <v>0</v>
      </c>
      <c r="BG306" s="221">
        <f>IF(N306="zákl. přenesená",J306,0)</f>
        <v>0</v>
      </c>
      <c r="BH306" s="221">
        <f>IF(N306="sníž. přenesená",J306,0)</f>
        <v>0</v>
      </c>
      <c r="BI306" s="221">
        <f>IF(N306="nulová",J306,0)</f>
        <v>0</v>
      </c>
      <c r="BJ306" s="17" t="s">
        <v>85</v>
      </c>
      <c r="BK306" s="221">
        <f>ROUND(I306*H306,2)</f>
        <v>0</v>
      </c>
      <c r="BL306" s="17" t="s">
        <v>460</v>
      </c>
      <c r="BM306" s="220" t="s">
        <v>1020</v>
      </c>
    </row>
    <row r="307" spans="1:65" s="2" customFormat="1" ht="16.5" customHeight="1">
      <c r="A307" s="34"/>
      <c r="B307" s="35"/>
      <c r="C307" s="209" t="s">
        <v>1274</v>
      </c>
      <c r="D307" s="209" t="s">
        <v>192</v>
      </c>
      <c r="E307" s="210" t="s">
        <v>1021</v>
      </c>
      <c r="F307" s="211" t="s">
        <v>1022</v>
      </c>
      <c r="G307" s="212" t="s">
        <v>459</v>
      </c>
      <c r="H307" s="213">
        <v>1</v>
      </c>
      <c r="I307" s="214"/>
      <c r="J307" s="215">
        <f>ROUND(I307*H307,2)</f>
        <v>0</v>
      </c>
      <c r="K307" s="211" t="s">
        <v>400</v>
      </c>
      <c r="L307" s="39"/>
      <c r="M307" s="216" t="s">
        <v>1</v>
      </c>
      <c r="N307" s="217" t="s">
        <v>43</v>
      </c>
      <c r="O307" s="71"/>
      <c r="P307" s="218">
        <f>O307*H307</f>
        <v>0</v>
      </c>
      <c r="Q307" s="218">
        <v>0</v>
      </c>
      <c r="R307" s="218">
        <f>Q307*H307</f>
        <v>0</v>
      </c>
      <c r="S307" s="218">
        <v>0</v>
      </c>
      <c r="T307" s="219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20" t="s">
        <v>460</v>
      </c>
      <c r="AT307" s="220" t="s">
        <v>192</v>
      </c>
      <c r="AU307" s="220" t="s">
        <v>87</v>
      </c>
      <c r="AY307" s="17" t="s">
        <v>190</v>
      </c>
      <c r="BE307" s="221">
        <f>IF(N307="základní",J307,0)</f>
        <v>0</v>
      </c>
      <c r="BF307" s="221">
        <f>IF(N307="snížená",J307,0)</f>
        <v>0</v>
      </c>
      <c r="BG307" s="221">
        <f>IF(N307="zákl. přenesená",J307,0)</f>
        <v>0</v>
      </c>
      <c r="BH307" s="221">
        <f>IF(N307="sníž. přenesená",J307,0)</f>
        <v>0</v>
      </c>
      <c r="BI307" s="221">
        <f>IF(N307="nulová",J307,0)</f>
        <v>0</v>
      </c>
      <c r="BJ307" s="17" t="s">
        <v>85</v>
      </c>
      <c r="BK307" s="221">
        <f>ROUND(I307*H307,2)</f>
        <v>0</v>
      </c>
      <c r="BL307" s="17" t="s">
        <v>460</v>
      </c>
      <c r="BM307" s="220" t="s">
        <v>1023</v>
      </c>
    </row>
    <row r="308" spans="1:65" s="2" customFormat="1" ht="21.75" customHeight="1">
      <c r="A308" s="34"/>
      <c r="B308" s="35"/>
      <c r="C308" s="209" t="s">
        <v>1275</v>
      </c>
      <c r="D308" s="209" t="s">
        <v>192</v>
      </c>
      <c r="E308" s="210" t="s">
        <v>1276</v>
      </c>
      <c r="F308" s="211" t="s">
        <v>1277</v>
      </c>
      <c r="G308" s="212" t="s">
        <v>459</v>
      </c>
      <c r="H308" s="213">
        <v>1</v>
      </c>
      <c r="I308" s="214"/>
      <c r="J308" s="215">
        <f>ROUND(I308*H308,2)</f>
        <v>0</v>
      </c>
      <c r="K308" s="211" t="s">
        <v>1</v>
      </c>
      <c r="L308" s="39"/>
      <c r="M308" s="266" t="s">
        <v>1</v>
      </c>
      <c r="N308" s="267" t="s">
        <v>43</v>
      </c>
      <c r="O308" s="268"/>
      <c r="P308" s="269">
        <f>O308*H308</f>
        <v>0</v>
      </c>
      <c r="Q308" s="269">
        <v>0</v>
      </c>
      <c r="R308" s="269">
        <f>Q308*H308</f>
        <v>0</v>
      </c>
      <c r="S308" s="269">
        <v>0</v>
      </c>
      <c r="T308" s="270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20" t="s">
        <v>460</v>
      </c>
      <c r="AT308" s="220" t="s">
        <v>192</v>
      </c>
      <c r="AU308" s="220" t="s">
        <v>87</v>
      </c>
      <c r="AY308" s="17" t="s">
        <v>190</v>
      </c>
      <c r="BE308" s="221">
        <f>IF(N308="základní",J308,0)</f>
        <v>0</v>
      </c>
      <c r="BF308" s="221">
        <f>IF(N308="snížená",J308,0)</f>
        <v>0</v>
      </c>
      <c r="BG308" s="221">
        <f>IF(N308="zákl. přenesená",J308,0)</f>
        <v>0</v>
      </c>
      <c r="BH308" s="221">
        <f>IF(N308="sníž. přenesená",J308,0)</f>
        <v>0</v>
      </c>
      <c r="BI308" s="221">
        <f>IF(N308="nulová",J308,0)</f>
        <v>0</v>
      </c>
      <c r="BJ308" s="17" t="s">
        <v>85</v>
      </c>
      <c r="BK308" s="221">
        <f>ROUND(I308*H308,2)</f>
        <v>0</v>
      </c>
      <c r="BL308" s="17" t="s">
        <v>460</v>
      </c>
      <c r="BM308" s="220" t="s">
        <v>1278</v>
      </c>
    </row>
    <row r="309" spans="1:31" s="2" customFormat="1" ht="6.9" customHeight="1">
      <c r="A309" s="34"/>
      <c r="B309" s="54"/>
      <c r="C309" s="55"/>
      <c r="D309" s="55"/>
      <c r="E309" s="55"/>
      <c r="F309" s="55"/>
      <c r="G309" s="55"/>
      <c r="H309" s="55"/>
      <c r="I309" s="159"/>
      <c r="J309" s="55"/>
      <c r="K309" s="55"/>
      <c r="L309" s="39"/>
      <c r="M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</row>
  </sheetData>
  <sheetProtection algorithmName="SHA-512" hashValue="yvBeaxw4hjDpREBeg9zhWjJOPR/e9ecn1Ca+jI7/OjUKvESUcTyKOcWfccxwcaE+/wEFcVsdp746v1xO3t/MVQ==" saltValue="lrGpurXN37ymyHja4cfsT26r3+r0AicUnMac+1JaNtc0FegkUWBiigN1MRBcSKP62QM+EYGPrL+iifHtYl+c2Q==" spinCount="100000" sheet="1" objects="1" scenarios="1" formatColumns="0" formatRows="0" autoFilter="0"/>
  <autoFilter ref="C134:K308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121</v>
      </c>
      <c r="AZ2" s="116" t="s">
        <v>1279</v>
      </c>
      <c r="BA2" s="116" t="s">
        <v>1</v>
      </c>
      <c r="BB2" s="116" t="s">
        <v>1</v>
      </c>
      <c r="BC2" s="116" t="s">
        <v>1280</v>
      </c>
      <c r="BD2" s="116" t="s">
        <v>87</v>
      </c>
    </row>
    <row r="3" spans="2:4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</row>
    <row r="4" spans="2:4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</row>
    <row r="5" spans="2:12" s="1" customFormat="1" ht="6.9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</row>
    <row r="8" spans="1:31" s="2" customFormat="1" ht="12" customHeight="1">
      <c r="A8" s="34"/>
      <c r="B8" s="39"/>
      <c r="C8" s="34"/>
      <c r="D8" s="122" t="s">
        <v>150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1281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14. 1. 2020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0" t="str">
        <f>'Rekapitulace stavby'!E14</f>
        <v>Vyplň údaj</v>
      </c>
      <c r="F18" s="341"/>
      <c r="G18" s="341"/>
      <c r="H18" s="341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24" t="s">
        <v>27</v>
      </c>
      <c r="J21" s="110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35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37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42" t="s">
        <v>1</v>
      </c>
      <c r="F27" s="342"/>
      <c r="G27" s="342"/>
      <c r="H27" s="342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38</v>
      </c>
      <c r="E30" s="34"/>
      <c r="F30" s="34"/>
      <c r="G30" s="34"/>
      <c r="H30" s="34"/>
      <c r="I30" s="123"/>
      <c r="J30" s="133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34" t="s">
        <v>40</v>
      </c>
      <c r="G32" s="34"/>
      <c r="H32" s="34"/>
      <c r="I32" s="135" t="s">
        <v>39</v>
      </c>
      <c r="J32" s="134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6" t="s">
        <v>42</v>
      </c>
      <c r="E33" s="122" t="s">
        <v>43</v>
      </c>
      <c r="F33" s="137">
        <f>ROUND((SUM(BE122:BE206)),2)</f>
        <v>0</v>
      </c>
      <c r="G33" s="34"/>
      <c r="H33" s="34"/>
      <c r="I33" s="138">
        <v>0.21</v>
      </c>
      <c r="J33" s="137">
        <f>ROUND(((SUM(BE122:BE206))*I33),2)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2" t="s">
        <v>44</v>
      </c>
      <c r="F34" s="137">
        <f>ROUND((SUM(BF122:BF206)),2)</f>
        <v>0</v>
      </c>
      <c r="G34" s="34"/>
      <c r="H34" s="34"/>
      <c r="I34" s="138">
        <v>0.15</v>
      </c>
      <c r="J34" s="137">
        <f>ROUND(((SUM(BF122:BF206))*I34),2)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2" t="s">
        <v>45</v>
      </c>
      <c r="F35" s="137">
        <f>ROUND((SUM(BG122:BG206)),2)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2" t="s">
        <v>46</v>
      </c>
      <c r="F36" s="137">
        <f>ROUND((SUM(BH122:BH206)),2)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47</v>
      </c>
      <c r="F37" s="137">
        <f>ROUND((SUM(BI122:BI206)),2)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15"/>
      <c r="L41" s="20"/>
    </row>
    <row r="42" spans="2:12" s="1" customFormat="1" ht="14.4" customHeight="1">
      <c r="B42" s="20"/>
      <c r="I42" s="115"/>
      <c r="L42" s="20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150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6" t="str">
        <f>E9</f>
        <v>005 - SO 05 Sadové úpravy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24" t="s">
        <v>22</v>
      </c>
      <c r="J89" s="66" t="str">
        <f>IF(J12="","",J12)</f>
        <v>14. 1. 2020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24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35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159</v>
      </c>
      <c r="D94" s="164"/>
      <c r="E94" s="164"/>
      <c r="F94" s="164"/>
      <c r="G94" s="164"/>
      <c r="H94" s="164"/>
      <c r="I94" s="165"/>
      <c r="J94" s="166" t="s">
        <v>160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7" t="s">
        <v>161</v>
      </c>
      <c r="D96" s="36"/>
      <c r="E96" s="36"/>
      <c r="F96" s="36"/>
      <c r="G96" s="36"/>
      <c r="H96" s="36"/>
      <c r="I96" s="123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162</v>
      </c>
    </row>
    <row r="97" spans="2:12" s="9" customFormat="1" ht="24.9" customHeight="1">
      <c r="B97" s="168"/>
      <c r="C97" s="169"/>
      <c r="D97" s="170" t="s">
        <v>163</v>
      </c>
      <c r="E97" s="171"/>
      <c r="F97" s="171"/>
      <c r="G97" s="171"/>
      <c r="H97" s="171"/>
      <c r="I97" s="172"/>
      <c r="J97" s="173">
        <f>J123</f>
        <v>0</v>
      </c>
      <c r="K97" s="169"/>
      <c r="L97" s="174"/>
    </row>
    <row r="98" spans="2:12" s="10" customFormat="1" ht="19.95" customHeight="1">
      <c r="B98" s="175"/>
      <c r="C98" s="104"/>
      <c r="D98" s="176" t="s">
        <v>164</v>
      </c>
      <c r="E98" s="177"/>
      <c r="F98" s="177"/>
      <c r="G98" s="177"/>
      <c r="H98" s="177"/>
      <c r="I98" s="178"/>
      <c r="J98" s="179">
        <f>J124</f>
        <v>0</v>
      </c>
      <c r="K98" s="104"/>
      <c r="L98" s="180"/>
    </row>
    <row r="99" spans="2:12" s="10" customFormat="1" ht="19.95" customHeight="1">
      <c r="B99" s="175"/>
      <c r="C99" s="104"/>
      <c r="D99" s="176" t="s">
        <v>1282</v>
      </c>
      <c r="E99" s="177"/>
      <c r="F99" s="177"/>
      <c r="G99" s="177"/>
      <c r="H99" s="177"/>
      <c r="I99" s="178"/>
      <c r="J99" s="179">
        <f>J161</f>
        <v>0</v>
      </c>
      <c r="K99" s="104"/>
      <c r="L99" s="180"/>
    </row>
    <row r="100" spans="2:12" s="10" customFormat="1" ht="19.95" customHeight="1">
      <c r="B100" s="175"/>
      <c r="C100" s="104"/>
      <c r="D100" s="176" t="s">
        <v>1283</v>
      </c>
      <c r="E100" s="177"/>
      <c r="F100" s="177"/>
      <c r="G100" s="177"/>
      <c r="H100" s="177"/>
      <c r="I100" s="178"/>
      <c r="J100" s="179">
        <f>J191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168</v>
      </c>
      <c r="E101" s="177"/>
      <c r="F101" s="177"/>
      <c r="G101" s="177"/>
      <c r="H101" s="177"/>
      <c r="I101" s="178"/>
      <c r="J101" s="179">
        <f>J204</f>
        <v>0</v>
      </c>
      <c r="K101" s="104"/>
      <c r="L101" s="180"/>
    </row>
    <row r="102" spans="2:12" s="10" customFormat="1" ht="14.85" customHeight="1">
      <c r="B102" s="175"/>
      <c r="C102" s="104"/>
      <c r="D102" s="176" t="s">
        <v>1284</v>
      </c>
      <c r="E102" s="177"/>
      <c r="F102" s="177"/>
      <c r="G102" s="177"/>
      <c r="H102" s="177"/>
      <c r="I102" s="178"/>
      <c r="J102" s="179">
        <f>J205</f>
        <v>0</v>
      </c>
      <c r="K102" s="104"/>
      <c r="L102" s="180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23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54"/>
      <c r="C104" s="55"/>
      <c r="D104" s="55"/>
      <c r="E104" s="55"/>
      <c r="F104" s="55"/>
      <c r="G104" s="55"/>
      <c r="H104" s="55"/>
      <c r="I104" s="159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" customHeight="1">
      <c r="A108" s="34"/>
      <c r="B108" s="56"/>
      <c r="C108" s="57"/>
      <c r="D108" s="57"/>
      <c r="E108" s="57"/>
      <c r="F108" s="57"/>
      <c r="G108" s="57"/>
      <c r="H108" s="57"/>
      <c r="I108" s="162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" customHeight="1">
      <c r="A109" s="34"/>
      <c r="B109" s="35"/>
      <c r="C109" s="23" t="s">
        <v>175</v>
      </c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3.25" customHeight="1">
      <c r="A112" s="34"/>
      <c r="B112" s="35"/>
      <c r="C112" s="36"/>
      <c r="D112" s="36"/>
      <c r="E112" s="343" t="str">
        <f>E7</f>
        <v>Regenerace panelového sídliště Křižná-VI.etapa,lokalita ul.Křižná,Seifertova,Bratří Čapků</v>
      </c>
      <c r="F112" s="344"/>
      <c r="G112" s="344"/>
      <c r="H112" s="344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150</v>
      </c>
      <c r="D113" s="36"/>
      <c r="E113" s="36"/>
      <c r="F113" s="36"/>
      <c r="G113" s="36"/>
      <c r="H113" s="36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6" t="str">
        <f>E9</f>
        <v>005 - SO 05 Sadové úpravy</v>
      </c>
      <c r="F114" s="345"/>
      <c r="G114" s="345"/>
      <c r="H114" s="345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Valašské Meziříčí</v>
      </c>
      <c r="G116" s="36"/>
      <c r="H116" s="36"/>
      <c r="I116" s="124" t="s">
        <v>22</v>
      </c>
      <c r="J116" s="66" t="str">
        <f>IF(J12="","",J12)</f>
        <v>14. 1. 2020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65" customHeight="1">
      <c r="A118" s="34"/>
      <c r="B118" s="35"/>
      <c r="C118" s="29" t="s">
        <v>24</v>
      </c>
      <c r="D118" s="36"/>
      <c r="E118" s="36"/>
      <c r="F118" s="27" t="str">
        <f>E15</f>
        <v>Město Valašské Meziříčí</v>
      </c>
      <c r="G118" s="36"/>
      <c r="H118" s="36"/>
      <c r="I118" s="124" t="s">
        <v>30</v>
      </c>
      <c r="J118" s="32" t="str">
        <f>E21</f>
        <v>LZ-PROJEKT plus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124" t="s">
        <v>35</v>
      </c>
      <c r="J119" s="32" t="str">
        <f>E24</f>
        <v>Fajfrová Irena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81"/>
      <c r="B121" s="182"/>
      <c r="C121" s="183" t="s">
        <v>176</v>
      </c>
      <c r="D121" s="184" t="s">
        <v>63</v>
      </c>
      <c r="E121" s="184" t="s">
        <v>59</v>
      </c>
      <c r="F121" s="184" t="s">
        <v>60</v>
      </c>
      <c r="G121" s="184" t="s">
        <v>177</v>
      </c>
      <c r="H121" s="184" t="s">
        <v>178</v>
      </c>
      <c r="I121" s="185" t="s">
        <v>179</v>
      </c>
      <c r="J121" s="184" t="s">
        <v>160</v>
      </c>
      <c r="K121" s="186" t="s">
        <v>180</v>
      </c>
      <c r="L121" s="187"/>
      <c r="M121" s="75" t="s">
        <v>1</v>
      </c>
      <c r="N121" s="76" t="s">
        <v>42</v>
      </c>
      <c r="O121" s="76" t="s">
        <v>181</v>
      </c>
      <c r="P121" s="76" t="s">
        <v>182</v>
      </c>
      <c r="Q121" s="76" t="s">
        <v>183</v>
      </c>
      <c r="R121" s="76" t="s">
        <v>184</v>
      </c>
      <c r="S121" s="76" t="s">
        <v>185</v>
      </c>
      <c r="T121" s="77" t="s">
        <v>186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3" s="2" customFormat="1" ht="22.8" customHeight="1">
      <c r="A122" s="34"/>
      <c r="B122" s="35"/>
      <c r="C122" s="82" t="s">
        <v>187</v>
      </c>
      <c r="D122" s="36"/>
      <c r="E122" s="36"/>
      <c r="F122" s="36"/>
      <c r="G122" s="36"/>
      <c r="H122" s="36"/>
      <c r="I122" s="123"/>
      <c r="J122" s="188">
        <f>BK122</f>
        <v>0</v>
      </c>
      <c r="K122" s="36"/>
      <c r="L122" s="39"/>
      <c r="M122" s="78"/>
      <c r="N122" s="189"/>
      <c r="O122" s="79"/>
      <c r="P122" s="190">
        <f>P123</f>
        <v>0</v>
      </c>
      <c r="Q122" s="79"/>
      <c r="R122" s="190">
        <f>R123</f>
        <v>8.45048</v>
      </c>
      <c r="S122" s="79"/>
      <c r="T122" s="191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77</v>
      </c>
      <c r="AU122" s="17" t="s">
        <v>162</v>
      </c>
      <c r="BK122" s="192">
        <f>BK123</f>
        <v>0</v>
      </c>
    </row>
    <row r="123" spans="2:63" s="12" customFormat="1" ht="25.95" customHeight="1">
      <c r="B123" s="193"/>
      <c r="C123" s="194"/>
      <c r="D123" s="195" t="s">
        <v>77</v>
      </c>
      <c r="E123" s="196" t="s">
        <v>188</v>
      </c>
      <c r="F123" s="196" t="s">
        <v>189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P124+P161+P191+P204</f>
        <v>0</v>
      </c>
      <c r="Q123" s="201"/>
      <c r="R123" s="202">
        <f>R124+R161+R191+R204</f>
        <v>8.45048</v>
      </c>
      <c r="S123" s="201"/>
      <c r="T123" s="203">
        <f>T124+T161+T191+T204</f>
        <v>0</v>
      </c>
      <c r="AR123" s="204" t="s">
        <v>85</v>
      </c>
      <c r="AT123" s="205" t="s">
        <v>77</v>
      </c>
      <c r="AU123" s="205" t="s">
        <v>78</v>
      </c>
      <c r="AY123" s="204" t="s">
        <v>190</v>
      </c>
      <c r="BK123" s="206">
        <f>BK124+BK161+BK191+BK204</f>
        <v>0</v>
      </c>
    </row>
    <row r="124" spans="2:63" s="12" customFormat="1" ht="22.8" customHeight="1">
      <c r="B124" s="193"/>
      <c r="C124" s="194"/>
      <c r="D124" s="195" t="s">
        <v>77</v>
      </c>
      <c r="E124" s="207" t="s">
        <v>85</v>
      </c>
      <c r="F124" s="207" t="s">
        <v>191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SUM(P125:P160)</f>
        <v>0</v>
      </c>
      <c r="Q124" s="201"/>
      <c r="R124" s="202">
        <f>SUM(R125:R160)</f>
        <v>5.999700000000001</v>
      </c>
      <c r="S124" s="201"/>
      <c r="T124" s="203">
        <f>SUM(T125:T160)</f>
        <v>0</v>
      </c>
      <c r="AR124" s="204" t="s">
        <v>85</v>
      </c>
      <c r="AT124" s="205" t="s">
        <v>77</v>
      </c>
      <c r="AU124" s="205" t="s">
        <v>85</v>
      </c>
      <c r="AY124" s="204" t="s">
        <v>190</v>
      </c>
      <c r="BK124" s="206">
        <f>SUM(BK125:BK160)</f>
        <v>0</v>
      </c>
    </row>
    <row r="125" spans="1:65" s="2" customFormat="1" ht="16.5" customHeight="1">
      <c r="A125" s="34"/>
      <c r="B125" s="35"/>
      <c r="C125" s="209" t="s">
        <v>85</v>
      </c>
      <c r="D125" s="209" t="s">
        <v>192</v>
      </c>
      <c r="E125" s="210" t="s">
        <v>1285</v>
      </c>
      <c r="F125" s="211" t="s">
        <v>1286</v>
      </c>
      <c r="G125" s="212" t="s">
        <v>195</v>
      </c>
      <c r="H125" s="213">
        <v>66</v>
      </c>
      <c r="I125" s="214"/>
      <c r="J125" s="215">
        <f>ROUND(I125*H125,2)</f>
        <v>0</v>
      </c>
      <c r="K125" s="211" t="s">
        <v>196</v>
      </c>
      <c r="L125" s="39"/>
      <c r="M125" s="216" t="s">
        <v>1</v>
      </c>
      <c r="N125" s="217" t="s">
        <v>43</v>
      </c>
      <c r="O125" s="71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0" t="s">
        <v>197</v>
      </c>
      <c r="AT125" s="220" t="s">
        <v>192</v>
      </c>
      <c r="AU125" s="220" t="s">
        <v>87</v>
      </c>
      <c r="AY125" s="17" t="s">
        <v>190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7" t="s">
        <v>85</v>
      </c>
      <c r="BK125" s="221">
        <f>ROUND(I125*H125,2)</f>
        <v>0</v>
      </c>
      <c r="BL125" s="17" t="s">
        <v>197</v>
      </c>
      <c r="BM125" s="220" t="s">
        <v>1287</v>
      </c>
    </row>
    <row r="126" spans="2:51" s="13" customFormat="1" ht="10.2">
      <c r="B126" s="222"/>
      <c r="C126" s="223"/>
      <c r="D126" s="224" t="s">
        <v>199</v>
      </c>
      <c r="E126" s="225" t="s">
        <v>1</v>
      </c>
      <c r="F126" s="226" t="s">
        <v>1288</v>
      </c>
      <c r="G126" s="223"/>
      <c r="H126" s="227">
        <v>66</v>
      </c>
      <c r="I126" s="228"/>
      <c r="J126" s="223"/>
      <c r="K126" s="223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199</v>
      </c>
      <c r="AU126" s="233" t="s">
        <v>87</v>
      </c>
      <c r="AV126" s="13" t="s">
        <v>87</v>
      </c>
      <c r="AW126" s="13" t="s">
        <v>34</v>
      </c>
      <c r="AX126" s="13" t="s">
        <v>85</v>
      </c>
      <c r="AY126" s="233" t="s">
        <v>190</v>
      </c>
    </row>
    <row r="127" spans="1:65" s="2" customFormat="1" ht="16.5" customHeight="1">
      <c r="A127" s="34"/>
      <c r="B127" s="35"/>
      <c r="C127" s="209" t="s">
        <v>87</v>
      </c>
      <c r="D127" s="209" t="s">
        <v>192</v>
      </c>
      <c r="E127" s="210" t="s">
        <v>1289</v>
      </c>
      <c r="F127" s="211" t="s">
        <v>1290</v>
      </c>
      <c r="G127" s="212" t="s">
        <v>195</v>
      </c>
      <c r="H127" s="213">
        <v>60</v>
      </c>
      <c r="I127" s="214"/>
      <c r="J127" s="215">
        <f aca="true" t="shared" si="0" ref="J127:J134">ROUND(I127*H127,2)</f>
        <v>0</v>
      </c>
      <c r="K127" s="211" t="s">
        <v>196</v>
      </c>
      <c r="L127" s="39"/>
      <c r="M127" s="216" t="s">
        <v>1</v>
      </c>
      <c r="N127" s="217" t="s">
        <v>43</v>
      </c>
      <c r="O127" s="71"/>
      <c r="P127" s="218">
        <f aca="true" t="shared" si="1" ref="P127:P134">O127*H127</f>
        <v>0</v>
      </c>
      <c r="Q127" s="218">
        <v>3E-05</v>
      </c>
      <c r="R127" s="218">
        <f aca="true" t="shared" si="2" ref="R127:R134">Q127*H127</f>
        <v>0.0018</v>
      </c>
      <c r="S127" s="218">
        <v>0</v>
      </c>
      <c r="T127" s="219">
        <f aca="true" t="shared" si="3" ref="T127:T134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0" t="s">
        <v>197</v>
      </c>
      <c r="AT127" s="220" t="s">
        <v>192</v>
      </c>
      <c r="AU127" s="220" t="s">
        <v>87</v>
      </c>
      <c r="AY127" s="17" t="s">
        <v>190</v>
      </c>
      <c r="BE127" s="221">
        <f aca="true" t="shared" si="4" ref="BE127:BE134">IF(N127="základní",J127,0)</f>
        <v>0</v>
      </c>
      <c r="BF127" s="221">
        <f aca="true" t="shared" si="5" ref="BF127:BF134">IF(N127="snížená",J127,0)</f>
        <v>0</v>
      </c>
      <c r="BG127" s="221">
        <f aca="true" t="shared" si="6" ref="BG127:BG134">IF(N127="zákl. přenesená",J127,0)</f>
        <v>0</v>
      </c>
      <c r="BH127" s="221">
        <f aca="true" t="shared" si="7" ref="BH127:BH134">IF(N127="sníž. přenesená",J127,0)</f>
        <v>0</v>
      </c>
      <c r="BI127" s="221">
        <f aca="true" t="shared" si="8" ref="BI127:BI134">IF(N127="nulová",J127,0)</f>
        <v>0</v>
      </c>
      <c r="BJ127" s="17" t="s">
        <v>85</v>
      </c>
      <c r="BK127" s="221">
        <f aca="true" t="shared" si="9" ref="BK127:BK134">ROUND(I127*H127,2)</f>
        <v>0</v>
      </c>
      <c r="BL127" s="17" t="s">
        <v>197</v>
      </c>
      <c r="BM127" s="220" t="s">
        <v>1291</v>
      </c>
    </row>
    <row r="128" spans="1:65" s="2" customFormat="1" ht="21.75" customHeight="1">
      <c r="A128" s="34"/>
      <c r="B128" s="35"/>
      <c r="C128" s="209" t="s">
        <v>205</v>
      </c>
      <c r="D128" s="209" t="s">
        <v>192</v>
      </c>
      <c r="E128" s="210" t="s">
        <v>1292</v>
      </c>
      <c r="F128" s="211" t="s">
        <v>1293</v>
      </c>
      <c r="G128" s="212" t="s">
        <v>311</v>
      </c>
      <c r="H128" s="213">
        <v>1</v>
      </c>
      <c r="I128" s="214"/>
      <c r="J128" s="215">
        <f t="shared" si="0"/>
        <v>0</v>
      </c>
      <c r="K128" s="211" t="s">
        <v>196</v>
      </c>
      <c r="L128" s="39"/>
      <c r="M128" s="216" t="s">
        <v>1</v>
      </c>
      <c r="N128" s="217" t="s">
        <v>43</v>
      </c>
      <c r="O128" s="71"/>
      <c r="P128" s="218">
        <f t="shared" si="1"/>
        <v>0</v>
      </c>
      <c r="Q128" s="218">
        <v>0</v>
      </c>
      <c r="R128" s="218">
        <f t="shared" si="2"/>
        <v>0</v>
      </c>
      <c r="S128" s="218">
        <v>0</v>
      </c>
      <c r="T128" s="219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0" t="s">
        <v>197</v>
      </c>
      <c r="AT128" s="220" t="s">
        <v>192</v>
      </c>
      <c r="AU128" s="220" t="s">
        <v>87</v>
      </c>
      <c r="AY128" s="17" t="s">
        <v>190</v>
      </c>
      <c r="BE128" s="221">
        <f t="shared" si="4"/>
        <v>0</v>
      </c>
      <c r="BF128" s="221">
        <f t="shared" si="5"/>
        <v>0</v>
      </c>
      <c r="BG128" s="221">
        <f t="shared" si="6"/>
        <v>0</v>
      </c>
      <c r="BH128" s="221">
        <f t="shared" si="7"/>
        <v>0</v>
      </c>
      <c r="BI128" s="221">
        <f t="shared" si="8"/>
        <v>0</v>
      </c>
      <c r="BJ128" s="17" t="s">
        <v>85</v>
      </c>
      <c r="BK128" s="221">
        <f t="shared" si="9"/>
        <v>0</v>
      </c>
      <c r="BL128" s="17" t="s">
        <v>197</v>
      </c>
      <c r="BM128" s="220" t="s">
        <v>1294</v>
      </c>
    </row>
    <row r="129" spans="1:65" s="2" customFormat="1" ht="16.5" customHeight="1">
      <c r="A129" s="34"/>
      <c r="B129" s="35"/>
      <c r="C129" s="209" t="s">
        <v>197</v>
      </c>
      <c r="D129" s="209" t="s">
        <v>192</v>
      </c>
      <c r="E129" s="210" t="s">
        <v>1295</v>
      </c>
      <c r="F129" s="211" t="s">
        <v>1296</v>
      </c>
      <c r="G129" s="212" t="s">
        <v>311</v>
      </c>
      <c r="H129" s="213">
        <v>2</v>
      </c>
      <c r="I129" s="214"/>
      <c r="J129" s="215">
        <f t="shared" si="0"/>
        <v>0</v>
      </c>
      <c r="K129" s="211" t="s">
        <v>196</v>
      </c>
      <c r="L129" s="39"/>
      <c r="M129" s="216" t="s">
        <v>1</v>
      </c>
      <c r="N129" s="217" t="s">
        <v>43</v>
      </c>
      <c r="O129" s="71"/>
      <c r="P129" s="218">
        <f t="shared" si="1"/>
        <v>0</v>
      </c>
      <c r="Q129" s="218">
        <v>0</v>
      </c>
      <c r="R129" s="218">
        <f t="shared" si="2"/>
        <v>0</v>
      </c>
      <c r="S129" s="218">
        <v>0</v>
      </c>
      <c r="T129" s="219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197</v>
      </c>
      <c r="AT129" s="220" t="s">
        <v>192</v>
      </c>
      <c r="AU129" s="220" t="s">
        <v>87</v>
      </c>
      <c r="AY129" s="17" t="s">
        <v>190</v>
      </c>
      <c r="BE129" s="221">
        <f t="shared" si="4"/>
        <v>0</v>
      </c>
      <c r="BF129" s="221">
        <f t="shared" si="5"/>
        <v>0</v>
      </c>
      <c r="BG129" s="221">
        <f t="shared" si="6"/>
        <v>0</v>
      </c>
      <c r="BH129" s="221">
        <f t="shared" si="7"/>
        <v>0</v>
      </c>
      <c r="BI129" s="221">
        <f t="shared" si="8"/>
        <v>0</v>
      </c>
      <c r="BJ129" s="17" t="s">
        <v>85</v>
      </c>
      <c r="BK129" s="221">
        <f t="shared" si="9"/>
        <v>0</v>
      </c>
      <c r="BL129" s="17" t="s">
        <v>197</v>
      </c>
      <c r="BM129" s="220" t="s">
        <v>1297</v>
      </c>
    </row>
    <row r="130" spans="1:65" s="2" customFormat="1" ht="33" customHeight="1">
      <c r="A130" s="34"/>
      <c r="B130" s="35"/>
      <c r="C130" s="209" t="s">
        <v>217</v>
      </c>
      <c r="D130" s="209" t="s">
        <v>192</v>
      </c>
      <c r="E130" s="210" t="s">
        <v>1298</v>
      </c>
      <c r="F130" s="211" t="s">
        <v>1299</v>
      </c>
      <c r="G130" s="212" t="s">
        <v>195</v>
      </c>
      <c r="H130" s="213">
        <v>60</v>
      </c>
      <c r="I130" s="214"/>
      <c r="J130" s="215">
        <f t="shared" si="0"/>
        <v>0</v>
      </c>
      <c r="K130" s="211" t="s">
        <v>196</v>
      </c>
      <c r="L130" s="39"/>
      <c r="M130" s="216" t="s">
        <v>1</v>
      </c>
      <c r="N130" s="217" t="s">
        <v>43</v>
      </c>
      <c r="O130" s="71"/>
      <c r="P130" s="218">
        <f t="shared" si="1"/>
        <v>0</v>
      </c>
      <c r="Q130" s="218">
        <v>0</v>
      </c>
      <c r="R130" s="218">
        <f t="shared" si="2"/>
        <v>0</v>
      </c>
      <c r="S130" s="218">
        <v>0</v>
      </c>
      <c r="T130" s="219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197</v>
      </c>
      <c r="AT130" s="220" t="s">
        <v>192</v>
      </c>
      <c r="AU130" s="220" t="s">
        <v>87</v>
      </c>
      <c r="AY130" s="17" t="s">
        <v>190</v>
      </c>
      <c r="BE130" s="221">
        <f t="shared" si="4"/>
        <v>0</v>
      </c>
      <c r="BF130" s="221">
        <f t="shared" si="5"/>
        <v>0</v>
      </c>
      <c r="BG130" s="221">
        <f t="shared" si="6"/>
        <v>0</v>
      </c>
      <c r="BH130" s="221">
        <f t="shared" si="7"/>
        <v>0</v>
      </c>
      <c r="BI130" s="221">
        <f t="shared" si="8"/>
        <v>0</v>
      </c>
      <c r="BJ130" s="17" t="s">
        <v>85</v>
      </c>
      <c r="BK130" s="221">
        <f t="shared" si="9"/>
        <v>0</v>
      </c>
      <c r="BL130" s="17" t="s">
        <v>197</v>
      </c>
      <c r="BM130" s="220" t="s">
        <v>1300</v>
      </c>
    </row>
    <row r="131" spans="1:65" s="2" customFormat="1" ht="21.75" customHeight="1">
      <c r="A131" s="34"/>
      <c r="B131" s="35"/>
      <c r="C131" s="209" t="s">
        <v>223</v>
      </c>
      <c r="D131" s="209" t="s">
        <v>192</v>
      </c>
      <c r="E131" s="210" t="s">
        <v>1301</v>
      </c>
      <c r="F131" s="211" t="s">
        <v>1302</v>
      </c>
      <c r="G131" s="212" t="s">
        <v>311</v>
      </c>
      <c r="H131" s="213">
        <v>2</v>
      </c>
      <c r="I131" s="214"/>
      <c r="J131" s="215">
        <f t="shared" si="0"/>
        <v>0</v>
      </c>
      <c r="K131" s="211" t="s">
        <v>196</v>
      </c>
      <c r="L131" s="39"/>
      <c r="M131" s="216" t="s">
        <v>1</v>
      </c>
      <c r="N131" s="217" t="s">
        <v>43</v>
      </c>
      <c r="O131" s="71"/>
      <c r="P131" s="218">
        <f t="shared" si="1"/>
        <v>0</v>
      </c>
      <c r="Q131" s="218">
        <v>0</v>
      </c>
      <c r="R131" s="218">
        <f t="shared" si="2"/>
        <v>0</v>
      </c>
      <c r="S131" s="218">
        <v>0</v>
      </c>
      <c r="T131" s="219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197</v>
      </c>
      <c r="AT131" s="220" t="s">
        <v>192</v>
      </c>
      <c r="AU131" s="220" t="s">
        <v>87</v>
      </c>
      <c r="AY131" s="17" t="s">
        <v>190</v>
      </c>
      <c r="BE131" s="221">
        <f t="shared" si="4"/>
        <v>0</v>
      </c>
      <c r="BF131" s="221">
        <f t="shared" si="5"/>
        <v>0</v>
      </c>
      <c r="BG131" s="221">
        <f t="shared" si="6"/>
        <v>0</v>
      </c>
      <c r="BH131" s="221">
        <f t="shared" si="7"/>
        <v>0</v>
      </c>
      <c r="BI131" s="221">
        <f t="shared" si="8"/>
        <v>0</v>
      </c>
      <c r="BJ131" s="17" t="s">
        <v>85</v>
      </c>
      <c r="BK131" s="221">
        <f t="shared" si="9"/>
        <v>0</v>
      </c>
      <c r="BL131" s="17" t="s">
        <v>197</v>
      </c>
      <c r="BM131" s="220" t="s">
        <v>1303</v>
      </c>
    </row>
    <row r="132" spans="1:65" s="2" customFormat="1" ht="21.75" customHeight="1">
      <c r="A132" s="34"/>
      <c r="B132" s="35"/>
      <c r="C132" s="209" t="s">
        <v>229</v>
      </c>
      <c r="D132" s="209" t="s">
        <v>192</v>
      </c>
      <c r="E132" s="210" t="s">
        <v>1304</v>
      </c>
      <c r="F132" s="211" t="s">
        <v>1305</v>
      </c>
      <c r="G132" s="212" t="s">
        <v>311</v>
      </c>
      <c r="H132" s="213">
        <v>1</v>
      </c>
      <c r="I132" s="214"/>
      <c r="J132" s="215">
        <f t="shared" si="0"/>
        <v>0</v>
      </c>
      <c r="K132" s="211" t="s">
        <v>196</v>
      </c>
      <c r="L132" s="39"/>
      <c r="M132" s="216" t="s">
        <v>1</v>
      </c>
      <c r="N132" s="217" t="s">
        <v>43</v>
      </c>
      <c r="O132" s="71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197</v>
      </c>
      <c r="AT132" s="220" t="s">
        <v>192</v>
      </c>
      <c r="AU132" s="220" t="s">
        <v>87</v>
      </c>
      <c r="AY132" s="17" t="s">
        <v>190</v>
      </c>
      <c r="BE132" s="221">
        <f t="shared" si="4"/>
        <v>0</v>
      </c>
      <c r="BF132" s="221">
        <f t="shared" si="5"/>
        <v>0</v>
      </c>
      <c r="BG132" s="221">
        <f t="shared" si="6"/>
        <v>0</v>
      </c>
      <c r="BH132" s="221">
        <f t="shared" si="7"/>
        <v>0</v>
      </c>
      <c r="BI132" s="221">
        <f t="shared" si="8"/>
        <v>0</v>
      </c>
      <c r="BJ132" s="17" t="s">
        <v>85</v>
      </c>
      <c r="BK132" s="221">
        <f t="shared" si="9"/>
        <v>0</v>
      </c>
      <c r="BL132" s="17" t="s">
        <v>197</v>
      </c>
      <c r="BM132" s="220" t="s">
        <v>1306</v>
      </c>
    </row>
    <row r="133" spans="1:65" s="2" customFormat="1" ht="16.5" customHeight="1">
      <c r="A133" s="34"/>
      <c r="B133" s="35"/>
      <c r="C133" s="209" t="s">
        <v>234</v>
      </c>
      <c r="D133" s="209" t="s">
        <v>192</v>
      </c>
      <c r="E133" s="210" t="s">
        <v>1307</v>
      </c>
      <c r="F133" s="211" t="s">
        <v>1308</v>
      </c>
      <c r="G133" s="212" t="s">
        <v>311</v>
      </c>
      <c r="H133" s="213">
        <v>3</v>
      </c>
      <c r="I133" s="214"/>
      <c r="J133" s="215">
        <f t="shared" si="0"/>
        <v>0</v>
      </c>
      <c r="K133" s="211" t="s">
        <v>196</v>
      </c>
      <c r="L133" s="39"/>
      <c r="M133" s="216" t="s">
        <v>1</v>
      </c>
      <c r="N133" s="217" t="s">
        <v>43</v>
      </c>
      <c r="O133" s="71"/>
      <c r="P133" s="218">
        <f t="shared" si="1"/>
        <v>0</v>
      </c>
      <c r="Q133" s="218">
        <v>0</v>
      </c>
      <c r="R133" s="218">
        <f t="shared" si="2"/>
        <v>0</v>
      </c>
      <c r="S133" s="218">
        <v>0</v>
      </c>
      <c r="T133" s="219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197</v>
      </c>
      <c r="AT133" s="220" t="s">
        <v>192</v>
      </c>
      <c r="AU133" s="220" t="s">
        <v>87</v>
      </c>
      <c r="AY133" s="17" t="s">
        <v>190</v>
      </c>
      <c r="BE133" s="221">
        <f t="shared" si="4"/>
        <v>0</v>
      </c>
      <c r="BF133" s="221">
        <f t="shared" si="5"/>
        <v>0</v>
      </c>
      <c r="BG133" s="221">
        <f t="shared" si="6"/>
        <v>0</v>
      </c>
      <c r="BH133" s="221">
        <f t="shared" si="7"/>
        <v>0</v>
      </c>
      <c r="BI133" s="221">
        <f t="shared" si="8"/>
        <v>0</v>
      </c>
      <c r="BJ133" s="17" t="s">
        <v>85</v>
      </c>
      <c r="BK133" s="221">
        <f t="shared" si="9"/>
        <v>0</v>
      </c>
      <c r="BL133" s="17" t="s">
        <v>197</v>
      </c>
      <c r="BM133" s="220" t="s">
        <v>1309</v>
      </c>
    </row>
    <row r="134" spans="1:65" s="2" customFormat="1" ht="21.75" customHeight="1">
      <c r="A134" s="34"/>
      <c r="B134" s="35"/>
      <c r="C134" s="209" t="s">
        <v>239</v>
      </c>
      <c r="D134" s="209" t="s">
        <v>192</v>
      </c>
      <c r="E134" s="210" t="s">
        <v>1310</v>
      </c>
      <c r="F134" s="211" t="s">
        <v>1311</v>
      </c>
      <c r="G134" s="212" t="s">
        <v>195</v>
      </c>
      <c r="H134" s="213">
        <v>3</v>
      </c>
      <c r="I134" s="214"/>
      <c r="J134" s="215">
        <f t="shared" si="0"/>
        <v>0</v>
      </c>
      <c r="K134" s="211" t="s">
        <v>196</v>
      </c>
      <c r="L134" s="39"/>
      <c r="M134" s="216" t="s">
        <v>1</v>
      </c>
      <c r="N134" s="217" t="s">
        <v>43</v>
      </c>
      <c r="O134" s="71"/>
      <c r="P134" s="218">
        <f t="shared" si="1"/>
        <v>0</v>
      </c>
      <c r="Q134" s="218">
        <v>0</v>
      </c>
      <c r="R134" s="218">
        <f t="shared" si="2"/>
        <v>0</v>
      </c>
      <c r="S134" s="218">
        <v>0</v>
      </c>
      <c r="T134" s="219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197</v>
      </c>
      <c r="AT134" s="220" t="s">
        <v>192</v>
      </c>
      <c r="AU134" s="220" t="s">
        <v>87</v>
      </c>
      <c r="AY134" s="17" t="s">
        <v>190</v>
      </c>
      <c r="BE134" s="221">
        <f t="shared" si="4"/>
        <v>0</v>
      </c>
      <c r="BF134" s="221">
        <f t="shared" si="5"/>
        <v>0</v>
      </c>
      <c r="BG134" s="221">
        <f t="shared" si="6"/>
        <v>0</v>
      </c>
      <c r="BH134" s="221">
        <f t="shared" si="7"/>
        <v>0</v>
      </c>
      <c r="BI134" s="221">
        <f t="shared" si="8"/>
        <v>0</v>
      </c>
      <c r="BJ134" s="17" t="s">
        <v>85</v>
      </c>
      <c r="BK134" s="221">
        <f t="shared" si="9"/>
        <v>0</v>
      </c>
      <c r="BL134" s="17" t="s">
        <v>197</v>
      </c>
      <c r="BM134" s="220" t="s">
        <v>1312</v>
      </c>
    </row>
    <row r="135" spans="2:51" s="13" customFormat="1" ht="10.2">
      <c r="B135" s="222"/>
      <c r="C135" s="223"/>
      <c r="D135" s="224" t="s">
        <v>199</v>
      </c>
      <c r="E135" s="225" t="s">
        <v>1</v>
      </c>
      <c r="F135" s="226" t="s">
        <v>1313</v>
      </c>
      <c r="G135" s="223"/>
      <c r="H135" s="227">
        <v>3</v>
      </c>
      <c r="I135" s="228"/>
      <c r="J135" s="223"/>
      <c r="K135" s="223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199</v>
      </c>
      <c r="AU135" s="233" t="s">
        <v>87</v>
      </c>
      <c r="AV135" s="13" t="s">
        <v>87</v>
      </c>
      <c r="AW135" s="13" t="s">
        <v>34</v>
      </c>
      <c r="AX135" s="13" t="s">
        <v>85</v>
      </c>
      <c r="AY135" s="233" t="s">
        <v>190</v>
      </c>
    </row>
    <row r="136" spans="1:65" s="2" customFormat="1" ht="21.75" customHeight="1">
      <c r="A136" s="34"/>
      <c r="B136" s="35"/>
      <c r="C136" s="209" t="s">
        <v>244</v>
      </c>
      <c r="D136" s="209" t="s">
        <v>192</v>
      </c>
      <c r="E136" s="210" t="s">
        <v>1314</v>
      </c>
      <c r="F136" s="211" t="s">
        <v>1315</v>
      </c>
      <c r="G136" s="212" t="s">
        <v>195</v>
      </c>
      <c r="H136" s="213">
        <v>3</v>
      </c>
      <c r="I136" s="214"/>
      <c r="J136" s="215">
        <f aca="true" t="shared" si="10" ref="J136:J142"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 aca="true" t="shared" si="11" ref="P136:P142">O136*H136</f>
        <v>0</v>
      </c>
      <c r="Q136" s="218">
        <v>0</v>
      </c>
      <c r="R136" s="218">
        <f aca="true" t="shared" si="12" ref="R136:R142">Q136*H136</f>
        <v>0</v>
      </c>
      <c r="S136" s="218">
        <v>0</v>
      </c>
      <c r="T136" s="219">
        <f aca="true" t="shared" si="13" ref="T136:T142"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 aca="true" t="shared" si="14" ref="BE136:BE142">IF(N136="základní",J136,0)</f>
        <v>0</v>
      </c>
      <c r="BF136" s="221">
        <f aca="true" t="shared" si="15" ref="BF136:BF142">IF(N136="snížená",J136,0)</f>
        <v>0</v>
      </c>
      <c r="BG136" s="221">
        <f aca="true" t="shared" si="16" ref="BG136:BG142">IF(N136="zákl. přenesená",J136,0)</f>
        <v>0</v>
      </c>
      <c r="BH136" s="221">
        <f aca="true" t="shared" si="17" ref="BH136:BH142">IF(N136="sníž. přenesená",J136,0)</f>
        <v>0</v>
      </c>
      <c r="BI136" s="221">
        <f aca="true" t="shared" si="18" ref="BI136:BI142">IF(N136="nulová",J136,0)</f>
        <v>0</v>
      </c>
      <c r="BJ136" s="17" t="s">
        <v>85</v>
      </c>
      <c r="BK136" s="221">
        <f aca="true" t="shared" si="19" ref="BK136:BK142">ROUND(I136*H136,2)</f>
        <v>0</v>
      </c>
      <c r="BL136" s="17" t="s">
        <v>197</v>
      </c>
      <c r="BM136" s="220" t="s">
        <v>1316</v>
      </c>
    </row>
    <row r="137" spans="1:65" s="2" customFormat="1" ht="21.75" customHeight="1">
      <c r="A137" s="34"/>
      <c r="B137" s="35"/>
      <c r="C137" s="209" t="s">
        <v>249</v>
      </c>
      <c r="D137" s="209" t="s">
        <v>192</v>
      </c>
      <c r="E137" s="210" t="s">
        <v>1317</v>
      </c>
      <c r="F137" s="211" t="s">
        <v>1318</v>
      </c>
      <c r="G137" s="212" t="s">
        <v>311</v>
      </c>
      <c r="H137" s="213">
        <v>2</v>
      </c>
      <c r="I137" s="214"/>
      <c r="J137" s="215">
        <f t="shared" si="10"/>
        <v>0</v>
      </c>
      <c r="K137" s="211" t="s">
        <v>196</v>
      </c>
      <c r="L137" s="39"/>
      <c r="M137" s="216" t="s">
        <v>1</v>
      </c>
      <c r="N137" s="217" t="s">
        <v>43</v>
      </c>
      <c r="O137" s="71"/>
      <c r="P137" s="218">
        <f t="shared" si="11"/>
        <v>0</v>
      </c>
      <c r="Q137" s="218">
        <v>0</v>
      </c>
      <c r="R137" s="218">
        <f t="shared" si="12"/>
        <v>0</v>
      </c>
      <c r="S137" s="218">
        <v>0</v>
      </c>
      <c r="T137" s="219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197</v>
      </c>
      <c r="AT137" s="220" t="s">
        <v>192</v>
      </c>
      <c r="AU137" s="220" t="s">
        <v>87</v>
      </c>
      <c r="AY137" s="17" t="s">
        <v>190</v>
      </c>
      <c r="BE137" s="221">
        <f t="shared" si="14"/>
        <v>0</v>
      </c>
      <c r="BF137" s="221">
        <f t="shared" si="15"/>
        <v>0</v>
      </c>
      <c r="BG137" s="221">
        <f t="shared" si="16"/>
        <v>0</v>
      </c>
      <c r="BH137" s="221">
        <f t="shared" si="17"/>
        <v>0</v>
      </c>
      <c r="BI137" s="221">
        <f t="shared" si="18"/>
        <v>0</v>
      </c>
      <c r="BJ137" s="17" t="s">
        <v>85</v>
      </c>
      <c r="BK137" s="221">
        <f t="shared" si="19"/>
        <v>0</v>
      </c>
      <c r="BL137" s="17" t="s">
        <v>197</v>
      </c>
      <c r="BM137" s="220" t="s">
        <v>1319</v>
      </c>
    </row>
    <row r="138" spans="1:65" s="2" customFormat="1" ht="21.75" customHeight="1">
      <c r="A138" s="34"/>
      <c r="B138" s="35"/>
      <c r="C138" s="209" t="s">
        <v>253</v>
      </c>
      <c r="D138" s="209" t="s">
        <v>192</v>
      </c>
      <c r="E138" s="210" t="s">
        <v>1320</v>
      </c>
      <c r="F138" s="211" t="s">
        <v>1321</v>
      </c>
      <c r="G138" s="212" t="s">
        <v>311</v>
      </c>
      <c r="H138" s="213">
        <v>1</v>
      </c>
      <c r="I138" s="214"/>
      <c r="J138" s="215">
        <f t="shared" si="10"/>
        <v>0</v>
      </c>
      <c r="K138" s="211" t="s">
        <v>196</v>
      </c>
      <c r="L138" s="39"/>
      <c r="M138" s="216" t="s">
        <v>1</v>
      </c>
      <c r="N138" s="217" t="s">
        <v>43</v>
      </c>
      <c r="O138" s="71"/>
      <c r="P138" s="218">
        <f t="shared" si="11"/>
        <v>0</v>
      </c>
      <c r="Q138" s="218">
        <v>0</v>
      </c>
      <c r="R138" s="218">
        <f t="shared" si="12"/>
        <v>0</v>
      </c>
      <c r="S138" s="218">
        <v>0</v>
      </c>
      <c r="T138" s="219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 t="shared" si="14"/>
        <v>0</v>
      </c>
      <c r="BF138" s="221">
        <f t="shared" si="15"/>
        <v>0</v>
      </c>
      <c r="BG138" s="221">
        <f t="shared" si="16"/>
        <v>0</v>
      </c>
      <c r="BH138" s="221">
        <f t="shared" si="17"/>
        <v>0</v>
      </c>
      <c r="BI138" s="221">
        <f t="shared" si="18"/>
        <v>0</v>
      </c>
      <c r="BJ138" s="17" t="s">
        <v>85</v>
      </c>
      <c r="BK138" s="221">
        <f t="shared" si="19"/>
        <v>0</v>
      </c>
      <c r="BL138" s="17" t="s">
        <v>197</v>
      </c>
      <c r="BM138" s="220" t="s">
        <v>1322</v>
      </c>
    </row>
    <row r="139" spans="1:65" s="2" customFormat="1" ht="21.75" customHeight="1">
      <c r="A139" s="34"/>
      <c r="B139" s="35"/>
      <c r="C139" s="209" t="s">
        <v>259</v>
      </c>
      <c r="D139" s="209" t="s">
        <v>192</v>
      </c>
      <c r="E139" s="210" t="s">
        <v>1323</v>
      </c>
      <c r="F139" s="211" t="s">
        <v>1324</v>
      </c>
      <c r="G139" s="212" t="s">
        <v>311</v>
      </c>
      <c r="H139" s="213">
        <v>2</v>
      </c>
      <c r="I139" s="214"/>
      <c r="J139" s="215">
        <f t="shared" si="10"/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 t="shared" si="11"/>
        <v>0</v>
      </c>
      <c r="Q139" s="218">
        <v>0</v>
      </c>
      <c r="R139" s="218">
        <f t="shared" si="12"/>
        <v>0</v>
      </c>
      <c r="S139" s="218">
        <v>0</v>
      </c>
      <c r="T139" s="219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 t="shared" si="14"/>
        <v>0</v>
      </c>
      <c r="BF139" s="221">
        <f t="shared" si="15"/>
        <v>0</v>
      </c>
      <c r="BG139" s="221">
        <f t="shared" si="16"/>
        <v>0</v>
      </c>
      <c r="BH139" s="221">
        <f t="shared" si="17"/>
        <v>0</v>
      </c>
      <c r="BI139" s="221">
        <f t="shared" si="18"/>
        <v>0</v>
      </c>
      <c r="BJ139" s="17" t="s">
        <v>85</v>
      </c>
      <c r="BK139" s="221">
        <f t="shared" si="19"/>
        <v>0</v>
      </c>
      <c r="BL139" s="17" t="s">
        <v>197</v>
      </c>
      <c r="BM139" s="220" t="s">
        <v>1325</v>
      </c>
    </row>
    <row r="140" spans="1:65" s="2" customFormat="1" ht="21.75" customHeight="1">
      <c r="A140" s="34"/>
      <c r="B140" s="35"/>
      <c r="C140" s="209" t="s">
        <v>263</v>
      </c>
      <c r="D140" s="209" t="s">
        <v>192</v>
      </c>
      <c r="E140" s="210" t="s">
        <v>1326</v>
      </c>
      <c r="F140" s="211" t="s">
        <v>1327</v>
      </c>
      <c r="G140" s="212" t="s">
        <v>311</v>
      </c>
      <c r="H140" s="213">
        <v>1</v>
      </c>
      <c r="I140" s="214"/>
      <c r="J140" s="215">
        <f t="shared" si="10"/>
        <v>0</v>
      </c>
      <c r="K140" s="211" t="s">
        <v>196</v>
      </c>
      <c r="L140" s="39"/>
      <c r="M140" s="216" t="s">
        <v>1</v>
      </c>
      <c r="N140" s="217" t="s">
        <v>43</v>
      </c>
      <c r="O140" s="71"/>
      <c r="P140" s="218">
        <f t="shared" si="11"/>
        <v>0</v>
      </c>
      <c r="Q140" s="218">
        <v>0</v>
      </c>
      <c r="R140" s="218">
        <f t="shared" si="12"/>
        <v>0</v>
      </c>
      <c r="S140" s="218">
        <v>0</v>
      </c>
      <c r="T140" s="219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197</v>
      </c>
      <c r="AT140" s="220" t="s">
        <v>192</v>
      </c>
      <c r="AU140" s="220" t="s">
        <v>87</v>
      </c>
      <c r="AY140" s="17" t="s">
        <v>190</v>
      </c>
      <c r="BE140" s="221">
        <f t="shared" si="14"/>
        <v>0</v>
      </c>
      <c r="BF140" s="221">
        <f t="shared" si="15"/>
        <v>0</v>
      </c>
      <c r="BG140" s="221">
        <f t="shared" si="16"/>
        <v>0</v>
      </c>
      <c r="BH140" s="221">
        <f t="shared" si="17"/>
        <v>0</v>
      </c>
      <c r="BI140" s="221">
        <f t="shared" si="18"/>
        <v>0</v>
      </c>
      <c r="BJ140" s="17" t="s">
        <v>85</v>
      </c>
      <c r="BK140" s="221">
        <f t="shared" si="19"/>
        <v>0</v>
      </c>
      <c r="BL140" s="17" t="s">
        <v>197</v>
      </c>
      <c r="BM140" s="220" t="s">
        <v>1328</v>
      </c>
    </row>
    <row r="141" spans="1:65" s="2" customFormat="1" ht="21.75" customHeight="1">
      <c r="A141" s="34"/>
      <c r="B141" s="35"/>
      <c r="C141" s="209" t="s">
        <v>8</v>
      </c>
      <c r="D141" s="209" t="s">
        <v>192</v>
      </c>
      <c r="E141" s="210" t="s">
        <v>1329</v>
      </c>
      <c r="F141" s="211" t="s">
        <v>1330</v>
      </c>
      <c r="G141" s="212" t="s">
        <v>195</v>
      </c>
      <c r="H141" s="213">
        <v>60</v>
      </c>
      <c r="I141" s="214"/>
      <c r="J141" s="215">
        <f t="shared" si="10"/>
        <v>0</v>
      </c>
      <c r="K141" s="211" t="s">
        <v>196</v>
      </c>
      <c r="L141" s="39"/>
      <c r="M141" s="216" t="s">
        <v>1</v>
      </c>
      <c r="N141" s="217" t="s">
        <v>43</v>
      </c>
      <c r="O141" s="71"/>
      <c r="P141" s="218">
        <f t="shared" si="11"/>
        <v>0</v>
      </c>
      <c r="Q141" s="218">
        <v>0</v>
      </c>
      <c r="R141" s="218">
        <f t="shared" si="12"/>
        <v>0</v>
      </c>
      <c r="S141" s="218">
        <v>0</v>
      </c>
      <c r="T141" s="219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197</v>
      </c>
      <c r="AT141" s="220" t="s">
        <v>192</v>
      </c>
      <c r="AU141" s="220" t="s">
        <v>87</v>
      </c>
      <c r="AY141" s="17" t="s">
        <v>190</v>
      </c>
      <c r="BE141" s="221">
        <f t="shared" si="14"/>
        <v>0</v>
      </c>
      <c r="BF141" s="221">
        <f t="shared" si="15"/>
        <v>0</v>
      </c>
      <c r="BG141" s="221">
        <f t="shared" si="16"/>
        <v>0</v>
      </c>
      <c r="BH141" s="221">
        <f t="shared" si="17"/>
        <v>0</v>
      </c>
      <c r="BI141" s="221">
        <f t="shared" si="18"/>
        <v>0</v>
      </c>
      <c r="BJ141" s="17" t="s">
        <v>85</v>
      </c>
      <c r="BK141" s="221">
        <f t="shared" si="19"/>
        <v>0</v>
      </c>
      <c r="BL141" s="17" t="s">
        <v>197</v>
      </c>
      <c r="BM141" s="220" t="s">
        <v>1331</v>
      </c>
    </row>
    <row r="142" spans="1:65" s="2" customFormat="1" ht="21.75" customHeight="1">
      <c r="A142" s="34"/>
      <c r="B142" s="35"/>
      <c r="C142" s="209" t="s">
        <v>273</v>
      </c>
      <c r="D142" s="209" t="s">
        <v>192</v>
      </c>
      <c r="E142" s="210" t="s">
        <v>1332</v>
      </c>
      <c r="F142" s="211" t="s">
        <v>1333</v>
      </c>
      <c r="G142" s="212" t="s">
        <v>311</v>
      </c>
      <c r="H142" s="213">
        <v>8</v>
      </c>
      <c r="I142" s="214"/>
      <c r="J142" s="215">
        <f t="shared" si="10"/>
        <v>0</v>
      </c>
      <c r="K142" s="211" t="s">
        <v>196</v>
      </c>
      <c r="L142" s="39"/>
      <c r="M142" s="216" t="s">
        <v>1</v>
      </c>
      <c r="N142" s="217" t="s">
        <v>43</v>
      </c>
      <c r="O142" s="71"/>
      <c r="P142" s="218">
        <f t="shared" si="11"/>
        <v>0</v>
      </c>
      <c r="Q142" s="218">
        <v>0</v>
      </c>
      <c r="R142" s="218">
        <f t="shared" si="12"/>
        <v>0</v>
      </c>
      <c r="S142" s="218">
        <v>0</v>
      </c>
      <c r="T142" s="219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197</v>
      </c>
      <c r="AT142" s="220" t="s">
        <v>192</v>
      </c>
      <c r="AU142" s="220" t="s">
        <v>87</v>
      </c>
      <c r="AY142" s="17" t="s">
        <v>190</v>
      </c>
      <c r="BE142" s="221">
        <f t="shared" si="14"/>
        <v>0</v>
      </c>
      <c r="BF142" s="221">
        <f t="shared" si="15"/>
        <v>0</v>
      </c>
      <c r="BG142" s="221">
        <f t="shared" si="16"/>
        <v>0</v>
      </c>
      <c r="BH142" s="221">
        <f t="shared" si="17"/>
        <v>0</v>
      </c>
      <c r="BI142" s="221">
        <f t="shared" si="18"/>
        <v>0</v>
      </c>
      <c r="BJ142" s="17" t="s">
        <v>85</v>
      </c>
      <c r="BK142" s="221">
        <f t="shared" si="19"/>
        <v>0</v>
      </c>
      <c r="BL142" s="17" t="s">
        <v>197</v>
      </c>
      <c r="BM142" s="220" t="s">
        <v>1334</v>
      </c>
    </row>
    <row r="143" spans="2:51" s="13" customFormat="1" ht="10.2">
      <c r="B143" s="222"/>
      <c r="C143" s="223"/>
      <c r="D143" s="224" t="s">
        <v>199</v>
      </c>
      <c r="E143" s="225" t="s">
        <v>1</v>
      </c>
      <c r="F143" s="226" t="s">
        <v>1335</v>
      </c>
      <c r="G143" s="223"/>
      <c r="H143" s="227">
        <v>8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199</v>
      </c>
      <c r="AU143" s="233" t="s">
        <v>87</v>
      </c>
      <c r="AV143" s="13" t="s">
        <v>87</v>
      </c>
      <c r="AW143" s="13" t="s">
        <v>34</v>
      </c>
      <c r="AX143" s="13" t="s">
        <v>85</v>
      </c>
      <c r="AY143" s="233" t="s">
        <v>190</v>
      </c>
    </row>
    <row r="144" spans="1:65" s="2" customFormat="1" ht="21.75" customHeight="1">
      <c r="A144" s="34"/>
      <c r="B144" s="35"/>
      <c r="C144" s="209" t="s">
        <v>278</v>
      </c>
      <c r="D144" s="209" t="s">
        <v>192</v>
      </c>
      <c r="E144" s="210" t="s">
        <v>1336</v>
      </c>
      <c r="F144" s="211" t="s">
        <v>1337</v>
      </c>
      <c r="G144" s="212" t="s">
        <v>311</v>
      </c>
      <c r="H144" s="213">
        <v>4</v>
      </c>
      <c r="I144" s="214"/>
      <c r="J144" s="215">
        <f>ROUND(I144*H144,2)</f>
        <v>0</v>
      </c>
      <c r="K144" s="211" t="s">
        <v>196</v>
      </c>
      <c r="L144" s="39"/>
      <c r="M144" s="216" t="s">
        <v>1</v>
      </c>
      <c r="N144" s="217" t="s">
        <v>43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197</v>
      </c>
      <c r="AT144" s="220" t="s">
        <v>192</v>
      </c>
      <c r="AU144" s="220" t="s">
        <v>87</v>
      </c>
      <c r="AY144" s="17" t="s">
        <v>190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85</v>
      </c>
      <c r="BK144" s="221">
        <f>ROUND(I144*H144,2)</f>
        <v>0</v>
      </c>
      <c r="BL144" s="17" t="s">
        <v>197</v>
      </c>
      <c r="BM144" s="220" t="s">
        <v>1338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1339</v>
      </c>
      <c r="G145" s="223"/>
      <c r="H145" s="227">
        <v>4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85</v>
      </c>
      <c r="AY145" s="233" t="s">
        <v>190</v>
      </c>
    </row>
    <row r="146" spans="1:65" s="2" customFormat="1" ht="21.75" customHeight="1">
      <c r="A146" s="34"/>
      <c r="B146" s="35"/>
      <c r="C146" s="209" t="s">
        <v>282</v>
      </c>
      <c r="D146" s="209" t="s">
        <v>192</v>
      </c>
      <c r="E146" s="210" t="s">
        <v>1340</v>
      </c>
      <c r="F146" s="211" t="s">
        <v>1341</v>
      </c>
      <c r="G146" s="212" t="s">
        <v>311</v>
      </c>
      <c r="H146" s="213">
        <v>8</v>
      </c>
      <c r="I146" s="214"/>
      <c r="J146" s="215">
        <f>ROUND(I146*H146,2)</f>
        <v>0</v>
      </c>
      <c r="K146" s="211" t="s">
        <v>196</v>
      </c>
      <c r="L146" s="39"/>
      <c r="M146" s="216" t="s">
        <v>1</v>
      </c>
      <c r="N146" s="217" t="s">
        <v>43</v>
      </c>
      <c r="O146" s="71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197</v>
      </c>
      <c r="AT146" s="220" t="s">
        <v>192</v>
      </c>
      <c r="AU146" s="220" t="s">
        <v>87</v>
      </c>
      <c r="AY146" s="17" t="s">
        <v>190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85</v>
      </c>
      <c r="BK146" s="221">
        <f>ROUND(I146*H146,2)</f>
        <v>0</v>
      </c>
      <c r="BL146" s="17" t="s">
        <v>197</v>
      </c>
      <c r="BM146" s="220" t="s">
        <v>1342</v>
      </c>
    </row>
    <row r="147" spans="2:51" s="13" customFormat="1" ht="10.2">
      <c r="B147" s="222"/>
      <c r="C147" s="223"/>
      <c r="D147" s="224" t="s">
        <v>199</v>
      </c>
      <c r="E147" s="225" t="s">
        <v>1</v>
      </c>
      <c r="F147" s="226" t="s">
        <v>1335</v>
      </c>
      <c r="G147" s="223"/>
      <c r="H147" s="227">
        <v>8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199</v>
      </c>
      <c r="AU147" s="233" t="s">
        <v>87</v>
      </c>
      <c r="AV147" s="13" t="s">
        <v>87</v>
      </c>
      <c r="AW147" s="13" t="s">
        <v>34</v>
      </c>
      <c r="AX147" s="13" t="s">
        <v>85</v>
      </c>
      <c r="AY147" s="233" t="s">
        <v>190</v>
      </c>
    </row>
    <row r="148" spans="1:65" s="2" customFormat="1" ht="21.75" customHeight="1">
      <c r="A148" s="34"/>
      <c r="B148" s="35"/>
      <c r="C148" s="209" t="s">
        <v>286</v>
      </c>
      <c r="D148" s="209" t="s">
        <v>192</v>
      </c>
      <c r="E148" s="210" t="s">
        <v>1343</v>
      </c>
      <c r="F148" s="211" t="s">
        <v>1344</v>
      </c>
      <c r="G148" s="212" t="s">
        <v>311</v>
      </c>
      <c r="H148" s="213">
        <v>4</v>
      </c>
      <c r="I148" s="214"/>
      <c r="J148" s="215">
        <f>ROUND(I148*H148,2)</f>
        <v>0</v>
      </c>
      <c r="K148" s="211" t="s">
        <v>196</v>
      </c>
      <c r="L148" s="39"/>
      <c r="M148" s="216" t="s">
        <v>1</v>
      </c>
      <c r="N148" s="217" t="s">
        <v>43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197</v>
      </c>
      <c r="AT148" s="220" t="s">
        <v>192</v>
      </c>
      <c r="AU148" s="220" t="s">
        <v>87</v>
      </c>
      <c r="AY148" s="17" t="s">
        <v>190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85</v>
      </c>
      <c r="BK148" s="221">
        <f>ROUND(I148*H148,2)</f>
        <v>0</v>
      </c>
      <c r="BL148" s="17" t="s">
        <v>197</v>
      </c>
      <c r="BM148" s="220" t="s">
        <v>1345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1339</v>
      </c>
      <c r="G149" s="223"/>
      <c r="H149" s="227">
        <v>4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85</v>
      </c>
      <c r="AY149" s="233" t="s">
        <v>190</v>
      </c>
    </row>
    <row r="150" spans="1:65" s="2" customFormat="1" ht="16.5" customHeight="1">
      <c r="A150" s="34"/>
      <c r="B150" s="35"/>
      <c r="C150" s="209" t="s">
        <v>291</v>
      </c>
      <c r="D150" s="209" t="s">
        <v>192</v>
      </c>
      <c r="E150" s="210" t="s">
        <v>250</v>
      </c>
      <c r="F150" s="211" t="s">
        <v>251</v>
      </c>
      <c r="G150" s="212" t="s">
        <v>202</v>
      </c>
      <c r="H150" s="213">
        <v>298.05</v>
      </c>
      <c r="I150" s="214"/>
      <c r="J150" s="215">
        <f>ROUND(I150*H150,2)</f>
        <v>0</v>
      </c>
      <c r="K150" s="211" t="s">
        <v>196</v>
      </c>
      <c r="L150" s="39"/>
      <c r="M150" s="216" t="s">
        <v>1</v>
      </c>
      <c r="N150" s="217" t="s">
        <v>43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197</v>
      </c>
      <c r="AT150" s="220" t="s">
        <v>192</v>
      </c>
      <c r="AU150" s="220" t="s">
        <v>87</v>
      </c>
      <c r="AY150" s="17" t="s">
        <v>190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85</v>
      </c>
      <c r="BK150" s="221">
        <f>ROUND(I150*H150,2)</f>
        <v>0</v>
      </c>
      <c r="BL150" s="17" t="s">
        <v>197</v>
      </c>
      <c r="BM150" s="220" t="s">
        <v>1346</v>
      </c>
    </row>
    <row r="151" spans="2:51" s="13" customFormat="1" ht="20.4">
      <c r="B151" s="222"/>
      <c r="C151" s="223"/>
      <c r="D151" s="224" t="s">
        <v>199</v>
      </c>
      <c r="E151" s="225" t="s">
        <v>1</v>
      </c>
      <c r="F151" s="226" t="s">
        <v>1347</v>
      </c>
      <c r="G151" s="223"/>
      <c r="H151" s="227">
        <v>298.05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199</v>
      </c>
      <c r="AU151" s="233" t="s">
        <v>87</v>
      </c>
      <c r="AV151" s="13" t="s">
        <v>87</v>
      </c>
      <c r="AW151" s="13" t="s">
        <v>34</v>
      </c>
      <c r="AX151" s="13" t="s">
        <v>85</v>
      </c>
      <c r="AY151" s="233" t="s">
        <v>190</v>
      </c>
    </row>
    <row r="152" spans="1:65" s="2" customFormat="1" ht="21.75" customHeight="1">
      <c r="A152" s="34"/>
      <c r="B152" s="35"/>
      <c r="C152" s="209" t="s">
        <v>7</v>
      </c>
      <c r="D152" s="209" t="s">
        <v>192</v>
      </c>
      <c r="E152" s="210" t="s">
        <v>1348</v>
      </c>
      <c r="F152" s="211" t="s">
        <v>1349</v>
      </c>
      <c r="G152" s="212" t="s">
        <v>195</v>
      </c>
      <c r="H152" s="213">
        <v>3</v>
      </c>
      <c r="I152" s="214"/>
      <c r="J152" s="215">
        <f>ROUND(I152*H152,2)</f>
        <v>0</v>
      </c>
      <c r="K152" s="211" t="s">
        <v>196</v>
      </c>
      <c r="L152" s="39"/>
      <c r="M152" s="216" t="s">
        <v>1</v>
      </c>
      <c r="N152" s="217" t="s">
        <v>43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197</v>
      </c>
      <c r="AT152" s="220" t="s">
        <v>192</v>
      </c>
      <c r="AU152" s="220" t="s">
        <v>87</v>
      </c>
      <c r="AY152" s="17" t="s">
        <v>190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85</v>
      </c>
      <c r="BK152" s="221">
        <f>ROUND(I152*H152,2)</f>
        <v>0</v>
      </c>
      <c r="BL152" s="17" t="s">
        <v>197</v>
      </c>
      <c r="BM152" s="220" t="s">
        <v>1350</v>
      </c>
    </row>
    <row r="153" spans="2:51" s="13" customFormat="1" ht="10.2">
      <c r="B153" s="222"/>
      <c r="C153" s="223"/>
      <c r="D153" s="224" t="s">
        <v>199</v>
      </c>
      <c r="E153" s="225" t="s">
        <v>1</v>
      </c>
      <c r="F153" s="226" t="s">
        <v>1313</v>
      </c>
      <c r="G153" s="223"/>
      <c r="H153" s="227">
        <v>3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199</v>
      </c>
      <c r="AU153" s="233" t="s">
        <v>87</v>
      </c>
      <c r="AV153" s="13" t="s">
        <v>87</v>
      </c>
      <c r="AW153" s="13" t="s">
        <v>34</v>
      </c>
      <c r="AX153" s="13" t="s">
        <v>85</v>
      </c>
      <c r="AY153" s="233" t="s">
        <v>190</v>
      </c>
    </row>
    <row r="154" spans="1:65" s="2" customFormat="1" ht="16.5" customHeight="1">
      <c r="A154" s="34"/>
      <c r="B154" s="35"/>
      <c r="C154" s="255" t="s">
        <v>302</v>
      </c>
      <c r="D154" s="255" t="s">
        <v>327</v>
      </c>
      <c r="E154" s="256" t="s">
        <v>1351</v>
      </c>
      <c r="F154" s="257" t="s">
        <v>1352</v>
      </c>
      <c r="G154" s="258" t="s">
        <v>256</v>
      </c>
      <c r="H154" s="259">
        <v>5.511</v>
      </c>
      <c r="I154" s="260"/>
      <c r="J154" s="261">
        <f aca="true" t="shared" si="20" ref="J154:J160">ROUND(I154*H154,2)</f>
        <v>0</v>
      </c>
      <c r="K154" s="257" t="s">
        <v>400</v>
      </c>
      <c r="L154" s="262"/>
      <c r="M154" s="263" t="s">
        <v>1</v>
      </c>
      <c r="N154" s="264" t="s">
        <v>43</v>
      </c>
      <c r="O154" s="71"/>
      <c r="P154" s="218">
        <f aca="true" t="shared" si="21" ref="P154:P160">O154*H154</f>
        <v>0</v>
      </c>
      <c r="Q154" s="218">
        <v>1</v>
      </c>
      <c r="R154" s="218">
        <f aca="true" t="shared" si="22" ref="R154:R160">Q154*H154</f>
        <v>5.511</v>
      </c>
      <c r="S154" s="218">
        <v>0</v>
      </c>
      <c r="T154" s="219">
        <f aca="true" t="shared" si="23" ref="T154:T160"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234</v>
      </c>
      <c r="AT154" s="220" t="s">
        <v>327</v>
      </c>
      <c r="AU154" s="220" t="s">
        <v>87</v>
      </c>
      <c r="AY154" s="17" t="s">
        <v>190</v>
      </c>
      <c r="BE154" s="221">
        <f aca="true" t="shared" si="24" ref="BE154:BE160">IF(N154="základní",J154,0)</f>
        <v>0</v>
      </c>
      <c r="BF154" s="221">
        <f aca="true" t="shared" si="25" ref="BF154:BF160">IF(N154="snížená",J154,0)</f>
        <v>0</v>
      </c>
      <c r="BG154" s="221">
        <f aca="true" t="shared" si="26" ref="BG154:BG160">IF(N154="zákl. přenesená",J154,0)</f>
        <v>0</v>
      </c>
      <c r="BH154" s="221">
        <f aca="true" t="shared" si="27" ref="BH154:BH160">IF(N154="sníž. přenesená",J154,0)</f>
        <v>0</v>
      </c>
      <c r="BI154" s="221">
        <f aca="true" t="shared" si="28" ref="BI154:BI160">IF(N154="nulová",J154,0)</f>
        <v>0</v>
      </c>
      <c r="BJ154" s="17" t="s">
        <v>85</v>
      </c>
      <c r="BK154" s="221">
        <f aca="true" t="shared" si="29" ref="BK154:BK160">ROUND(I154*H154,2)</f>
        <v>0</v>
      </c>
      <c r="BL154" s="17" t="s">
        <v>197</v>
      </c>
      <c r="BM154" s="220" t="s">
        <v>1353</v>
      </c>
    </row>
    <row r="155" spans="1:65" s="2" customFormat="1" ht="21.75" customHeight="1">
      <c r="A155" s="34"/>
      <c r="B155" s="35"/>
      <c r="C155" s="209" t="s">
        <v>308</v>
      </c>
      <c r="D155" s="209" t="s">
        <v>192</v>
      </c>
      <c r="E155" s="210" t="s">
        <v>1354</v>
      </c>
      <c r="F155" s="211" t="s">
        <v>1355</v>
      </c>
      <c r="G155" s="212" t="s">
        <v>195</v>
      </c>
      <c r="H155" s="213">
        <v>130</v>
      </c>
      <c r="I155" s="214"/>
      <c r="J155" s="215">
        <f t="shared" si="20"/>
        <v>0</v>
      </c>
      <c r="K155" s="211" t="s">
        <v>1</v>
      </c>
      <c r="L155" s="39"/>
      <c r="M155" s="216" t="s">
        <v>1</v>
      </c>
      <c r="N155" s="217" t="s">
        <v>43</v>
      </c>
      <c r="O155" s="71"/>
      <c r="P155" s="218">
        <f t="shared" si="21"/>
        <v>0</v>
      </c>
      <c r="Q155" s="218">
        <v>0</v>
      </c>
      <c r="R155" s="218">
        <f t="shared" si="22"/>
        <v>0</v>
      </c>
      <c r="S155" s="218">
        <v>0</v>
      </c>
      <c r="T155" s="219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 t="shared" si="24"/>
        <v>0</v>
      </c>
      <c r="BF155" s="221">
        <f t="shared" si="25"/>
        <v>0</v>
      </c>
      <c r="BG155" s="221">
        <f t="shared" si="26"/>
        <v>0</v>
      </c>
      <c r="BH155" s="221">
        <f t="shared" si="27"/>
        <v>0</v>
      </c>
      <c r="BI155" s="221">
        <f t="shared" si="28"/>
        <v>0</v>
      </c>
      <c r="BJ155" s="17" t="s">
        <v>85</v>
      </c>
      <c r="BK155" s="221">
        <f t="shared" si="29"/>
        <v>0</v>
      </c>
      <c r="BL155" s="17" t="s">
        <v>197</v>
      </c>
      <c r="BM155" s="220" t="s">
        <v>1356</v>
      </c>
    </row>
    <row r="156" spans="1:65" s="2" customFormat="1" ht="21.75" customHeight="1">
      <c r="A156" s="34"/>
      <c r="B156" s="35"/>
      <c r="C156" s="209" t="s">
        <v>315</v>
      </c>
      <c r="D156" s="209" t="s">
        <v>192</v>
      </c>
      <c r="E156" s="210" t="s">
        <v>1357</v>
      </c>
      <c r="F156" s="211" t="s">
        <v>1358</v>
      </c>
      <c r="G156" s="212" t="s">
        <v>195</v>
      </c>
      <c r="H156" s="213">
        <v>20</v>
      </c>
      <c r="I156" s="214"/>
      <c r="J156" s="215">
        <f t="shared" si="20"/>
        <v>0</v>
      </c>
      <c r="K156" s="211" t="s">
        <v>1</v>
      </c>
      <c r="L156" s="39"/>
      <c r="M156" s="216" t="s">
        <v>1</v>
      </c>
      <c r="N156" s="217" t="s">
        <v>43</v>
      </c>
      <c r="O156" s="71"/>
      <c r="P156" s="218">
        <f t="shared" si="21"/>
        <v>0</v>
      </c>
      <c r="Q156" s="218">
        <v>0</v>
      </c>
      <c r="R156" s="218">
        <f t="shared" si="22"/>
        <v>0</v>
      </c>
      <c r="S156" s="218">
        <v>0</v>
      </c>
      <c r="T156" s="219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197</v>
      </c>
      <c r="AT156" s="220" t="s">
        <v>192</v>
      </c>
      <c r="AU156" s="220" t="s">
        <v>87</v>
      </c>
      <c r="AY156" s="17" t="s">
        <v>190</v>
      </c>
      <c r="BE156" s="221">
        <f t="shared" si="24"/>
        <v>0</v>
      </c>
      <c r="BF156" s="221">
        <f t="shared" si="25"/>
        <v>0</v>
      </c>
      <c r="BG156" s="221">
        <f t="shared" si="26"/>
        <v>0</v>
      </c>
      <c r="BH156" s="221">
        <f t="shared" si="27"/>
        <v>0</v>
      </c>
      <c r="BI156" s="221">
        <f t="shared" si="28"/>
        <v>0</v>
      </c>
      <c r="BJ156" s="17" t="s">
        <v>85</v>
      </c>
      <c r="BK156" s="221">
        <f t="shared" si="29"/>
        <v>0</v>
      </c>
      <c r="BL156" s="17" t="s">
        <v>197</v>
      </c>
      <c r="BM156" s="220" t="s">
        <v>1359</v>
      </c>
    </row>
    <row r="157" spans="1:65" s="2" customFormat="1" ht="16.5" customHeight="1">
      <c r="A157" s="34"/>
      <c r="B157" s="35"/>
      <c r="C157" s="209" t="s">
        <v>320</v>
      </c>
      <c r="D157" s="209" t="s">
        <v>192</v>
      </c>
      <c r="E157" s="210" t="s">
        <v>1360</v>
      </c>
      <c r="F157" s="211" t="s">
        <v>1361</v>
      </c>
      <c r="G157" s="212" t="s">
        <v>311</v>
      </c>
      <c r="H157" s="213">
        <v>48</v>
      </c>
      <c r="I157" s="214"/>
      <c r="J157" s="215">
        <f t="shared" si="20"/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 t="shared" si="21"/>
        <v>0</v>
      </c>
      <c r="Q157" s="218">
        <v>0</v>
      </c>
      <c r="R157" s="218">
        <f t="shared" si="22"/>
        <v>0</v>
      </c>
      <c r="S157" s="218">
        <v>0</v>
      </c>
      <c r="T157" s="219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 t="shared" si="24"/>
        <v>0</v>
      </c>
      <c r="BF157" s="221">
        <f t="shared" si="25"/>
        <v>0</v>
      </c>
      <c r="BG157" s="221">
        <f t="shared" si="26"/>
        <v>0</v>
      </c>
      <c r="BH157" s="221">
        <f t="shared" si="27"/>
        <v>0</v>
      </c>
      <c r="BI157" s="221">
        <f t="shared" si="28"/>
        <v>0</v>
      </c>
      <c r="BJ157" s="17" t="s">
        <v>85</v>
      </c>
      <c r="BK157" s="221">
        <f t="shared" si="29"/>
        <v>0</v>
      </c>
      <c r="BL157" s="17" t="s">
        <v>197</v>
      </c>
      <c r="BM157" s="220" t="s">
        <v>1362</v>
      </c>
    </row>
    <row r="158" spans="1:65" s="2" customFormat="1" ht="16.5" customHeight="1">
      <c r="A158" s="34"/>
      <c r="B158" s="35"/>
      <c r="C158" s="255" t="s">
        <v>326</v>
      </c>
      <c r="D158" s="255" t="s">
        <v>327</v>
      </c>
      <c r="E158" s="256" t="s">
        <v>1363</v>
      </c>
      <c r="F158" s="257" t="s">
        <v>1364</v>
      </c>
      <c r="G158" s="258" t="s">
        <v>311</v>
      </c>
      <c r="H158" s="259">
        <v>48</v>
      </c>
      <c r="I158" s="260"/>
      <c r="J158" s="261">
        <f t="shared" si="20"/>
        <v>0</v>
      </c>
      <c r="K158" s="257" t="s">
        <v>196</v>
      </c>
      <c r="L158" s="262"/>
      <c r="M158" s="263" t="s">
        <v>1</v>
      </c>
      <c r="N158" s="264" t="s">
        <v>43</v>
      </c>
      <c r="O158" s="71"/>
      <c r="P158" s="218">
        <f t="shared" si="21"/>
        <v>0</v>
      </c>
      <c r="Q158" s="218">
        <v>0.01</v>
      </c>
      <c r="R158" s="218">
        <f t="shared" si="22"/>
        <v>0.48</v>
      </c>
      <c r="S158" s="218">
        <v>0</v>
      </c>
      <c r="T158" s="219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234</v>
      </c>
      <c r="AT158" s="220" t="s">
        <v>327</v>
      </c>
      <c r="AU158" s="220" t="s">
        <v>87</v>
      </c>
      <c r="AY158" s="17" t="s">
        <v>190</v>
      </c>
      <c r="BE158" s="221">
        <f t="shared" si="24"/>
        <v>0</v>
      </c>
      <c r="BF158" s="221">
        <f t="shared" si="25"/>
        <v>0</v>
      </c>
      <c r="BG158" s="221">
        <f t="shared" si="26"/>
        <v>0</v>
      </c>
      <c r="BH158" s="221">
        <f t="shared" si="27"/>
        <v>0</v>
      </c>
      <c r="BI158" s="221">
        <f t="shared" si="28"/>
        <v>0</v>
      </c>
      <c r="BJ158" s="17" t="s">
        <v>85</v>
      </c>
      <c r="BK158" s="221">
        <f t="shared" si="29"/>
        <v>0</v>
      </c>
      <c r="BL158" s="17" t="s">
        <v>197</v>
      </c>
      <c r="BM158" s="220" t="s">
        <v>1365</v>
      </c>
    </row>
    <row r="159" spans="1:65" s="2" customFormat="1" ht="16.5" customHeight="1">
      <c r="A159" s="34"/>
      <c r="B159" s="35"/>
      <c r="C159" s="209" t="s">
        <v>332</v>
      </c>
      <c r="D159" s="209" t="s">
        <v>192</v>
      </c>
      <c r="E159" s="210" t="s">
        <v>1366</v>
      </c>
      <c r="F159" s="211" t="s">
        <v>1367</v>
      </c>
      <c r="G159" s="212" t="s">
        <v>195</v>
      </c>
      <c r="H159" s="213">
        <v>20</v>
      </c>
      <c r="I159" s="214"/>
      <c r="J159" s="215">
        <f t="shared" si="20"/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 t="shared" si="21"/>
        <v>0</v>
      </c>
      <c r="Q159" s="218">
        <v>0</v>
      </c>
      <c r="R159" s="218">
        <f t="shared" si="22"/>
        <v>0</v>
      </c>
      <c r="S159" s="218">
        <v>0</v>
      </c>
      <c r="T159" s="219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 t="shared" si="24"/>
        <v>0</v>
      </c>
      <c r="BF159" s="221">
        <f t="shared" si="25"/>
        <v>0</v>
      </c>
      <c r="BG159" s="221">
        <f t="shared" si="26"/>
        <v>0</v>
      </c>
      <c r="BH159" s="221">
        <f t="shared" si="27"/>
        <v>0</v>
      </c>
      <c r="BI159" s="221">
        <f t="shared" si="28"/>
        <v>0</v>
      </c>
      <c r="BJ159" s="17" t="s">
        <v>85</v>
      </c>
      <c r="BK159" s="221">
        <f t="shared" si="29"/>
        <v>0</v>
      </c>
      <c r="BL159" s="17" t="s">
        <v>197</v>
      </c>
      <c r="BM159" s="220" t="s">
        <v>1368</v>
      </c>
    </row>
    <row r="160" spans="1:65" s="2" customFormat="1" ht="16.5" customHeight="1">
      <c r="A160" s="34"/>
      <c r="B160" s="35"/>
      <c r="C160" s="255" t="s">
        <v>336</v>
      </c>
      <c r="D160" s="255" t="s">
        <v>327</v>
      </c>
      <c r="E160" s="256" t="s">
        <v>1369</v>
      </c>
      <c r="F160" s="257" t="s">
        <v>1370</v>
      </c>
      <c r="G160" s="258" t="s">
        <v>195</v>
      </c>
      <c r="H160" s="259">
        <v>23</v>
      </c>
      <c r="I160" s="260"/>
      <c r="J160" s="261">
        <f t="shared" si="20"/>
        <v>0</v>
      </c>
      <c r="K160" s="257" t="s">
        <v>400</v>
      </c>
      <c r="L160" s="262"/>
      <c r="M160" s="263" t="s">
        <v>1</v>
      </c>
      <c r="N160" s="264" t="s">
        <v>43</v>
      </c>
      <c r="O160" s="71"/>
      <c r="P160" s="218">
        <f t="shared" si="21"/>
        <v>0</v>
      </c>
      <c r="Q160" s="218">
        <v>0.0003</v>
      </c>
      <c r="R160" s="218">
        <f t="shared" si="22"/>
        <v>0.006899999999999999</v>
      </c>
      <c r="S160" s="218">
        <v>0</v>
      </c>
      <c r="T160" s="219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234</v>
      </c>
      <c r="AT160" s="220" t="s">
        <v>327</v>
      </c>
      <c r="AU160" s="220" t="s">
        <v>87</v>
      </c>
      <c r="AY160" s="17" t="s">
        <v>190</v>
      </c>
      <c r="BE160" s="221">
        <f t="shared" si="24"/>
        <v>0</v>
      </c>
      <c r="BF160" s="221">
        <f t="shared" si="25"/>
        <v>0</v>
      </c>
      <c r="BG160" s="221">
        <f t="shared" si="26"/>
        <v>0</v>
      </c>
      <c r="BH160" s="221">
        <f t="shared" si="27"/>
        <v>0</v>
      </c>
      <c r="BI160" s="221">
        <f t="shared" si="28"/>
        <v>0</v>
      </c>
      <c r="BJ160" s="17" t="s">
        <v>85</v>
      </c>
      <c r="BK160" s="221">
        <f t="shared" si="29"/>
        <v>0</v>
      </c>
      <c r="BL160" s="17" t="s">
        <v>197</v>
      </c>
      <c r="BM160" s="220" t="s">
        <v>1371</v>
      </c>
    </row>
    <row r="161" spans="2:63" s="12" customFormat="1" ht="22.8" customHeight="1">
      <c r="B161" s="193"/>
      <c r="C161" s="194"/>
      <c r="D161" s="195" t="s">
        <v>77</v>
      </c>
      <c r="E161" s="207" t="s">
        <v>1372</v>
      </c>
      <c r="F161" s="207" t="s">
        <v>1373</v>
      </c>
      <c r="G161" s="194"/>
      <c r="H161" s="194"/>
      <c r="I161" s="197"/>
      <c r="J161" s="208">
        <f>BK161</f>
        <v>0</v>
      </c>
      <c r="K161" s="194"/>
      <c r="L161" s="199"/>
      <c r="M161" s="200"/>
      <c r="N161" s="201"/>
      <c r="O161" s="201"/>
      <c r="P161" s="202">
        <f>SUM(P162:P190)</f>
        <v>0</v>
      </c>
      <c r="Q161" s="201"/>
      <c r="R161" s="202">
        <f>SUM(R162:R190)</f>
        <v>2.3184799999999997</v>
      </c>
      <c r="S161" s="201"/>
      <c r="T161" s="203">
        <f>SUM(T162:T190)</f>
        <v>0</v>
      </c>
      <c r="AR161" s="204" t="s">
        <v>85</v>
      </c>
      <c r="AT161" s="205" t="s">
        <v>77</v>
      </c>
      <c r="AU161" s="205" t="s">
        <v>85</v>
      </c>
      <c r="AY161" s="204" t="s">
        <v>190</v>
      </c>
      <c r="BK161" s="206">
        <f>SUM(BK162:BK190)</f>
        <v>0</v>
      </c>
    </row>
    <row r="162" spans="1:65" s="2" customFormat="1" ht="21.75" customHeight="1">
      <c r="A162" s="34"/>
      <c r="B162" s="35"/>
      <c r="C162" s="209" t="s">
        <v>356</v>
      </c>
      <c r="D162" s="209" t="s">
        <v>192</v>
      </c>
      <c r="E162" s="210" t="s">
        <v>1374</v>
      </c>
      <c r="F162" s="211" t="s">
        <v>1375</v>
      </c>
      <c r="G162" s="212" t="s">
        <v>311</v>
      </c>
      <c r="H162" s="213">
        <v>6</v>
      </c>
      <c r="I162" s="214"/>
      <c r="J162" s="215">
        <f>ROUND(I162*H162,2)</f>
        <v>0</v>
      </c>
      <c r="K162" s="211" t="s">
        <v>196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1376</v>
      </c>
    </row>
    <row r="163" spans="1:65" s="2" customFormat="1" ht="16.5" customHeight="1">
      <c r="A163" s="34"/>
      <c r="B163" s="35"/>
      <c r="C163" s="255" t="s">
        <v>314</v>
      </c>
      <c r="D163" s="255" t="s">
        <v>327</v>
      </c>
      <c r="E163" s="256" t="s">
        <v>1377</v>
      </c>
      <c r="F163" s="257" t="s">
        <v>1378</v>
      </c>
      <c r="G163" s="258" t="s">
        <v>202</v>
      </c>
      <c r="H163" s="259">
        <v>3.09</v>
      </c>
      <c r="I163" s="260"/>
      <c r="J163" s="261">
        <f>ROUND(I163*H163,2)</f>
        <v>0</v>
      </c>
      <c r="K163" s="257" t="s">
        <v>400</v>
      </c>
      <c r="L163" s="262"/>
      <c r="M163" s="263" t="s">
        <v>1</v>
      </c>
      <c r="N163" s="264" t="s">
        <v>43</v>
      </c>
      <c r="O163" s="71"/>
      <c r="P163" s="218">
        <f>O163*H163</f>
        <v>0</v>
      </c>
      <c r="Q163" s="218">
        <v>0.22</v>
      </c>
      <c r="R163" s="218">
        <f>Q163*H163</f>
        <v>0.6798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234</v>
      </c>
      <c r="AT163" s="220" t="s">
        <v>327</v>
      </c>
      <c r="AU163" s="220" t="s">
        <v>87</v>
      </c>
      <c r="AY163" s="17" t="s">
        <v>190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85</v>
      </c>
      <c r="BK163" s="221">
        <f>ROUND(I163*H163,2)</f>
        <v>0</v>
      </c>
      <c r="BL163" s="17" t="s">
        <v>197</v>
      </c>
      <c r="BM163" s="220" t="s">
        <v>1379</v>
      </c>
    </row>
    <row r="164" spans="2:51" s="13" customFormat="1" ht="10.2">
      <c r="B164" s="222"/>
      <c r="C164" s="223"/>
      <c r="D164" s="224" t="s">
        <v>199</v>
      </c>
      <c r="E164" s="225" t="s">
        <v>1</v>
      </c>
      <c r="F164" s="226" t="s">
        <v>1380</v>
      </c>
      <c r="G164" s="223"/>
      <c r="H164" s="227">
        <v>3.09</v>
      </c>
      <c r="I164" s="228"/>
      <c r="J164" s="223"/>
      <c r="K164" s="223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199</v>
      </c>
      <c r="AU164" s="233" t="s">
        <v>87</v>
      </c>
      <c r="AV164" s="13" t="s">
        <v>87</v>
      </c>
      <c r="AW164" s="13" t="s">
        <v>34</v>
      </c>
      <c r="AX164" s="13" t="s">
        <v>85</v>
      </c>
      <c r="AY164" s="233" t="s">
        <v>190</v>
      </c>
    </row>
    <row r="165" spans="1:65" s="2" customFormat="1" ht="21.75" customHeight="1">
      <c r="A165" s="34"/>
      <c r="B165" s="35"/>
      <c r="C165" s="209" t="s">
        <v>364</v>
      </c>
      <c r="D165" s="209" t="s">
        <v>192</v>
      </c>
      <c r="E165" s="210" t="s">
        <v>1381</v>
      </c>
      <c r="F165" s="211" t="s">
        <v>1382</v>
      </c>
      <c r="G165" s="212" t="s">
        <v>311</v>
      </c>
      <c r="H165" s="213">
        <v>6</v>
      </c>
      <c r="I165" s="214"/>
      <c r="J165" s="215">
        <f aca="true" t="shared" si="30" ref="J165:J170">ROUND(I165*H165,2)</f>
        <v>0</v>
      </c>
      <c r="K165" s="211" t="s">
        <v>196</v>
      </c>
      <c r="L165" s="39"/>
      <c r="M165" s="216" t="s">
        <v>1</v>
      </c>
      <c r="N165" s="217" t="s">
        <v>43</v>
      </c>
      <c r="O165" s="71"/>
      <c r="P165" s="218">
        <f aca="true" t="shared" si="31" ref="P165:P170">O165*H165</f>
        <v>0</v>
      </c>
      <c r="Q165" s="218">
        <v>0</v>
      </c>
      <c r="R165" s="218">
        <f aca="true" t="shared" si="32" ref="R165:R170">Q165*H165</f>
        <v>0</v>
      </c>
      <c r="S165" s="218">
        <v>0</v>
      </c>
      <c r="T165" s="219">
        <f aca="true" t="shared" si="33" ref="T165:T170"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197</v>
      </c>
      <c r="AT165" s="220" t="s">
        <v>192</v>
      </c>
      <c r="AU165" s="220" t="s">
        <v>87</v>
      </c>
      <c r="AY165" s="17" t="s">
        <v>190</v>
      </c>
      <c r="BE165" s="221">
        <f aca="true" t="shared" si="34" ref="BE165:BE170">IF(N165="základní",J165,0)</f>
        <v>0</v>
      </c>
      <c r="BF165" s="221">
        <f aca="true" t="shared" si="35" ref="BF165:BF170">IF(N165="snížená",J165,0)</f>
        <v>0</v>
      </c>
      <c r="BG165" s="221">
        <f aca="true" t="shared" si="36" ref="BG165:BG170">IF(N165="zákl. přenesená",J165,0)</f>
        <v>0</v>
      </c>
      <c r="BH165" s="221">
        <f aca="true" t="shared" si="37" ref="BH165:BH170">IF(N165="sníž. přenesená",J165,0)</f>
        <v>0</v>
      </c>
      <c r="BI165" s="221">
        <f aca="true" t="shared" si="38" ref="BI165:BI170">IF(N165="nulová",J165,0)</f>
        <v>0</v>
      </c>
      <c r="BJ165" s="17" t="s">
        <v>85</v>
      </c>
      <c r="BK165" s="221">
        <f aca="true" t="shared" si="39" ref="BK165:BK170">ROUND(I165*H165,2)</f>
        <v>0</v>
      </c>
      <c r="BL165" s="17" t="s">
        <v>197</v>
      </c>
      <c r="BM165" s="220" t="s">
        <v>1383</v>
      </c>
    </row>
    <row r="166" spans="1:65" s="2" customFormat="1" ht="16.5" customHeight="1">
      <c r="A166" s="34"/>
      <c r="B166" s="35"/>
      <c r="C166" s="255" t="s">
        <v>369</v>
      </c>
      <c r="D166" s="255" t="s">
        <v>327</v>
      </c>
      <c r="E166" s="256" t="s">
        <v>1384</v>
      </c>
      <c r="F166" s="257" t="s">
        <v>1385</v>
      </c>
      <c r="G166" s="258" t="s">
        <v>311</v>
      </c>
      <c r="H166" s="259">
        <v>2</v>
      </c>
      <c r="I166" s="260"/>
      <c r="J166" s="261">
        <f t="shared" si="30"/>
        <v>0</v>
      </c>
      <c r="K166" s="257" t="s">
        <v>886</v>
      </c>
      <c r="L166" s="262"/>
      <c r="M166" s="263" t="s">
        <v>1</v>
      </c>
      <c r="N166" s="264" t="s">
        <v>43</v>
      </c>
      <c r="O166" s="71"/>
      <c r="P166" s="218">
        <f t="shared" si="31"/>
        <v>0</v>
      </c>
      <c r="Q166" s="218">
        <v>0.063</v>
      </c>
      <c r="R166" s="218">
        <f t="shared" si="32"/>
        <v>0.126</v>
      </c>
      <c r="S166" s="218">
        <v>0</v>
      </c>
      <c r="T166" s="219">
        <f t="shared" si="3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234</v>
      </c>
      <c r="AT166" s="220" t="s">
        <v>327</v>
      </c>
      <c r="AU166" s="220" t="s">
        <v>87</v>
      </c>
      <c r="AY166" s="17" t="s">
        <v>190</v>
      </c>
      <c r="BE166" s="221">
        <f t="shared" si="34"/>
        <v>0</v>
      </c>
      <c r="BF166" s="221">
        <f t="shared" si="35"/>
        <v>0</v>
      </c>
      <c r="BG166" s="221">
        <f t="shared" si="36"/>
        <v>0</v>
      </c>
      <c r="BH166" s="221">
        <f t="shared" si="37"/>
        <v>0</v>
      </c>
      <c r="BI166" s="221">
        <f t="shared" si="38"/>
        <v>0</v>
      </c>
      <c r="BJ166" s="17" t="s">
        <v>85</v>
      </c>
      <c r="BK166" s="221">
        <f t="shared" si="39"/>
        <v>0</v>
      </c>
      <c r="BL166" s="17" t="s">
        <v>197</v>
      </c>
      <c r="BM166" s="220" t="s">
        <v>1386</v>
      </c>
    </row>
    <row r="167" spans="1:65" s="2" customFormat="1" ht="16.5" customHeight="1">
      <c r="A167" s="34"/>
      <c r="B167" s="35"/>
      <c r="C167" s="255" t="s">
        <v>373</v>
      </c>
      <c r="D167" s="255" t="s">
        <v>327</v>
      </c>
      <c r="E167" s="256" t="s">
        <v>1387</v>
      </c>
      <c r="F167" s="257" t="s">
        <v>1388</v>
      </c>
      <c r="G167" s="258" t="s">
        <v>311</v>
      </c>
      <c r="H167" s="259">
        <v>2</v>
      </c>
      <c r="I167" s="260"/>
      <c r="J167" s="261">
        <f t="shared" si="30"/>
        <v>0</v>
      </c>
      <c r="K167" s="257" t="s">
        <v>1</v>
      </c>
      <c r="L167" s="262"/>
      <c r="M167" s="263" t="s">
        <v>1</v>
      </c>
      <c r="N167" s="264" t="s">
        <v>43</v>
      </c>
      <c r="O167" s="71"/>
      <c r="P167" s="218">
        <f t="shared" si="31"/>
        <v>0</v>
      </c>
      <c r="Q167" s="218">
        <v>0.063</v>
      </c>
      <c r="R167" s="218">
        <f t="shared" si="32"/>
        <v>0.126</v>
      </c>
      <c r="S167" s="218">
        <v>0</v>
      </c>
      <c r="T167" s="219">
        <f t="shared" si="3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234</v>
      </c>
      <c r="AT167" s="220" t="s">
        <v>327</v>
      </c>
      <c r="AU167" s="220" t="s">
        <v>87</v>
      </c>
      <c r="AY167" s="17" t="s">
        <v>190</v>
      </c>
      <c r="BE167" s="221">
        <f t="shared" si="34"/>
        <v>0</v>
      </c>
      <c r="BF167" s="221">
        <f t="shared" si="35"/>
        <v>0</v>
      </c>
      <c r="BG167" s="221">
        <f t="shared" si="36"/>
        <v>0</v>
      </c>
      <c r="BH167" s="221">
        <f t="shared" si="37"/>
        <v>0</v>
      </c>
      <c r="BI167" s="221">
        <f t="shared" si="38"/>
        <v>0</v>
      </c>
      <c r="BJ167" s="17" t="s">
        <v>85</v>
      </c>
      <c r="BK167" s="221">
        <f t="shared" si="39"/>
        <v>0</v>
      </c>
      <c r="BL167" s="17" t="s">
        <v>197</v>
      </c>
      <c r="BM167" s="220" t="s">
        <v>1389</v>
      </c>
    </row>
    <row r="168" spans="1:65" s="2" customFormat="1" ht="16.5" customHeight="1">
      <c r="A168" s="34"/>
      <c r="B168" s="35"/>
      <c r="C168" s="255" t="s">
        <v>381</v>
      </c>
      <c r="D168" s="255" t="s">
        <v>327</v>
      </c>
      <c r="E168" s="256" t="s">
        <v>1390</v>
      </c>
      <c r="F168" s="257" t="s">
        <v>1391</v>
      </c>
      <c r="G168" s="258" t="s">
        <v>311</v>
      </c>
      <c r="H168" s="259">
        <v>1</v>
      </c>
      <c r="I168" s="260"/>
      <c r="J168" s="261">
        <f t="shared" si="30"/>
        <v>0</v>
      </c>
      <c r="K168" s="257" t="s">
        <v>400</v>
      </c>
      <c r="L168" s="262"/>
      <c r="M168" s="263" t="s">
        <v>1</v>
      </c>
      <c r="N168" s="264" t="s">
        <v>43</v>
      </c>
      <c r="O168" s="71"/>
      <c r="P168" s="218">
        <f t="shared" si="31"/>
        <v>0</v>
      </c>
      <c r="Q168" s="218">
        <v>0.018</v>
      </c>
      <c r="R168" s="218">
        <f t="shared" si="32"/>
        <v>0.018</v>
      </c>
      <c r="S168" s="218">
        <v>0</v>
      </c>
      <c r="T168" s="219">
        <f t="shared" si="3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234</v>
      </c>
      <c r="AT168" s="220" t="s">
        <v>327</v>
      </c>
      <c r="AU168" s="220" t="s">
        <v>87</v>
      </c>
      <c r="AY168" s="17" t="s">
        <v>190</v>
      </c>
      <c r="BE168" s="221">
        <f t="shared" si="34"/>
        <v>0</v>
      </c>
      <c r="BF168" s="221">
        <f t="shared" si="35"/>
        <v>0</v>
      </c>
      <c r="BG168" s="221">
        <f t="shared" si="36"/>
        <v>0</v>
      </c>
      <c r="BH168" s="221">
        <f t="shared" si="37"/>
        <v>0</v>
      </c>
      <c r="BI168" s="221">
        <f t="shared" si="38"/>
        <v>0</v>
      </c>
      <c r="BJ168" s="17" t="s">
        <v>85</v>
      </c>
      <c r="BK168" s="221">
        <f t="shared" si="39"/>
        <v>0</v>
      </c>
      <c r="BL168" s="17" t="s">
        <v>197</v>
      </c>
      <c r="BM168" s="220" t="s">
        <v>1392</v>
      </c>
    </row>
    <row r="169" spans="1:65" s="2" customFormat="1" ht="21.75" customHeight="1">
      <c r="A169" s="34"/>
      <c r="B169" s="35"/>
      <c r="C169" s="209" t="s">
        <v>385</v>
      </c>
      <c r="D169" s="209" t="s">
        <v>192</v>
      </c>
      <c r="E169" s="210" t="s">
        <v>1393</v>
      </c>
      <c r="F169" s="211" t="s">
        <v>1394</v>
      </c>
      <c r="G169" s="212" t="s">
        <v>311</v>
      </c>
      <c r="H169" s="213">
        <v>6</v>
      </c>
      <c r="I169" s="214"/>
      <c r="J169" s="215">
        <f t="shared" si="30"/>
        <v>0</v>
      </c>
      <c r="K169" s="211" t="s">
        <v>196</v>
      </c>
      <c r="L169" s="39"/>
      <c r="M169" s="216" t="s">
        <v>1</v>
      </c>
      <c r="N169" s="217" t="s">
        <v>43</v>
      </c>
      <c r="O169" s="71"/>
      <c r="P169" s="218">
        <f t="shared" si="31"/>
        <v>0</v>
      </c>
      <c r="Q169" s="218">
        <v>6E-05</v>
      </c>
      <c r="R169" s="218">
        <f t="shared" si="32"/>
        <v>0.00036</v>
      </c>
      <c r="S169" s="218">
        <v>0</v>
      </c>
      <c r="T169" s="219">
        <f t="shared" si="3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197</v>
      </c>
      <c r="AT169" s="220" t="s">
        <v>192</v>
      </c>
      <c r="AU169" s="220" t="s">
        <v>87</v>
      </c>
      <c r="AY169" s="17" t="s">
        <v>190</v>
      </c>
      <c r="BE169" s="221">
        <f t="shared" si="34"/>
        <v>0</v>
      </c>
      <c r="BF169" s="221">
        <f t="shared" si="35"/>
        <v>0</v>
      </c>
      <c r="BG169" s="221">
        <f t="shared" si="36"/>
        <v>0</v>
      </c>
      <c r="BH169" s="221">
        <f t="shared" si="37"/>
        <v>0</v>
      </c>
      <c r="BI169" s="221">
        <f t="shared" si="38"/>
        <v>0</v>
      </c>
      <c r="BJ169" s="17" t="s">
        <v>85</v>
      </c>
      <c r="BK169" s="221">
        <f t="shared" si="39"/>
        <v>0</v>
      </c>
      <c r="BL169" s="17" t="s">
        <v>197</v>
      </c>
      <c r="BM169" s="220" t="s">
        <v>1395</v>
      </c>
    </row>
    <row r="170" spans="1:65" s="2" customFormat="1" ht="21.75" customHeight="1">
      <c r="A170" s="34"/>
      <c r="B170" s="35"/>
      <c r="C170" s="255" t="s">
        <v>389</v>
      </c>
      <c r="D170" s="255" t="s">
        <v>327</v>
      </c>
      <c r="E170" s="256" t="s">
        <v>1396</v>
      </c>
      <c r="F170" s="257" t="s">
        <v>1397</v>
      </c>
      <c r="G170" s="258" t="s">
        <v>311</v>
      </c>
      <c r="H170" s="259">
        <v>18.18</v>
      </c>
      <c r="I170" s="260"/>
      <c r="J170" s="261">
        <f t="shared" si="30"/>
        <v>0</v>
      </c>
      <c r="K170" s="257" t="s">
        <v>1398</v>
      </c>
      <c r="L170" s="262"/>
      <c r="M170" s="263" t="s">
        <v>1</v>
      </c>
      <c r="N170" s="264" t="s">
        <v>43</v>
      </c>
      <c r="O170" s="71"/>
      <c r="P170" s="218">
        <f t="shared" si="31"/>
        <v>0</v>
      </c>
      <c r="Q170" s="218">
        <v>0.003</v>
      </c>
      <c r="R170" s="218">
        <f t="shared" si="32"/>
        <v>0.05454</v>
      </c>
      <c r="S170" s="218">
        <v>0</v>
      </c>
      <c r="T170" s="219">
        <f t="shared" si="3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234</v>
      </c>
      <c r="AT170" s="220" t="s">
        <v>327</v>
      </c>
      <c r="AU170" s="220" t="s">
        <v>87</v>
      </c>
      <c r="AY170" s="17" t="s">
        <v>190</v>
      </c>
      <c r="BE170" s="221">
        <f t="shared" si="34"/>
        <v>0</v>
      </c>
      <c r="BF170" s="221">
        <f t="shared" si="35"/>
        <v>0</v>
      </c>
      <c r="BG170" s="221">
        <f t="shared" si="36"/>
        <v>0</v>
      </c>
      <c r="BH170" s="221">
        <f t="shared" si="37"/>
        <v>0</v>
      </c>
      <c r="BI170" s="221">
        <f t="shared" si="38"/>
        <v>0</v>
      </c>
      <c r="BJ170" s="17" t="s">
        <v>85</v>
      </c>
      <c r="BK170" s="221">
        <f t="shared" si="39"/>
        <v>0</v>
      </c>
      <c r="BL170" s="17" t="s">
        <v>197</v>
      </c>
      <c r="BM170" s="220" t="s">
        <v>1399</v>
      </c>
    </row>
    <row r="171" spans="2:51" s="13" customFormat="1" ht="10.2">
      <c r="B171" s="222"/>
      <c r="C171" s="223"/>
      <c r="D171" s="224" t="s">
        <v>199</v>
      </c>
      <c r="E171" s="225" t="s">
        <v>1</v>
      </c>
      <c r="F171" s="226" t="s">
        <v>1400</v>
      </c>
      <c r="G171" s="223"/>
      <c r="H171" s="227">
        <v>18.18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199</v>
      </c>
      <c r="AU171" s="233" t="s">
        <v>87</v>
      </c>
      <c r="AV171" s="13" t="s">
        <v>87</v>
      </c>
      <c r="AW171" s="13" t="s">
        <v>34</v>
      </c>
      <c r="AX171" s="13" t="s">
        <v>85</v>
      </c>
      <c r="AY171" s="233" t="s">
        <v>190</v>
      </c>
    </row>
    <row r="172" spans="1:65" s="2" customFormat="1" ht="21.75" customHeight="1">
      <c r="A172" s="34"/>
      <c r="B172" s="35"/>
      <c r="C172" s="255" t="s">
        <v>393</v>
      </c>
      <c r="D172" s="255" t="s">
        <v>327</v>
      </c>
      <c r="E172" s="256" t="s">
        <v>1401</v>
      </c>
      <c r="F172" s="257" t="s">
        <v>1402</v>
      </c>
      <c r="G172" s="258" t="s">
        <v>311</v>
      </c>
      <c r="H172" s="259">
        <v>18.18</v>
      </c>
      <c r="I172" s="260"/>
      <c r="J172" s="261">
        <f aca="true" t="shared" si="40" ref="J172:J181">ROUND(I172*H172,2)</f>
        <v>0</v>
      </c>
      <c r="K172" s="257" t="s">
        <v>1</v>
      </c>
      <c r="L172" s="262"/>
      <c r="M172" s="263" t="s">
        <v>1</v>
      </c>
      <c r="N172" s="264" t="s">
        <v>43</v>
      </c>
      <c r="O172" s="71"/>
      <c r="P172" s="218">
        <f aca="true" t="shared" si="41" ref="P172:P181">O172*H172</f>
        <v>0</v>
      </c>
      <c r="Q172" s="218">
        <v>0.003</v>
      </c>
      <c r="R172" s="218">
        <f aca="true" t="shared" si="42" ref="R172:R181">Q172*H172</f>
        <v>0.05454</v>
      </c>
      <c r="S172" s="218">
        <v>0</v>
      </c>
      <c r="T172" s="219">
        <f aca="true" t="shared" si="43" ref="T172:T181"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234</v>
      </c>
      <c r="AT172" s="220" t="s">
        <v>327</v>
      </c>
      <c r="AU172" s="220" t="s">
        <v>87</v>
      </c>
      <c r="AY172" s="17" t="s">
        <v>190</v>
      </c>
      <c r="BE172" s="221">
        <f aca="true" t="shared" si="44" ref="BE172:BE181">IF(N172="základní",J172,0)</f>
        <v>0</v>
      </c>
      <c r="BF172" s="221">
        <f aca="true" t="shared" si="45" ref="BF172:BF181">IF(N172="snížená",J172,0)</f>
        <v>0</v>
      </c>
      <c r="BG172" s="221">
        <f aca="true" t="shared" si="46" ref="BG172:BG181">IF(N172="zákl. přenesená",J172,0)</f>
        <v>0</v>
      </c>
      <c r="BH172" s="221">
        <f aca="true" t="shared" si="47" ref="BH172:BH181">IF(N172="sníž. přenesená",J172,0)</f>
        <v>0</v>
      </c>
      <c r="BI172" s="221">
        <f aca="true" t="shared" si="48" ref="BI172:BI181">IF(N172="nulová",J172,0)</f>
        <v>0</v>
      </c>
      <c r="BJ172" s="17" t="s">
        <v>85</v>
      </c>
      <c r="BK172" s="221">
        <f aca="true" t="shared" si="49" ref="BK172:BK181">ROUND(I172*H172,2)</f>
        <v>0</v>
      </c>
      <c r="BL172" s="17" t="s">
        <v>197</v>
      </c>
      <c r="BM172" s="220" t="s">
        <v>1403</v>
      </c>
    </row>
    <row r="173" spans="1:65" s="2" customFormat="1" ht="21.75" customHeight="1">
      <c r="A173" s="34"/>
      <c r="B173" s="35"/>
      <c r="C173" s="209" t="s">
        <v>342</v>
      </c>
      <c r="D173" s="209" t="s">
        <v>192</v>
      </c>
      <c r="E173" s="210" t="s">
        <v>1404</v>
      </c>
      <c r="F173" s="211" t="s">
        <v>1405</v>
      </c>
      <c r="G173" s="212" t="s">
        <v>311</v>
      </c>
      <c r="H173" s="213">
        <v>1</v>
      </c>
      <c r="I173" s="214"/>
      <c r="J173" s="215">
        <f t="shared" si="40"/>
        <v>0</v>
      </c>
      <c r="K173" s="211" t="s">
        <v>196</v>
      </c>
      <c r="L173" s="39"/>
      <c r="M173" s="216" t="s">
        <v>1</v>
      </c>
      <c r="N173" s="217" t="s">
        <v>43</v>
      </c>
      <c r="O173" s="71"/>
      <c r="P173" s="218">
        <f t="shared" si="41"/>
        <v>0</v>
      </c>
      <c r="Q173" s="218">
        <v>0</v>
      </c>
      <c r="R173" s="218">
        <f t="shared" si="42"/>
        <v>0</v>
      </c>
      <c r="S173" s="218">
        <v>0</v>
      </c>
      <c r="T173" s="219">
        <f t="shared" si="4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197</v>
      </c>
      <c r="AT173" s="220" t="s">
        <v>192</v>
      </c>
      <c r="AU173" s="220" t="s">
        <v>87</v>
      </c>
      <c r="AY173" s="17" t="s">
        <v>190</v>
      </c>
      <c r="BE173" s="221">
        <f t="shared" si="44"/>
        <v>0</v>
      </c>
      <c r="BF173" s="221">
        <f t="shared" si="45"/>
        <v>0</v>
      </c>
      <c r="BG173" s="221">
        <f t="shared" si="46"/>
        <v>0</v>
      </c>
      <c r="BH173" s="221">
        <f t="shared" si="47"/>
        <v>0</v>
      </c>
      <c r="BI173" s="221">
        <f t="shared" si="48"/>
        <v>0</v>
      </c>
      <c r="BJ173" s="17" t="s">
        <v>85</v>
      </c>
      <c r="BK173" s="221">
        <f t="shared" si="49"/>
        <v>0</v>
      </c>
      <c r="BL173" s="17" t="s">
        <v>197</v>
      </c>
      <c r="BM173" s="220" t="s">
        <v>1406</v>
      </c>
    </row>
    <row r="174" spans="1:65" s="2" customFormat="1" ht="21.75" customHeight="1">
      <c r="A174" s="34"/>
      <c r="B174" s="35"/>
      <c r="C174" s="209" t="s">
        <v>397</v>
      </c>
      <c r="D174" s="209" t="s">
        <v>192</v>
      </c>
      <c r="E174" s="210" t="s">
        <v>1407</v>
      </c>
      <c r="F174" s="211" t="s">
        <v>1408</v>
      </c>
      <c r="G174" s="212" t="s">
        <v>195</v>
      </c>
      <c r="H174" s="213">
        <v>6</v>
      </c>
      <c r="I174" s="214"/>
      <c r="J174" s="215">
        <f t="shared" si="40"/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 t="shared" si="41"/>
        <v>0</v>
      </c>
      <c r="Q174" s="218">
        <v>0.00036</v>
      </c>
      <c r="R174" s="218">
        <f t="shared" si="42"/>
        <v>0.00216</v>
      </c>
      <c r="S174" s="218">
        <v>0</v>
      </c>
      <c r="T174" s="219">
        <f t="shared" si="4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197</v>
      </c>
      <c r="AT174" s="220" t="s">
        <v>192</v>
      </c>
      <c r="AU174" s="220" t="s">
        <v>87</v>
      </c>
      <c r="AY174" s="17" t="s">
        <v>190</v>
      </c>
      <c r="BE174" s="221">
        <f t="shared" si="44"/>
        <v>0</v>
      </c>
      <c r="BF174" s="221">
        <f t="shared" si="45"/>
        <v>0</v>
      </c>
      <c r="BG174" s="221">
        <f t="shared" si="46"/>
        <v>0</v>
      </c>
      <c r="BH174" s="221">
        <f t="shared" si="47"/>
        <v>0</v>
      </c>
      <c r="BI174" s="221">
        <f t="shared" si="48"/>
        <v>0</v>
      </c>
      <c r="BJ174" s="17" t="s">
        <v>85</v>
      </c>
      <c r="BK174" s="221">
        <f t="shared" si="49"/>
        <v>0</v>
      </c>
      <c r="BL174" s="17" t="s">
        <v>197</v>
      </c>
      <c r="BM174" s="220" t="s">
        <v>1409</v>
      </c>
    </row>
    <row r="175" spans="1:65" s="2" customFormat="1" ht="16.5" customHeight="1">
      <c r="A175" s="34"/>
      <c r="B175" s="35"/>
      <c r="C175" s="255" t="s">
        <v>402</v>
      </c>
      <c r="D175" s="255" t="s">
        <v>327</v>
      </c>
      <c r="E175" s="256" t="s">
        <v>1410</v>
      </c>
      <c r="F175" s="257" t="s">
        <v>1411</v>
      </c>
      <c r="G175" s="258" t="s">
        <v>350</v>
      </c>
      <c r="H175" s="259">
        <v>12</v>
      </c>
      <c r="I175" s="260"/>
      <c r="J175" s="261">
        <f t="shared" si="40"/>
        <v>0</v>
      </c>
      <c r="K175" s="257" t="s">
        <v>1</v>
      </c>
      <c r="L175" s="262"/>
      <c r="M175" s="263" t="s">
        <v>1</v>
      </c>
      <c r="N175" s="264" t="s">
        <v>43</v>
      </c>
      <c r="O175" s="71"/>
      <c r="P175" s="218">
        <f t="shared" si="41"/>
        <v>0</v>
      </c>
      <c r="Q175" s="218">
        <v>1E-05</v>
      </c>
      <c r="R175" s="218">
        <f t="shared" si="42"/>
        <v>0.00012000000000000002</v>
      </c>
      <c r="S175" s="218">
        <v>0</v>
      </c>
      <c r="T175" s="219">
        <f t="shared" si="4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234</v>
      </c>
      <c r="AT175" s="220" t="s">
        <v>327</v>
      </c>
      <c r="AU175" s="220" t="s">
        <v>87</v>
      </c>
      <c r="AY175" s="17" t="s">
        <v>190</v>
      </c>
      <c r="BE175" s="221">
        <f t="shared" si="44"/>
        <v>0</v>
      </c>
      <c r="BF175" s="221">
        <f t="shared" si="45"/>
        <v>0</v>
      </c>
      <c r="BG175" s="221">
        <f t="shared" si="46"/>
        <v>0</v>
      </c>
      <c r="BH175" s="221">
        <f t="shared" si="47"/>
        <v>0</v>
      </c>
      <c r="BI175" s="221">
        <f t="shared" si="48"/>
        <v>0</v>
      </c>
      <c r="BJ175" s="17" t="s">
        <v>85</v>
      </c>
      <c r="BK175" s="221">
        <f t="shared" si="49"/>
        <v>0</v>
      </c>
      <c r="BL175" s="17" t="s">
        <v>197</v>
      </c>
      <c r="BM175" s="220" t="s">
        <v>1412</v>
      </c>
    </row>
    <row r="176" spans="1:65" s="2" customFormat="1" ht="16.5" customHeight="1">
      <c r="A176" s="34"/>
      <c r="B176" s="35"/>
      <c r="C176" s="255" t="s">
        <v>409</v>
      </c>
      <c r="D176" s="255" t="s">
        <v>327</v>
      </c>
      <c r="E176" s="256" t="s">
        <v>1413</v>
      </c>
      <c r="F176" s="257" t="s">
        <v>1414</v>
      </c>
      <c r="G176" s="258" t="s">
        <v>350</v>
      </c>
      <c r="H176" s="259">
        <v>6</v>
      </c>
      <c r="I176" s="260"/>
      <c r="J176" s="261">
        <f t="shared" si="40"/>
        <v>0</v>
      </c>
      <c r="K176" s="257" t="s">
        <v>1</v>
      </c>
      <c r="L176" s="262"/>
      <c r="M176" s="263" t="s">
        <v>1</v>
      </c>
      <c r="N176" s="264" t="s">
        <v>43</v>
      </c>
      <c r="O176" s="71"/>
      <c r="P176" s="218">
        <f t="shared" si="41"/>
        <v>0</v>
      </c>
      <c r="Q176" s="218">
        <v>1E-05</v>
      </c>
      <c r="R176" s="218">
        <f t="shared" si="42"/>
        <v>6.000000000000001E-05</v>
      </c>
      <c r="S176" s="218">
        <v>0</v>
      </c>
      <c r="T176" s="219">
        <f t="shared" si="4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234</v>
      </c>
      <c r="AT176" s="220" t="s">
        <v>327</v>
      </c>
      <c r="AU176" s="220" t="s">
        <v>87</v>
      </c>
      <c r="AY176" s="17" t="s">
        <v>190</v>
      </c>
      <c r="BE176" s="221">
        <f t="shared" si="44"/>
        <v>0</v>
      </c>
      <c r="BF176" s="221">
        <f t="shared" si="45"/>
        <v>0</v>
      </c>
      <c r="BG176" s="221">
        <f t="shared" si="46"/>
        <v>0</v>
      </c>
      <c r="BH176" s="221">
        <f t="shared" si="47"/>
        <v>0</v>
      </c>
      <c r="BI176" s="221">
        <f t="shared" si="48"/>
        <v>0</v>
      </c>
      <c r="BJ176" s="17" t="s">
        <v>85</v>
      </c>
      <c r="BK176" s="221">
        <f t="shared" si="49"/>
        <v>0</v>
      </c>
      <c r="BL176" s="17" t="s">
        <v>197</v>
      </c>
      <c r="BM176" s="220" t="s">
        <v>1415</v>
      </c>
    </row>
    <row r="177" spans="1:65" s="2" customFormat="1" ht="21.75" customHeight="1">
      <c r="A177" s="34"/>
      <c r="B177" s="35"/>
      <c r="C177" s="209" t="s">
        <v>138</v>
      </c>
      <c r="D177" s="209" t="s">
        <v>192</v>
      </c>
      <c r="E177" s="210" t="s">
        <v>1416</v>
      </c>
      <c r="F177" s="211" t="s">
        <v>1417</v>
      </c>
      <c r="G177" s="212" t="s">
        <v>311</v>
      </c>
      <c r="H177" s="213">
        <v>1</v>
      </c>
      <c r="I177" s="214"/>
      <c r="J177" s="215">
        <f t="shared" si="40"/>
        <v>0</v>
      </c>
      <c r="K177" s="211" t="s">
        <v>196</v>
      </c>
      <c r="L177" s="39"/>
      <c r="M177" s="216" t="s">
        <v>1</v>
      </c>
      <c r="N177" s="217" t="s">
        <v>43</v>
      </c>
      <c r="O177" s="71"/>
      <c r="P177" s="218">
        <f t="shared" si="41"/>
        <v>0</v>
      </c>
      <c r="Q177" s="218">
        <v>0.0009</v>
      </c>
      <c r="R177" s="218">
        <f t="shared" si="42"/>
        <v>0.0009</v>
      </c>
      <c r="S177" s="218">
        <v>0</v>
      </c>
      <c r="T177" s="219">
        <f t="shared" si="4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197</v>
      </c>
      <c r="AT177" s="220" t="s">
        <v>192</v>
      </c>
      <c r="AU177" s="220" t="s">
        <v>87</v>
      </c>
      <c r="AY177" s="17" t="s">
        <v>190</v>
      </c>
      <c r="BE177" s="221">
        <f t="shared" si="44"/>
        <v>0</v>
      </c>
      <c r="BF177" s="221">
        <f t="shared" si="45"/>
        <v>0</v>
      </c>
      <c r="BG177" s="221">
        <f t="shared" si="46"/>
        <v>0</v>
      </c>
      <c r="BH177" s="221">
        <f t="shared" si="47"/>
        <v>0</v>
      </c>
      <c r="BI177" s="221">
        <f t="shared" si="48"/>
        <v>0</v>
      </c>
      <c r="BJ177" s="17" t="s">
        <v>85</v>
      </c>
      <c r="BK177" s="221">
        <f t="shared" si="49"/>
        <v>0</v>
      </c>
      <c r="BL177" s="17" t="s">
        <v>197</v>
      </c>
      <c r="BM177" s="220" t="s">
        <v>1418</v>
      </c>
    </row>
    <row r="178" spans="1:65" s="2" customFormat="1" ht="21.75" customHeight="1">
      <c r="A178" s="34"/>
      <c r="B178" s="35"/>
      <c r="C178" s="209" t="s">
        <v>352</v>
      </c>
      <c r="D178" s="209" t="s">
        <v>192</v>
      </c>
      <c r="E178" s="210" t="s">
        <v>1419</v>
      </c>
      <c r="F178" s="211" t="s">
        <v>1420</v>
      </c>
      <c r="G178" s="212" t="s">
        <v>311</v>
      </c>
      <c r="H178" s="213">
        <v>11</v>
      </c>
      <c r="I178" s="214"/>
      <c r="J178" s="215">
        <f t="shared" si="40"/>
        <v>0</v>
      </c>
      <c r="K178" s="211" t="s">
        <v>196</v>
      </c>
      <c r="L178" s="39"/>
      <c r="M178" s="216" t="s">
        <v>1</v>
      </c>
      <c r="N178" s="217" t="s">
        <v>43</v>
      </c>
      <c r="O178" s="71"/>
      <c r="P178" s="218">
        <f t="shared" si="41"/>
        <v>0</v>
      </c>
      <c r="Q178" s="218">
        <v>0</v>
      </c>
      <c r="R178" s="218">
        <f t="shared" si="42"/>
        <v>0</v>
      </c>
      <c r="S178" s="218">
        <v>0</v>
      </c>
      <c r="T178" s="219">
        <f t="shared" si="4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 t="shared" si="44"/>
        <v>0</v>
      </c>
      <c r="BF178" s="221">
        <f t="shared" si="45"/>
        <v>0</v>
      </c>
      <c r="BG178" s="221">
        <f t="shared" si="46"/>
        <v>0</v>
      </c>
      <c r="BH178" s="221">
        <f t="shared" si="47"/>
        <v>0</v>
      </c>
      <c r="BI178" s="221">
        <f t="shared" si="48"/>
        <v>0</v>
      </c>
      <c r="BJ178" s="17" t="s">
        <v>85</v>
      </c>
      <c r="BK178" s="221">
        <f t="shared" si="49"/>
        <v>0</v>
      </c>
      <c r="BL178" s="17" t="s">
        <v>197</v>
      </c>
      <c r="BM178" s="220" t="s">
        <v>1421</v>
      </c>
    </row>
    <row r="179" spans="1:65" s="2" customFormat="1" ht="16.5" customHeight="1">
      <c r="A179" s="34"/>
      <c r="B179" s="35"/>
      <c r="C179" s="209" t="s">
        <v>417</v>
      </c>
      <c r="D179" s="209" t="s">
        <v>192</v>
      </c>
      <c r="E179" s="210" t="s">
        <v>1422</v>
      </c>
      <c r="F179" s="211" t="s">
        <v>1423</v>
      </c>
      <c r="G179" s="212" t="s">
        <v>311</v>
      </c>
      <c r="H179" s="213">
        <v>5</v>
      </c>
      <c r="I179" s="214"/>
      <c r="J179" s="215">
        <f t="shared" si="40"/>
        <v>0</v>
      </c>
      <c r="K179" s="211" t="s">
        <v>196</v>
      </c>
      <c r="L179" s="39"/>
      <c r="M179" s="216" t="s">
        <v>1</v>
      </c>
      <c r="N179" s="217" t="s">
        <v>43</v>
      </c>
      <c r="O179" s="71"/>
      <c r="P179" s="218">
        <f t="shared" si="41"/>
        <v>0</v>
      </c>
      <c r="Q179" s="218">
        <v>0</v>
      </c>
      <c r="R179" s="218">
        <f t="shared" si="42"/>
        <v>0</v>
      </c>
      <c r="S179" s="218">
        <v>0</v>
      </c>
      <c r="T179" s="219">
        <f t="shared" si="4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197</v>
      </c>
      <c r="AT179" s="220" t="s">
        <v>192</v>
      </c>
      <c r="AU179" s="220" t="s">
        <v>87</v>
      </c>
      <c r="AY179" s="17" t="s">
        <v>190</v>
      </c>
      <c r="BE179" s="221">
        <f t="shared" si="44"/>
        <v>0</v>
      </c>
      <c r="BF179" s="221">
        <f t="shared" si="45"/>
        <v>0</v>
      </c>
      <c r="BG179" s="221">
        <f t="shared" si="46"/>
        <v>0</v>
      </c>
      <c r="BH179" s="221">
        <f t="shared" si="47"/>
        <v>0</v>
      </c>
      <c r="BI179" s="221">
        <f t="shared" si="48"/>
        <v>0</v>
      </c>
      <c r="BJ179" s="17" t="s">
        <v>85</v>
      </c>
      <c r="BK179" s="221">
        <f t="shared" si="49"/>
        <v>0</v>
      </c>
      <c r="BL179" s="17" t="s">
        <v>197</v>
      </c>
      <c r="BM179" s="220" t="s">
        <v>1424</v>
      </c>
    </row>
    <row r="180" spans="1:65" s="2" customFormat="1" ht="21.75" customHeight="1">
      <c r="A180" s="34"/>
      <c r="B180" s="35"/>
      <c r="C180" s="209" t="s">
        <v>424</v>
      </c>
      <c r="D180" s="209" t="s">
        <v>192</v>
      </c>
      <c r="E180" s="210" t="s">
        <v>1425</v>
      </c>
      <c r="F180" s="211" t="s">
        <v>1426</v>
      </c>
      <c r="G180" s="212" t="s">
        <v>195</v>
      </c>
      <c r="H180" s="213">
        <v>20</v>
      </c>
      <c r="I180" s="214"/>
      <c r="J180" s="215">
        <f t="shared" si="40"/>
        <v>0</v>
      </c>
      <c r="K180" s="211" t="s">
        <v>196</v>
      </c>
      <c r="L180" s="39"/>
      <c r="M180" s="216" t="s">
        <v>1</v>
      </c>
      <c r="N180" s="217" t="s">
        <v>43</v>
      </c>
      <c r="O180" s="71"/>
      <c r="P180" s="218">
        <f t="shared" si="41"/>
        <v>0</v>
      </c>
      <c r="Q180" s="218">
        <v>0</v>
      </c>
      <c r="R180" s="218">
        <f t="shared" si="42"/>
        <v>0</v>
      </c>
      <c r="S180" s="218">
        <v>0</v>
      </c>
      <c r="T180" s="219">
        <f t="shared" si="4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197</v>
      </c>
      <c r="AT180" s="220" t="s">
        <v>192</v>
      </c>
      <c r="AU180" s="220" t="s">
        <v>87</v>
      </c>
      <c r="AY180" s="17" t="s">
        <v>190</v>
      </c>
      <c r="BE180" s="221">
        <f t="shared" si="44"/>
        <v>0</v>
      </c>
      <c r="BF180" s="221">
        <f t="shared" si="45"/>
        <v>0</v>
      </c>
      <c r="BG180" s="221">
        <f t="shared" si="46"/>
        <v>0</v>
      </c>
      <c r="BH180" s="221">
        <f t="shared" si="47"/>
        <v>0</v>
      </c>
      <c r="BI180" s="221">
        <f t="shared" si="48"/>
        <v>0</v>
      </c>
      <c r="BJ180" s="17" t="s">
        <v>85</v>
      </c>
      <c r="BK180" s="221">
        <f t="shared" si="49"/>
        <v>0</v>
      </c>
      <c r="BL180" s="17" t="s">
        <v>197</v>
      </c>
      <c r="BM180" s="220" t="s">
        <v>1427</v>
      </c>
    </row>
    <row r="181" spans="1:65" s="2" customFormat="1" ht="16.5" customHeight="1">
      <c r="A181" s="34"/>
      <c r="B181" s="35"/>
      <c r="C181" s="255" t="s">
        <v>428</v>
      </c>
      <c r="D181" s="255" t="s">
        <v>327</v>
      </c>
      <c r="E181" s="256" t="s">
        <v>1428</v>
      </c>
      <c r="F181" s="257" t="s">
        <v>1429</v>
      </c>
      <c r="G181" s="258" t="s">
        <v>202</v>
      </c>
      <c r="H181" s="259">
        <v>2.06</v>
      </c>
      <c r="I181" s="260"/>
      <c r="J181" s="261">
        <f t="shared" si="40"/>
        <v>0</v>
      </c>
      <c r="K181" s="257" t="s">
        <v>1398</v>
      </c>
      <c r="L181" s="262"/>
      <c r="M181" s="263" t="s">
        <v>1</v>
      </c>
      <c r="N181" s="264" t="s">
        <v>43</v>
      </c>
      <c r="O181" s="71"/>
      <c r="P181" s="218">
        <f t="shared" si="41"/>
        <v>0</v>
      </c>
      <c r="Q181" s="218">
        <v>0.6</v>
      </c>
      <c r="R181" s="218">
        <f t="shared" si="42"/>
        <v>1.236</v>
      </c>
      <c r="S181" s="218">
        <v>0</v>
      </c>
      <c r="T181" s="219">
        <f t="shared" si="4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234</v>
      </c>
      <c r="AT181" s="220" t="s">
        <v>327</v>
      </c>
      <c r="AU181" s="220" t="s">
        <v>87</v>
      </c>
      <c r="AY181" s="17" t="s">
        <v>190</v>
      </c>
      <c r="BE181" s="221">
        <f t="shared" si="44"/>
        <v>0</v>
      </c>
      <c r="BF181" s="221">
        <f t="shared" si="45"/>
        <v>0</v>
      </c>
      <c r="BG181" s="221">
        <f t="shared" si="46"/>
        <v>0</v>
      </c>
      <c r="BH181" s="221">
        <f t="shared" si="47"/>
        <v>0</v>
      </c>
      <c r="BI181" s="221">
        <f t="shared" si="48"/>
        <v>0</v>
      </c>
      <c r="BJ181" s="17" t="s">
        <v>85</v>
      </c>
      <c r="BK181" s="221">
        <f t="shared" si="49"/>
        <v>0</v>
      </c>
      <c r="BL181" s="17" t="s">
        <v>197</v>
      </c>
      <c r="BM181" s="220" t="s">
        <v>1430</v>
      </c>
    </row>
    <row r="182" spans="2:51" s="13" customFormat="1" ht="10.2">
      <c r="B182" s="222"/>
      <c r="C182" s="223"/>
      <c r="D182" s="224" t="s">
        <v>199</v>
      </c>
      <c r="E182" s="225" t="s">
        <v>1</v>
      </c>
      <c r="F182" s="226" t="s">
        <v>1431</v>
      </c>
      <c r="G182" s="223"/>
      <c r="H182" s="227">
        <v>2.06</v>
      </c>
      <c r="I182" s="228"/>
      <c r="J182" s="223"/>
      <c r="K182" s="223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199</v>
      </c>
      <c r="AU182" s="233" t="s">
        <v>87</v>
      </c>
      <c r="AV182" s="13" t="s">
        <v>87</v>
      </c>
      <c r="AW182" s="13" t="s">
        <v>34</v>
      </c>
      <c r="AX182" s="13" t="s">
        <v>85</v>
      </c>
      <c r="AY182" s="233" t="s">
        <v>190</v>
      </c>
    </row>
    <row r="183" spans="1:65" s="2" customFormat="1" ht="21.75" customHeight="1">
      <c r="A183" s="34"/>
      <c r="B183" s="35"/>
      <c r="C183" s="209" t="s">
        <v>435</v>
      </c>
      <c r="D183" s="209" t="s">
        <v>192</v>
      </c>
      <c r="E183" s="210" t="s">
        <v>1432</v>
      </c>
      <c r="F183" s="211" t="s">
        <v>1433</v>
      </c>
      <c r="G183" s="212" t="s">
        <v>256</v>
      </c>
      <c r="H183" s="213">
        <v>0.005</v>
      </c>
      <c r="I183" s="214"/>
      <c r="J183" s="215">
        <f>ROUND(I183*H183,2)</f>
        <v>0</v>
      </c>
      <c r="K183" s="211" t="s">
        <v>196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197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197</v>
      </c>
      <c r="BM183" s="220" t="s">
        <v>1434</v>
      </c>
    </row>
    <row r="184" spans="2:51" s="13" customFormat="1" ht="10.2">
      <c r="B184" s="222"/>
      <c r="C184" s="223"/>
      <c r="D184" s="224" t="s">
        <v>199</v>
      </c>
      <c r="E184" s="225" t="s">
        <v>1</v>
      </c>
      <c r="F184" s="226" t="s">
        <v>1435</v>
      </c>
      <c r="G184" s="223"/>
      <c r="H184" s="227">
        <v>0.005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199</v>
      </c>
      <c r="AU184" s="233" t="s">
        <v>87</v>
      </c>
      <c r="AV184" s="13" t="s">
        <v>87</v>
      </c>
      <c r="AW184" s="13" t="s">
        <v>34</v>
      </c>
      <c r="AX184" s="13" t="s">
        <v>85</v>
      </c>
      <c r="AY184" s="233" t="s">
        <v>190</v>
      </c>
    </row>
    <row r="185" spans="1:65" s="2" customFormat="1" ht="16.5" customHeight="1">
      <c r="A185" s="34"/>
      <c r="B185" s="35"/>
      <c r="C185" s="255" t="s">
        <v>439</v>
      </c>
      <c r="D185" s="255" t="s">
        <v>327</v>
      </c>
      <c r="E185" s="256" t="s">
        <v>1436</v>
      </c>
      <c r="F185" s="257" t="s">
        <v>1437</v>
      </c>
      <c r="G185" s="258" t="s">
        <v>311</v>
      </c>
      <c r="H185" s="259">
        <v>20</v>
      </c>
      <c r="I185" s="260"/>
      <c r="J185" s="261">
        <f>ROUND(I185*H185,2)</f>
        <v>0</v>
      </c>
      <c r="K185" s="257" t="s">
        <v>1</v>
      </c>
      <c r="L185" s="262"/>
      <c r="M185" s="263" t="s">
        <v>1</v>
      </c>
      <c r="N185" s="264" t="s">
        <v>43</v>
      </c>
      <c r="O185" s="71"/>
      <c r="P185" s="218">
        <f>O185*H185</f>
        <v>0</v>
      </c>
      <c r="Q185" s="218">
        <v>0.001</v>
      </c>
      <c r="R185" s="218">
        <f>Q185*H185</f>
        <v>0.02</v>
      </c>
      <c r="S185" s="218">
        <v>0</v>
      </c>
      <c r="T185" s="21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234</v>
      </c>
      <c r="AT185" s="220" t="s">
        <v>327</v>
      </c>
      <c r="AU185" s="220" t="s">
        <v>87</v>
      </c>
      <c r="AY185" s="17" t="s">
        <v>190</v>
      </c>
      <c r="BE185" s="221">
        <f>IF(N185="základní",J185,0)</f>
        <v>0</v>
      </c>
      <c r="BF185" s="221">
        <f>IF(N185="snížená",J185,0)</f>
        <v>0</v>
      </c>
      <c r="BG185" s="221">
        <f>IF(N185="zákl. přenesená",J185,0)</f>
        <v>0</v>
      </c>
      <c r="BH185" s="221">
        <f>IF(N185="sníž. přenesená",J185,0)</f>
        <v>0</v>
      </c>
      <c r="BI185" s="221">
        <f>IF(N185="nulová",J185,0)</f>
        <v>0</v>
      </c>
      <c r="BJ185" s="17" t="s">
        <v>85</v>
      </c>
      <c r="BK185" s="221">
        <f>ROUND(I185*H185,2)</f>
        <v>0</v>
      </c>
      <c r="BL185" s="17" t="s">
        <v>197</v>
      </c>
      <c r="BM185" s="220" t="s">
        <v>1438</v>
      </c>
    </row>
    <row r="186" spans="2:51" s="13" customFormat="1" ht="10.2">
      <c r="B186" s="222"/>
      <c r="C186" s="223"/>
      <c r="D186" s="224" t="s">
        <v>199</v>
      </c>
      <c r="E186" s="225" t="s">
        <v>1</v>
      </c>
      <c r="F186" s="226" t="s">
        <v>1439</v>
      </c>
      <c r="G186" s="223"/>
      <c r="H186" s="227">
        <v>20</v>
      </c>
      <c r="I186" s="228"/>
      <c r="J186" s="223"/>
      <c r="K186" s="223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199</v>
      </c>
      <c r="AU186" s="233" t="s">
        <v>87</v>
      </c>
      <c r="AV186" s="13" t="s">
        <v>87</v>
      </c>
      <c r="AW186" s="13" t="s">
        <v>34</v>
      </c>
      <c r="AX186" s="13" t="s">
        <v>85</v>
      </c>
      <c r="AY186" s="233" t="s">
        <v>190</v>
      </c>
    </row>
    <row r="187" spans="1:65" s="2" customFormat="1" ht="16.5" customHeight="1">
      <c r="A187" s="34"/>
      <c r="B187" s="35"/>
      <c r="C187" s="209" t="s">
        <v>443</v>
      </c>
      <c r="D187" s="209" t="s">
        <v>192</v>
      </c>
      <c r="E187" s="210" t="s">
        <v>1440</v>
      </c>
      <c r="F187" s="211" t="s">
        <v>1441</v>
      </c>
      <c r="G187" s="212" t="s">
        <v>202</v>
      </c>
      <c r="H187" s="213">
        <v>0.5</v>
      </c>
      <c r="I187" s="214"/>
      <c r="J187" s="215">
        <f>ROUND(I187*H187,2)</f>
        <v>0</v>
      </c>
      <c r="K187" s="211" t="s">
        <v>196</v>
      </c>
      <c r="L187" s="39"/>
      <c r="M187" s="216" t="s">
        <v>1</v>
      </c>
      <c r="N187" s="217" t="s">
        <v>43</v>
      </c>
      <c r="O187" s="71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197</v>
      </c>
      <c r="AT187" s="220" t="s">
        <v>192</v>
      </c>
      <c r="AU187" s="220" t="s">
        <v>87</v>
      </c>
      <c r="AY187" s="17" t="s">
        <v>190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85</v>
      </c>
      <c r="BK187" s="221">
        <f>ROUND(I187*H187,2)</f>
        <v>0</v>
      </c>
      <c r="BL187" s="17" t="s">
        <v>197</v>
      </c>
      <c r="BM187" s="220" t="s">
        <v>1442</v>
      </c>
    </row>
    <row r="188" spans="2:51" s="13" customFormat="1" ht="10.2">
      <c r="B188" s="222"/>
      <c r="C188" s="223"/>
      <c r="D188" s="224" t="s">
        <v>199</v>
      </c>
      <c r="E188" s="225" t="s">
        <v>1</v>
      </c>
      <c r="F188" s="226" t="s">
        <v>1443</v>
      </c>
      <c r="G188" s="223"/>
      <c r="H188" s="227">
        <v>0.5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199</v>
      </c>
      <c r="AU188" s="233" t="s">
        <v>87</v>
      </c>
      <c r="AV188" s="13" t="s">
        <v>87</v>
      </c>
      <c r="AW188" s="13" t="s">
        <v>34</v>
      </c>
      <c r="AX188" s="13" t="s">
        <v>85</v>
      </c>
      <c r="AY188" s="233" t="s">
        <v>190</v>
      </c>
    </row>
    <row r="189" spans="1:65" s="2" customFormat="1" ht="16.5" customHeight="1">
      <c r="A189" s="34"/>
      <c r="B189" s="35"/>
      <c r="C189" s="255" t="s">
        <v>447</v>
      </c>
      <c r="D189" s="255" t="s">
        <v>327</v>
      </c>
      <c r="E189" s="256" t="s">
        <v>1444</v>
      </c>
      <c r="F189" s="257" t="s">
        <v>1445</v>
      </c>
      <c r="G189" s="258" t="s">
        <v>202</v>
      </c>
      <c r="H189" s="259">
        <v>0.5</v>
      </c>
      <c r="I189" s="260"/>
      <c r="J189" s="261">
        <f>ROUND(I189*H189,2)</f>
        <v>0</v>
      </c>
      <c r="K189" s="257" t="s">
        <v>400</v>
      </c>
      <c r="L189" s="262"/>
      <c r="M189" s="263" t="s">
        <v>1</v>
      </c>
      <c r="N189" s="264" t="s">
        <v>43</v>
      </c>
      <c r="O189" s="71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234</v>
      </c>
      <c r="AT189" s="220" t="s">
        <v>327</v>
      </c>
      <c r="AU189" s="220" t="s">
        <v>87</v>
      </c>
      <c r="AY189" s="17" t="s">
        <v>190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7" t="s">
        <v>85</v>
      </c>
      <c r="BK189" s="221">
        <f>ROUND(I189*H189,2)</f>
        <v>0</v>
      </c>
      <c r="BL189" s="17" t="s">
        <v>197</v>
      </c>
      <c r="BM189" s="220" t="s">
        <v>1446</v>
      </c>
    </row>
    <row r="190" spans="1:65" s="2" customFormat="1" ht="16.5" customHeight="1">
      <c r="A190" s="34"/>
      <c r="B190" s="35"/>
      <c r="C190" s="209" t="s">
        <v>456</v>
      </c>
      <c r="D190" s="209" t="s">
        <v>192</v>
      </c>
      <c r="E190" s="210" t="s">
        <v>1447</v>
      </c>
      <c r="F190" s="211" t="s">
        <v>1448</v>
      </c>
      <c r="G190" s="212" t="s">
        <v>202</v>
      </c>
      <c r="H190" s="213">
        <v>0.5</v>
      </c>
      <c r="I190" s="214"/>
      <c r="J190" s="215">
        <f>ROUND(I190*H190,2)</f>
        <v>0</v>
      </c>
      <c r="K190" s="211" t="s">
        <v>196</v>
      </c>
      <c r="L190" s="39"/>
      <c r="M190" s="216" t="s">
        <v>1</v>
      </c>
      <c r="N190" s="217" t="s">
        <v>43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197</v>
      </c>
      <c r="AT190" s="220" t="s">
        <v>192</v>
      </c>
      <c r="AU190" s="220" t="s">
        <v>87</v>
      </c>
      <c r="AY190" s="17" t="s">
        <v>190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85</v>
      </c>
      <c r="BK190" s="221">
        <f>ROUND(I190*H190,2)</f>
        <v>0</v>
      </c>
      <c r="BL190" s="17" t="s">
        <v>197</v>
      </c>
      <c r="BM190" s="220" t="s">
        <v>1449</v>
      </c>
    </row>
    <row r="191" spans="2:63" s="12" customFormat="1" ht="22.8" customHeight="1">
      <c r="B191" s="193"/>
      <c r="C191" s="194"/>
      <c r="D191" s="195" t="s">
        <v>77</v>
      </c>
      <c r="E191" s="207" t="s">
        <v>1450</v>
      </c>
      <c r="F191" s="207" t="s">
        <v>1451</v>
      </c>
      <c r="G191" s="194"/>
      <c r="H191" s="194"/>
      <c r="I191" s="197"/>
      <c r="J191" s="208">
        <f>BK191</f>
        <v>0</v>
      </c>
      <c r="K191" s="194"/>
      <c r="L191" s="199"/>
      <c r="M191" s="200"/>
      <c r="N191" s="201"/>
      <c r="O191" s="201"/>
      <c r="P191" s="202">
        <f>SUM(P192:P203)</f>
        <v>0</v>
      </c>
      <c r="Q191" s="201"/>
      <c r="R191" s="202">
        <f>SUM(R192:R203)</f>
        <v>0.1323</v>
      </c>
      <c r="S191" s="201"/>
      <c r="T191" s="203">
        <f>SUM(T192:T203)</f>
        <v>0</v>
      </c>
      <c r="AR191" s="204" t="s">
        <v>85</v>
      </c>
      <c r="AT191" s="205" t="s">
        <v>77</v>
      </c>
      <c r="AU191" s="205" t="s">
        <v>85</v>
      </c>
      <c r="AY191" s="204" t="s">
        <v>190</v>
      </c>
      <c r="BK191" s="206">
        <f>SUM(BK192:BK203)</f>
        <v>0</v>
      </c>
    </row>
    <row r="192" spans="1:65" s="2" customFormat="1" ht="21.75" customHeight="1">
      <c r="A192" s="34"/>
      <c r="B192" s="35"/>
      <c r="C192" s="209" t="s">
        <v>462</v>
      </c>
      <c r="D192" s="209" t="s">
        <v>192</v>
      </c>
      <c r="E192" s="210" t="s">
        <v>1452</v>
      </c>
      <c r="F192" s="211" t="s">
        <v>1453</v>
      </c>
      <c r="G192" s="212" t="s">
        <v>195</v>
      </c>
      <c r="H192" s="213">
        <v>16800</v>
      </c>
      <c r="I192" s="214"/>
      <c r="J192" s="215">
        <f>ROUND(I192*H192,2)</f>
        <v>0</v>
      </c>
      <c r="K192" s="211" t="s">
        <v>196</v>
      </c>
      <c r="L192" s="39"/>
      <c r="M192" s="216" t="s">
        <v>1</v>
      </c>
      <c r="N192" s="217" t="s">
        <v>43</v>
      </c>
      <c r="O192" s="71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197</v>
      </c>
      <c r="AT192" s="220" t="s">
        <v>192</v>
      </c>
      <c r="AU192" s="220" t="s">
        <v>87</v>
      </c>
      <c r="AY192" s="17" t="s">
        <v>190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85</v>
      </c>
      <c r="BK192" s="221">
        <f>ROUND(I192*H192,2)</f>
        <v>0</v>
      </c>
      <c r="BL192" s="17" t="s">
        <v>197</v>
      </c>
      <c r="BM192" s="220" t="s">
        <v>1454</v>
      </c>
    </row>
    <row r="193" spans="2:51" s="13" customFormat="1" ht="10.2">
      <c r="B193" s="222"/>
      <c r="C193" s="223"/>
      <c r="D193" s="224" t="s">
        <v>199</v>
      </c>
      <c r="E193" s="225" t="s">
        <v>1</v>
      </c>
      <c r="F193" s="226" t="s">
        <v>1455</v>
      </c>
      <c r="G193" s="223"/>
      <c r="H193" s="227">
        <v>16800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199</v>
      </c>
      <c r="AU193" s="233" t="s">
        <v>87</v>
      </c>
      <c r="AV193" s="13" t="s">
        <v>87</v>
      </c>
      <c r="AW193" s="13" t="s">
        <v>34</v>
      </c>
      <c r="AX193" s="13" t="s">
        <v>85</v>
      </c>
      <c r="AY193" s="233" t="s">
        <v>190</v>
      </c>
    </row>
    <row r="194" spans="1:65" s="2" customFormat="1" ht="21.75" customHeight="1">
      <c r="A194" s="34"/>
      <c r="B194" s="35"/>
      <c r="C194" s="209" t="s">
        <v>630</v>
      </c>
      <c r="D194" s="209" t="s">
        <v>192</v>
      </c>
      <c r="E194" s="210" t="s">
        <v>1456</v>
      </c>
      <c r="F194" s="211" t="s">
        <v>1457</v>
      </c>
      <c r="G194" s="212" t="s">
        <v>195</v>
      </c>
      <c r="H194" s="213">
        <v>4200</v>
      </c>
      <c r="I194" s="214"/>
      <c r="J194" s="215">
        <f>ROUND(I194*H194,2)</f>
        <v>0</v>
      </c>
      <c r="K194" s="211" t="s">
        <v>196</v>
      </c>
      <c r="L194" s="39"/>
      <c r="M194" s="216" t="s">
        <v>1</v>
      </c>
      <c r="N194" s="217" t="s">
        <v>43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197</v>
      </c>
      <c r="AT194" s="220" t="s">
        <v>192</v>
      </c>
      <c r="AU194" s="220" t="s">
        <v>87</v>
      </c>
      <c r="AY194" s="17" t="s">
        <v>190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85</v>
      </c>
      <c r="BK194" s="221">
        <f>ROUND(I194*H194,2)</f>
        <v>0</v>
      </c>
      <c r="BL194" s="17" t="s">
        <v>197</v>
      </c>
      <c r="BM194" s="220" t="s">
        <v>1458</v>
      </c>
    </row>
    <row r="195" spans="2:51" s="14" customFormat="1" ht="10.2">
      <c r="B195" s="234"/>
      <c r="C195" s="235"/>
      <c r="D195" s="224" t="s">
        <v>199</v>
      </c>
      <c r="E195" s="236" t="s">
        <v>1</v>
      </c>
      <c r="F195" s="237" t="s">
        <v>1459</v>
      </c>
      <c r="G195" s="235"/>
      <c r="H195" s="236" t="s">
        <v>1</v>
      </c>
      <c r="I195" s="238"/>
      <c r="J195" s="235"/>
      <c r="K195" s="235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199</v>
      </c>
      <c r="AU195" s="243" t="s">
        <v>87</v>
      </c>
      <c r="AV195" s="14" t="s">
        <v>85</v>
      </c>
      <c r="AW195" s="14" t="s">
        <v>34</v>
      </c>
      <c r="AX195" s="14" t="s">
        <v>78</v>
      </c>
      <c r="AY195" s="243" t="s">
        <v>190</v>
      </c>
    </row>
    <row r="196" spans="2:51" s="13" customFormat="1" ht="10.2">
      <c r="B196" s="222"/>
      <c r="C196" s="223"/>
      <c r="D196" s="224" t="s">
        <v>199</v>
      </c>
      <c r="E196" s="225" t="s">
        <v>1</v>
      </c>
      <c r="F196" s="226" t="s">
        <v>1460</v>
      </c>
      <c r="G196" s="223"/>
      <c r="H196" s="227">
        <v>4200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199</v>
      </c>
      <c r="AU196" s="233" t="s">
        <v>87</v>
      </c>
      <c r="AV196" s="13" t="s">
        <v>87</v>
      </c>
      <c r="AW196" s="13" t="s">
        <v>34</v>
      </c>
      <c r="AX196" s="13" t="s">
        <v>85</v>
      </c>
      <c r="AY196" s="233" t="s">
        <v>190</v>
      </c>
    </row>
    <row r="197" spans="1:65" s="2" customFormat="1" ht="16.5" customHeight="1">
      <c r="A197" s="34"/>
      <c r="B197" s="35"/>
      <c r="C197" s="255" t="s">
        <v>849</v>
      </c>
      <c r="D197" s="255" t="s">
        <v>327</v>
      </c>
      <c r="E197" s="256" t="s">
        <v>1461</v>
      </c>
      <c r="F197" s="257" t="s">
        <v>1462</v>
      </c>
      <c r="G197" s="258" t="s">
        <v>420</v>
      </c>
      <c r="H197" s="259">
        <v>132.3</v>
      </c>
      <c r="I197" s="260"/>
      <c r="J197" s="261">
        <f>ROUND(I197*H197,2)</f>
        <v>0</v>
      </c>
      <c r="K197" s="257" t="s">
        <v>400</v>
      </c>
      <c r="L197" s="262"/>
      <c r="M197" s="263" t="s">
        <v>1</v>
      </c>
      <c r="N197" s="264" t="s">
        <v>43</v>
      </c>
      <c r="O197" s="71"/>
      <c r="P197" s="218">
        <f>O197*H197</f>
        <v>0</v>
      </c>
      <c r="Q197" s="218">
        <v>0.001</v>
      </c>
      <c r="R197" s="218">
        <f>Q197*H197</f>
        <v>0.1323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234</v>
      </c>
      <c r="AT197" s="220" t="s">
        <v>327</v>
      </c>
      <c r="AU197" s="220" t="s">
        <v>87</v>
      </c>
      <c r="AY197" s="17" t="s">
        <v>190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85</v>
      </c>
      <c r="BK197" s="221">
        <f>ROUND(I197*H197,2)</f>
        <v>0</v>
      </c>
      <c r="BL197" s="17" t="s">
        <v>197</v>
      </c>
      <c r="BM197" s="220" t="s">
        <v>1463</v>
      </c>
    </row>
    <row r="198" spans="2:51" s="13" customFormat="1" ht="10.2">
      <c r="B198" s="222"/>
      <c r="C198" s="223"/>
      <c r="D198" s="224" t="s">
        <v>199</v>
      </c>
      <c r="E198" s="225" t="s">
        <v>1</v>
      </c>
      <c r="F198" s="226" t="s">
        <v>1464</v>
      </c>
      <c r="G198" s="223"/>
      <c r="H198" s="227">
        <v>132.3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199</v>
      </c>
      <c r="AU198" s="233" t="s">
        <v>87</v>
      </c>
      <c r="AV198" s="13" t="s">
        <v>87</v>
      </c>
      <c r="AW198" s="13" t="s">
        <v>34</v>
      </c>
      <c r="AX198" s="13" t="s">
        <v>85</v>
      </c>
      <c r="AY198" s="233" t="s">
        <v>190</v>
      </c>
    </row>
    <row r="199" spans="1:65" s="2" customFormat="1" ht="16.5" customHeight="1">
      <c r="A199" s="34"/>
      <c r="B199" s="35"/>
      <c r="C199" s="209" t="s">
        <v>851</v>
      </c>
      <c r="D199" s="209" t="s">
        <v>192</v>
      </c>
      <c r="E199" s="210" t="s">
        <v>1465</v>
      </c>
      <c r="F199" s="211" t="s">
        <v>1466</v>
      </c>
      <c r="G199" s="212" t="s">
        <v>195</v>
      </c>
      <c r="H199" s="213">
        <v>4200</v>
      </c>
      <c r="I199" s="214"/>
      <c r="J199" s="215">
        <f>ROUND(I199*H199,2)</f>
        <v>0</v>
      </c>
      <c r="K199" s="211" t="s">
        <v>196</v>
      </c>
      <c r="L199" s="39"/>
      <c r="M199" s="216" t="s">
        <v>1</v>
      </c>
      <c r="N199" s="217" t="s">
        <v>43</v>
      </c>
      <c r="O199" s="71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197</v>
      </c>
      <c r="AT199" s="220" t="s">
        <v>192</v>
      </c>
      <c r="AU199" s="220" t="s">
        <v>87</v>
      </c>
      <c r="AY199" s="17" t="s">
        <v>190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7" t="s">
        <v>85</v>
      </c>
      <c r="BK199" s="221">
        <f>ROUND(I199*H199,2)</f>
        <v>0</v>
      </c>
      <c r="BL199" s="17" t="s">
        <v>197</v>
      </c>
      <c r="BM199" s="220" t="s">
        <v>1467</v>
      </c>
    </row>
    <row r="200" spans="1:65" s="2" customFormat="1" ht="16.5" customHeight="1">
      <c r="A200" s="34"/>
      <c r="B200" s="35"/>
      <c r="C200" s="209" t="s">
        <v>853</v>
      </c>
      <c r="D200" s="209" t="s">
        <v>192</v>
      </c>
      <c r="E200" s="210" t="s">
        <v>283</v>
      </c>
      <c r="F200" s="211" t="s">
        <v>284</v>
      </c>
      <c r="G200" s="212" t="s">
        <v>195</v>
      </c>
      <c r="H200" s="213">
        <v>8400</v>
      </c>
      <c r="I200" s="214"/>
      <c r="J200" s="215">
        <f>ROUND(I200*H200,2)</f>
        <v>0</v>
      </c>
      <c r="K200" s="211" t="s">
        <v>196</v>
      </c>
      <c r="L200" s="39"/>
      <c r="M200" s="216" t="s">
        <v>1</v>
      </c>
      <c r="N200" s="217" t="s">
        <v>43</v>
      </c>
      <c r="O200" s="71"/>
      <c r="P200" s="218">
        <f>O200*H200</f>
        <v>0</v>
      </c>
      <c r="Q200" s="218">
        <v>0</v>
      </c>
      <c r="R200" s="218">
        <f>Q200*H200</f>
        <v>0</v>
      </c>
      <c r="S200" s="218">
        <v>0</v>
      </c>
      <c r="T200" s="21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197</v>
      </c>
      <c r="AT200" s="220" t="s">
        <v>192</v>
      </c>
      <c r="AU200" s="220" t="s">
        <v>87</v>
      </c>
      <c r="AY200" s="17" t="s">
        <v>190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7" t="s">
        <v>85</v>
      </c>
      <c r="BK200" s="221">
        <f>ROUND(I200*H200,2)</f>
        <v>0</v>
      </c>
      <c r="BL200" s="17" t="s">
        <v>197</v>
      </c>
      <c r="BM200" s="220" t="s">
        <v>1468</v>
      </c>
    </row>
    <row r="201" spans="2:51" s="13" customFormat="1" ht="10.2">
      <c r="B201" s="222"/>
      <c r="C201" s="223"/>
      <c r="D201" s="224" t="s">
        <v>199</v>
      </c>
      <c r="E201" s="225" t="s">
        <v>1</v>
      </c>
      <c r="F201" s="226" t="s">
        <v>1469</v>
      </c>
      <c r="G201" s="223"/>
      <c r="H201" s="227">
        <v>8400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199</v>
      </c>
      <c r="AU201" s="233" t="s">
        <v>87</v>
      </c>
      <c r="AV201" s="13" t="s">
        <v>87</v>
      </c>
      <c r="AW201" s="13" t="s">
        <v>34</v>
      </c>
      <c r="AX201" s="13" t="s">
        <v>85</v>
      </c>
      <c r="AY201" s="233" t="s">
        <v>190</v>
      </c>
    </row>
    <row r="202" spans="1:65" s="2" customFormat="1" ht="16.5" customHeight="1">
      <c r="A202" s="34"/>
      <c r="B202" s="35"/>
      <c r="C202" s="209" t="s">
        <v>468</v>
      </c>
      <c r="D202" s="209" t="s">
        <v>192</v>
      </c>
      <c r="E202" s="210" t="s">
        <v>1470</v>
      </c>
      <c r="F202" s="211" t="s">
        <v>1471</v>
      </c>
      <c r="G202" s="212" t="s">
        <v>195</v>
      </c>
      <c r="H202" s="213">
        <v>4200</v>
      </c>
      <c r="I202" s="214"/>
      <c r="J202" s="215">
        <f>ROUND(I202*H202,2)</f>
        <v>0</v>
      </c>
      <c r="K202" s="211" t="s">
        <v>196</v>
      </c>
      <c r="L202" s="39"/>
      <c r="M202" s="216" t="s">
        <v>1</v>
      </c>
      <c r="N202" s="217" t="s">
        <v>43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197</v>
      </c>
      <c r="AT202" s="220" t="s">
        <v>192</v>
      </c>
      <c r="AU202" s="220" t="s">
        <v>87</v>
      </c>
      <c r="AY202" s="17" t="s">
        <v>190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85</v>
      </c>
      <c r="BK202" s="221">
        <f>ROUND(I202*H202,2)</f>
        <v>0</v>
      </c>
      <c r="BL202" s="17" t="s">
        <v>197</v>
      </c>
      <c r="BM202" s="220" t="s">
        <v>1472</v>
      </c>
    </row>
    <row r="203" spans="1:65" s="2" customFormat="1" ht="21.75" customHeight="1">
      <c r="A203" s="34"/>
      <c r="B203" s="35"/>
      <c r="C203" s="209" t="s">
        <v>467</v>
      </c>
      <c r="D203" s="209" t="s">
        <v>192</v>
      </c>
      <c r="E203" s="210" t="s">
        <v>1473</v>
      </c>
      <c r="F203" s="211" t="s">
        <v>1474</v>
      </c>
      <c r="G203" s="212" t="s">
        <v>195</v>
      </c>
      <c r="H203" s="213">
        <v>4200</v>
      </c>
      <c r="I203" s="214"/>
      <c r="J203" s="215">
        <f>ROUND(I203*H203,2)</f>
        <v>0</v>
      </c>
      <c r="K203" s="211" t="s">
        <v>196</v>
      </c>
      <c r="L203" s="39"/>
      <c r="M203" s="216" t="s">
        <v>1</v>
      </c>
      <c r="N203" s="217" t="s">
        <v>43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197</v>
      </c>
      <c r="AT203" s="220" t="s">
        <v>192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1475</v>
      </c>
    </row>
    <row r="204" spans="2:63" s="12" customFormat="1" ht="22.8" customHeight="1">
      <c r="B204" s="193"/>
      <c r="C204" s="194"/>
      <c r="D204" s="195" t="s">
        <v>77</v>
      </c>
      <c r="E204" s="207" t="s">
        <v>239</v>
      </c>
      <c r="F204" s="207" t="s">
        <v>347</v>
      </c>
      <c r="G204" s="194"/>
      <c r="H204" s="194"/>
      <c r="I204" s="197"/>
      <c r="J204" s="208">
        <f>BK204</f>
        <v>0</v>
      </c>
      <c r="K204" s="194"/>
      <c r="L204" s="199"/>
      <c r="M204" s="200"/>
      <c r="N204" s="201"/>
      <c r="O204" s="201"/>
      <c r="P204" s="202">
        <f>P205</f>
        <v>0</v>
      </c>
      <c r="Q204" s="201"/>
      <c r="R204" s="202">
        <f>R205</f>
        <v>0</v>
      </c>
      <c r="S204" s="201"/>
      <c r="T204" s="203">
        <f>T205</f>
        <v>0</v>
      </c>
      <c r="AR204" s="204" t="s">
        <v>85</v>
      </c>
      <c r="AT204" s="205" t="s">
        <v>77</v>
      </c>
      <c r="AU204" s="205" t="s">
        <v>85</v>
      </c>
      <c r="AY204" s="204" t="s">
        <v>190</v>
      </c>
      <c r="BK204" s="206">
        <f>BK205</f>
        <v>0</v>
      </c>
    </row>
    <row r="205" spans="2:63" s="12" customFormat="1" ht="20.85" customHeight="1">
      <c r="B205" s="193"/>
      <c r="C205" s="194"/>
      <c r="D205" s="195" t="s">
        <v>77</v>
      </c>
      <c r="E205" s="207" t="s">
        <v>1476</v>
      </c>
      <c r="F205" s="207" t="s">
        <v>408</v>
      </c>
      <c r="G205" s="194"/>
      <c r="H205" s="194"/>
      <c r="I205" s="197"/>
      <c r="J205" s="208">
        <f>BK205</f>
        <v>0</v>
      </c>
      <c r="K205" s="194"/>
      <c r="L205" s="199"/>
      <c r="M205" s="200"/>
      <c r="N205" s="201"/>
      <c r="O205" s="201"/>
      <c r="P205" s="202">
        <f>P206</f>
        <v>0</v>
      </c>
      <c r="Q205" s="201"/>
      <c r="R205" s="202">
        <f>R206</f>
        <v>0</v>
      </c>
      <c r="S205" s="201"/>
      <c r="T205" s="203">
        <f>T206</f>
        <v>0</v>
      </c>
      <c r="AR205" s="204" t="s">
        <v>85</v>
      </c>
      <c r="AT205" s="205" t="s">
        <v>77</v>
      </c>
      <c r="AU205" s="205" t="s">
        <v>87</v>
      </c>
      <c r="AY205" s="204" t="s">
        <v>190</v>
      </c>
      <c r="BK205" s="206">
        <f>BK206</f>
        <v>0</v>
      </c>
    </row>
    <row r="206" spans="1:65" s="2" customFormat="1" ht="21.75" customHeight="1">
      <c r="A206" s="34"/>
      <c r="B206" s="35"/>
      <c r="C206" s="209" t="s">
        <v>860</v>
      </c>
      <c r="D206" s="209" t="s">
        <v>192</v>
      </c>
      <c r="E206" s="210" t="s">
        <v>1477</v>
      </c>
      <c r="F206" s="211" t="s">
        <v>1478</v>
      </c>
      <c r="G206" s="212" t="s">
        <v>256</v>
      </c>
      <c r="H206" s="213">
        <v>8.45</v>
      </c>
      <c r="I206" s="214"/>
      <c r="J206" s="215">
        <f>ROUND(I206*H206,2)</f>
        <v>0</v>
      </c>
      <c r="K206" s="211" t="s">
        <v>196</v>
      </c>
      <c r="L206" s="39"/>
      <c r="M206" s="266" t="s">
        <v>1</v>
      </c>
      <c r="N206" s="267" t="s">
        <v>43</v>
      </c>
      <c r="O206" s="268"/>
      <c r="P206" s="269">
        <f>O206*H206</f>
        <v>0</v>
      </c>
      <c r="Q206" s="269">
        <v>0</v>
      </c>
      <c r="R206" s="269">
        <f>Q206*H206</f>
        <v>0</v>
      </c>
      <c r="S206" s="269">
        <v>0</v>
      </c>
      <c r="T206" s="27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197</v>
      </c>
      <c r="AT206" s="220" t="s">
        <v>192</v>
      </c>
      <c r="AU206" s="220" t="s">
        <v>205</v>
      </c>
      <c r="AY206" s="17" t="s">
        <v>190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85</v>
      </c>
      <c r="BK206" s="221">
        <f>ROUND(I206*H206,2)</f>
        <v>0</v>
      </c>
      <c r="BL206" s="17" t="s">
        <v>197</v>
      </c>
      <c r="BM206" s="220" t="s">
        <v>1479</v>
      </c>
    </row>
    <row r="207" spans="1:31" s="2" customFormat="1" ht="6.9" customHeight="1">
      <c r="A207" s="34"/>
      <c r="B207" s="54"/>
      <c r="C207" s="55"/>
      <c r="D207" s="55"/>
      <c r="E207" s="55"/>
      <c r="F207" s="55"/>
      <c r="G207" s="55"/>
      <c r="H207" s="55"/>
      <c r="I207" s="159"/>
      <c r="J207" s="55"/>
      <c r="K207" s="55"/>
      <c r="L207" s="39"/>
      <c r="M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</sheetData>
  <sheetProtection algorithmName="SHA-512" hashValue="4hQD/j8t4IMZ5ynhc9cmowuzkoSota1z/MIHOWYts59DykagsCQdZPpwUmkapzRK3J2rnLB7BHqviI+a3qwLNQ==" saltValue="iGX2BBZciy0h2rHM7/0ur+tIRCdrBfOdGBNGm24kwo6oc8YMMl48VN2V7ruEyFVBQBBIsIOqMsh56K/YiDWJzg==" spinCount="100000" sheet="1" objects="1" scenarios="1" formatColumns="0" formatRows="0" autoFilter="0"/>
  <autoFilter ref="C121:K20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124</v>
      </c>
      <c r="AZ2" s="116" t="s">
        <v>137</v>
      </c>
      <c r="BA2" s="116" t="s">
        <v>1</v>
      </c>
      <c r="BB2" s="116" t="s">
        <v>1</v>
      </c>
      <c r="BC2" s="116" t="s">
        <v>1480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146</v>
      </c>
      <c r="BA3" s="116" t="s">
        <v>1</v>
      </c>
      <c r="BB3" s="116" t="s">
        <v>1</v>
      </c>
      <c r="BC3" s="116" t="s">
        <v>1481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139</v>
      </c>
      <c r="BA4" s="116" t="s">
        <v>1</v>
      </c>
      <c r="BB4" s="116" t="s">
        <v>1</v>
      </c>
      <c r="BC4" s="116" t="s">
        <v>1482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142</v>
      </c>
      <c r="BA5" s="116" t="s">
        <v>1</v>
      </c>
      <c r="BB5" s="116" t="s">
        <v>1</v>
      </c>
      <c r="BC5" s="116" t="s">
        <v>1483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1484</v>
      </c>
      <c r="BA6" s="116" t="s">
        <v>1</v>
      </c>
      <c r="BB6" s="116" t="s">
        <v>1</v>
      </c>
      <c r="BC6" s="116" t="s">
        <v>1485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1486</v>
      </c>
      <c r="BA7" s="116" t="s">
        <v>1</v>
      </c>
      <c r="BB7" s="116" t="s">
        <v>1</v>
      </c>
      <c r="BC7" s="116" t="s">
        <v>1487</v>
      </c>
      <c r="BD7" s="116" t="s">
        <v>87</v>
      </c>
    </row>
    <row r="8" spans="1:56" s="2" customFormat="1" ht="12" customHeight="1">
      <c r="A8" s="34"/>
      <c r="B8" s="39"/>
      <c r="C8" s="34"/>
      <c r="D8" s="122" t="s">
        <v>150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16" t="s">
        <v>470</v>
      </c>
      <c r="BA8" s="116" t="s">
        <v>1</v>
      </c>
      <c r="BB8" s="116" t="s">
        <v>1</v>
      </c>
      <c r="BC8" s="116" t="s">
        <v>1488</v>
      </c>
      <c r="BD8" s="116" t="s">
        <v>87</v>
      </c>
    </row>
    <row r="9" spans="1:56" s="2" customFormat="1" ht="16.5" customHeight="1">
      <c r="A9" s="34"/>
      <c r="B9" s="39"/>
      <c r="C9" s="34"/>
      <c r="D9" s="34"/>
      <c r="E9" s="339" t="s">
        <v>1489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16" t="s">
        <v>144</v>
      </c>
      <c r="BA9" s="116" t="s">
        <v>1</v>
      </c>
      <c r="BB9" s="116" t="s">
        <v>1</v>
      </c>
      <c r="BC9" s="116" t="s">
        <v>1490</v>
      </c>
      <c r="BD9" s="116" t="s">
        <v>87</v>
      </c>
    </row>
    <row r="10" spans="1:56" s="2" customFormat="1" ht="10.2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16" t="s">
        <v>472</v>
      </c>
      <c r="BA10" s="116" t="s">
        <v>1</v>
      </c>
      <c r="BB10" s="116" t="s">
        <v>1</v>
      </c>
      <c r="BC10" s="116" t="s">
        <v>1491</v>
      </c>
      <c r="BD10" s="116" t="s">
        <v>87</v>
      </c>
    </row>
    <row r="11" spans="1:56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16" t="s">
        <v>475</v>
      </c>
      <c r="BA11" s="116" t="s">
        <v>1</v>
      </c>
      <c r="BB11" s="116" t="s">
        <v>1</v>
      </c>
      <c r="BC11" s="116" t="s">
        <v>1492</v>
      </c>
      <c r="BD11" s="116" t="s">
        <v>87</v>
      </c>
    </row>
    <row r="12" spans="1:56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14. 1. 2020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16" t="s">
        <v>154</v>
      </c>
      <c r="BA12" s="116" t="s">
        <v>1</v>
      </c>
      <c r="BB12" s="116" t="s">
        <v>1</v>
      </c>
      <c r="BC12" s="116" t="s">
        <v>1493</v>
      </c>
      <c r="BD12" s="116" t="s">
        <v>87</v>
      </c>
    </row>
    <row r="13" spans="1:5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16" t="s">
        <v>634</v>
      </c>
      <c r="BA13" s="116" t="s">
        <v>1</v>
      </c>
      <c r="BB13" s="116" t="s">
        <v>1</v>
      </c>
      <c r="BC13" s="116" t="s">
        <v>1494</v>
      </c>
      <c r="BD13" s="116" t="s">
        <v>87</v>
      </c>
    </row>
    <row r="14" spans="1:56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16" t="s">
        <v>1495</v>
      </c>
      <c r="BA14" s="116" t="s">
        <v>1</v>
      </c>
      <c r="BB14" s="116" t="s">
        <v>1</v>
      </c>
      <c r="BC14" s="116" t="s">
        <v>1496</v>
      </c>
      <c r="BD14" s="116" t="s">
        <v>87</v>
      </c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0" t="str">
        <f>'Rekapitulace stavby'!E14</f>
        <v>Vyplň údaj</v>
      </c>
      <c r="F18" s="341"/>
      <c r="G18" s="341"/>
      <c r="H18" s="341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24" t="s">
        <v>27</v>
      </c>
      <c r="J21" s="110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35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37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42" t="s">
        <v>1</v>
      </c>
      <c r="F27" s="342"/>
      <c r="G27" s="342"/>
      <c r="H27" s="342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38</v>
      </c>
      <c r="E30" s="34"/>
      <c r="F30" s="34"/>
      <c r="G30" s="34"/>
      <c r="H30" s="34"/>
      <c r="I30" s="123"/>
      <c r="J30" s="133">
        <f>ROUND(J132,2)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34" t="s">
        <v>40</v>
      </c>
      <c r="G32" s="34"/>
      <c r="H32" s="34"/>
      <c r="I32" s="135" t="s">
        <v>39</v>
      </c>
      <c r="J32" s="134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6" t="s">
        <v>42</v>
      </c>
      <c r="E33" s="122" t="s">
        <v>43</v>
      </c>
      <c r="F33" s="137">
        <f>ROUND((SUM(BE132:BE361)),2)</f>
        <v>0</v>
      </c>
      <c r="G33" s="34"/>
      <c r="H33" s="34"/>
      <c r="I33" s="138">
        <v>0.21</v>
      </c>
      <c r="J33" s="137">
        <f>ROUND(((SUM(BE132:BE361))*I33),2)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2" t="s">
        <v>44</v>
      </c>
      <c r="F34" s="137">
        <f>ROUND((SUM(BF132:BF361)),2)</f>
        <v>0</v>
      </c>
      <c r="G34" s="34"/>
      <c r="H34" s="34"/>
      <c r="I34" s="138">
        <v>0.15</v>
      </c>
      <c r="J34" s="137">
        <f>ROUND(((SUM(BF132:BF361))*I34),2)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2" t="s">
        <v>45</v>
      </c>
      <c r="F35" s="137">
        <f>ROUND((SUM(BG132:BG361)),2)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2" t="s">
        <v>46</v>
      </c>
      <c r="F36" s="137">
        <f>ROUND((SUM(BH132:BH361)),2)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47</v>
      </c>
      <c r="F37" s="137">
        <f>ROUND((SUM(BI132:BI361)),2)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15"/>
      <c r="L41" s="20"/>
    </row>
    <row r="42" spans="2:12" s="1" customFormat="1" ht="14.4" customHeight="1">
      <c r="B42" s="20"/>
      <c r="I42" s="115"/>
      <c r="L42" s="20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150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6" t="str">
        <f>E9</f>
        <v>006 - SO 06 Úprava a rekonstrukce stávajících chodníků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24" t="s">
        <v>22</v>
      </c>
      <c r="J89" s="66" t="str">
        <f>IF(J12="","",J12)</f>
        <v>14. 1. 2020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24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35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159</v>
      </c>
      <c r="D94" s="164"/>
      <c r="E94" s="164"/>
      <c r="F94" s="164"/>
      <c r="G94" s="164"/>
      <c r="H94" s="164"/>
      <c r="I94" s="165"/>
      <c r="J94" s="166" t="s">
        <v>160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7" t="s">
        <v>161</v>
      </c>
      <c r="D96" s="36"/>
      <c r="E96" s="36"/>
      <c r="F96" s="36"/>
      <c r="G96" s="36"/>
      <c r="H96" s="36"/>
      <c r="I96" s="123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162</v>
      </c>
    </row>
    <row r="97" spans="2:12" s="9" customFormat="1" ht="24.9" customHeight="1">
      <c r="B97" s="168"/>
      <c r="C97" s="169"/>
      <c r="D97" s="170" t="s">
        <v>163</v>
      </c>
      <c r="E97" s="171"/>
      <c r="F97" s="171"/>
      <c r="G97" s="171"/>
      <c r="H97" s="171"/>
      <c r="I97" s="172"/>
      <c r="J97" s="173">
        <f>J133</f>
        <v>0</v>
      </c>
      <c r="K97" s="169"/>
      <c r="L97" s="174"/>
    </row>
    <row r="98" spans="2:12" s="10" customFormat="1" ht="19.95" customHeight="1">
      <c r="B98" s="175"/>
      <c r="C98" s="104"/>
      <c r="D98" s="176" t="s">
        <v>164</v>
      </c>
      <c r="E98" s="177"/>
      <c r="F98" s="177"/>
      <c r="G98" s="177"/>
      <c r="H98" s="177"/>
      <c r="I98" s="178"/>
      <c r="J98" s="179">
        <f>J134</f>
        <v>0</v>
      </c>
      <c r="K98" s="104"/>
      <c r="L98" s="180"/>
    </row>
    <row r="99" spans="2:12" s="10" customFormat="1" ht="19.95" customHeight="1">
      <c r="B99" s="175"/>
      <c r="C99" s="104"/>
      <c r="D99" s="176" t="s">
        <v>1091</v>
      </c>
      <c r="E99" s="177"/>
      <c r="F99" s="177"/>
      <c r="G99" s="177"/>
      <c r="H99" s="177"/>
      <c r="I99" s="178"/>
      <c r="J99" s="179">
        <f>J217</f>
        <v>0</v>
      </c>
      <c r="K99" s="104"/>
      <c r="L99" s="180"/>
    </row>
    <row r="100" spans="2:12" s="10" customFormat="1" ht="19.95" customHeight="1">
      <c r="B100" s="175"/>
      <c r="C100" s="104"/>
      <c r="D100" s="176" t="s">
        <v>167</v>
      </c>
      <c r="E100" s="177"/>
      <c r="F100" s="177"/>
      <c r="G100" s="177"/>
      <c r="H100" s="177"/>
      <c r="I100" s="178"/>
      <c r="J100" s="179">
        <f>J221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716</v>
      </c>
      <c r="E101" s="177"/>
      <c r="F101" s="177"/>
      <c r="G101" s="177"/>
      <c r="H101" s="177"/>
      <c r="I101" s="178"/>
      <c r="J101" s="179">
        <f>J272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479</v>
      </c>
      <c r="E102" s="177"/>
      <c r="F102" s="177"/>
      <c r="G102" s="177"/>
      <c r="H102" s="177"/>
      <c r="I102" s="178"/>
      <c r="J102" s="179">
        <f>J290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480</v>
      </c>
      <c r="E103" s="177"/>
      <c r="F103" s="177"/>
      <c r="G103" s="177"/>
      <c r="H103" s="177"/>
      <c r="I103" s="178"/>
      <c r="J103" s="179">
        <f>J316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169</v>
      </c>
      <c r="E104" s="177"/>
      <c r="F104" s="177"/>
      <c r="G104" s="177"/>
      <c r="H104" s="177"/>
      <c r="I104" s="178"/>
      <c r="J104" s="179">
        <f>J330</f>
        <v>0</v>
      </c>
      <c r="K104" s="104"/>
      <c r="L104" s="180"/>
    </row>
    <row r="105" spans="2:12" s="9" customFormat="1" ht="24.9" customHeight="1">
      <c r="B105" s="168"/>
      <c r="C105" s="169"/>
      <c r="D105" s="170" t="s">
        <v>170</v>
      </c>
      <c r="E105" s="171"/>
      <c r="F105" s="171"/>
      <c r="G105" s="171"/>
      <c r="H105" s="171"/>
      <c r="I105" s="172"/>
      <c r="J105" s="173">
        <f>J332</f>
        <v>0</v>
      </c>
      <c r="K105" s="169"/>
      <c r="L105" s="174"/>
    </row>
    <row r="106" spans="2:12" s="10" customFormat="1" ht="19.95" customHeight="1">
      <c r="B106" s="175"/>
      <c r="C106" s="104"/>
      <c r="D106" s="176" t="s">
        <v>1497</v>
      </c>
      <c r="E106" s="177"/>
      <c r="F106" s="177"/>
      <c r="G106" s="177"/>
      <c r="H106" s="177"/>
      <c r="I106" s="178"/>
      <c r="J106" s="179">
        <f>J333</f>
        <v>0</v>
      </c>
      <c r="K106" s="104"/>
      <c r="L106" s="180"/>
    </row>
    <row r="107" spans="2:12" s="9" customFormat="1" ht="24.9" customHeight="1">
      <c r="B107" s="168"/>
      <c r="C107" s="169"/>
      <c r="D107" s="170" t="s">
        <v>637</v>
      </c>
      <c r="E107" s="171"/>
      <c r="F107" s="171"/>
      <c r="G107" s="171"/>
      <c r="H107" s="171"/>
      <c r="I107" s="172"/>
      <c r="J107" s="173">
        <f>J340</f>
        <v>0</v>
      </c>
      <c r="K107" s="169"/>
      <c r="L107" s="174"/>
    </row>
    <row r="108" spans="2:12" s="10" customFormat="1" ht="19.95" customHeight="1">
      <c r="B108" s="175"/>
      <c r="C108" s="104"/>
      <c r="D108" s="176" t="s">
        <v>638</v>
      </c>
      <c r="E108" s="177"/>
      <c r="F108" s="177"/>
      <c r="G108" s="177"/>
      <c r="H108" s="177"/>
      <c r="I108" s="178"/>
      <c r="J108" s="179">
        <f>J341</f>
        <v>0</v>
      </c>
      <c r="K108" s="104"/>
      <c r="L108" s="180"/>
    </row>
    <row r="109" spans="2:12" s="9" customFormat="1" ht="24.9" customHeight="1">
      <c r="B109" s="168"/>
      <c r="C109" s="169"/>
      <c r="D109" s="170" t="s">
        <v>173</v>
      </c>
      <c r="E109" s="171"/>
      <c r="F109" s="171"/>
      <c r="G109" s="171"/>
      <c r="H109" s="171"/>
      <c r="I109" s="172"/>
      <c r="J109" s="173">
        <f>J353</f>
        <v>0</v>
      </c>
      <c r="K109" s="169"/>
      <c r="L109" s="174"/>
    </row>
    <row r="110" spans="2:12" s="10" customFormat="1" ht="19.95" customHeight="1">
      <c r="B110" s="175"/>
      <c r="C110" s="104"/>
      <c r="D110" s="176" t="s">
        <v>174</v>
      </c>
      <c r="E110" s="177"/>
      <c r="F110" s="177"/>
      <c r="G110" s="177"/>
      <c r="H110" s="177"/>
      <c r="I110" s="178"/>
      <c r="J110" s="179">
        <f>J354</f>
        <v>0</v>
      </c>
      <c r="K110" s="104"/>
      <c r="L110" s="180"/>
    </row>
    <row r="111" spans="2:12" s="10" customFormat="1" ht="19.95" customHeight="1">
      <c r="B111" s="175"/>
      <c r="C111" s="104"/>
      <c r="D111" s="176" t="s">
        <v>717</v>
      </c>
      <c r="E111" s="177"/>
      <c r="F111" s="177"/>
      <c r="G111" s="177"/>
      <c r="H111" s="177"/>
      <c r="I111" s="178"/>
      <c r="J111" s="179">
        <f>J357</f>
        <v>0</v>
      </c>
      <c r="K111" s="104"/>
      <c r="L111" s="180"/>
    </row>
    <row r="112" spans="2:12" s="10" customFormat="1" ht="19.95" customHeight="1">
      <c r="B112" s="175"/>
      <c r="C112" s="104"/>
      <c r="D112" s="176" t="s">
        <v>896</v>
      </c>
      <c r="E112" s="177"/>
      <c r="F112" s="177"/>
      <c r="G112" s="177"/>
      <c r="H112" s="177"/>
      <c r="I112" s="178"/>
      <c r="J112" s="179">
        <f>J359</f>
        <v>0</v>
      </c>
      <c r="K112" s="104"/>
      <c r="L112" s="180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4"/>
      <c r="C114" s="55"/>
      <c r="D114" s="55"/>
      <c r="E114" s="55"/>
      <c r="F114" s="55"/>
      <c r="G114" s="55"/>
      <c r="H114" s="55"/>
      <c r="I114" s="159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56"/>
      <c r="C118" s="57"/>
      <c r="D118" s="57"/>
      <c r="E118" s="57"/>
      <c r="F118" s="57"/>
      <c r="G118" s="57"/>
      <c r="H118" s="57"/>
      <c r="I118" s="162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175</v>
      </c>
      <c r="D119" s="36"/>
      <c r="E119" s="36"/>
      <c r="F119" s="36"/>
      <c r="G119" s="36"/>
      <c r="H119" s="36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3.25" customHeight="1">
      <c r="A122" s="34"/>
      <c r="B122" s="35"/>
      <c r="C122" s="36"/>
      <c r="D122" s="36"/>
      <c r="E122" s="343" t="str">
        <f>E7</f>
        <v>Regenerace panelového sídliště Křižná-VI.etapa,lokalita ul.Křižná,Seifertova,Bratří Čapků</v>
      </c>
      <c r="F122" s="344"/>
      <c r="G122" s="344"/>
      <c r="H122" s="344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150</v>
      </c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96" t="str">
        <f>E9</f>
        <v>006 - SO 06 Úprava a rekonstrukce stávajících chodníků</v>
      </c>
      <c r="F124" s="345"/>
      <c r="G124" s="345"/>
      <c r="H124" s="345"/>
      <c r="I124" s="123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>Valašské Meziříčí</v>
      </c>
      <c r="G126" s="36"/>
      <c r="H126" s="36"/>
      <c r="I126" s="124" t="s">
        <v>22</v>
      </c>
      <c r="J126" s="66" t="str">
        <f>IF(J12="","",J12)</f>
        <v>14. 1. 2020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5.65" customHeight="1">
      <c r="A128" s="34"/>
      <c r="B128" s="35"/>
      <c r="C128" s="29" t="s">
        <v>24</v>
      </c>
      <c r="D128" s="36"/>
      <c r="E128" s="36"/>
      <c r="F128" s="27" t="str">
        <f>E15</f>
        <v>Město Valašské Meziříčí</v>
      </c>
      <c r="G128" s="36"/>
      <c r="H128" s="36"/>
      <c r="I128" s="124" t="s">
        <v>30</v>
      </c>
      <c r="J128" s="32" t="str">
        <f>E21</f>
        <v>LZ-PROJEKT plus s.r.o.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15" customHeight="1">
      <c r="A129" s="34"/>
      <c r="B129" s="35"/>
      <c r="C129" s="29" t="s">
        <v>28</v>
      </c>
      <c r="D129" s="36"/>
      <c r="E129" s="36"/>
      <c r="F129" s="27" t="str">
        <f>IF(E18="","",E18)</f>
        <v>Vyplň údaj</v>
      </c>
      <c r="G129" s="36"/>
      <c r="H129" s="36"/>
      <c r="I129" s="124" t="s">
        <v>35</v>
      </c>
      <c r="J129" s="32" t="str">
        <f>E24</f>
        <v>Fajfrová Irena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123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81"/>
      <c r="B131" s="182"/>
      <c r="C131" s="183" t="s">
        <v>176</v>
      </c>
      <c r="D131" s="184" t="s">
        <v>63</v>
      </c>
      <c r="E131" s="184" t="s">
        <v>59</v>
      </c>
      <c r="F131" s="184" t="s">
        <v>60</v>
      </c>
      <c r="G131" s="184" t="s">
        <v>177</v>
      </c>
      <c r="H131" s="184" t="s">
        <v>178</v>
      </c>
      <c r="I131" s="185" t="s">
        <v>179</v>
      </c>
      <c r="J131" s="184" t="s">
        <v>160</v>
      </c>
      <c r="K131" s="186" t="s">
        <v>180</v>
      </c>
      <c r="L131" s="187"/>
      <c r="M131" s="75" t="s">
        <v>1</v>
      </c>
      <c r="N131" s="76" t="s">
        <v>42</v>
      </c>
      <c r="O131" s="76" t="s">
        <v>181</v>
      </c>
      <c r="P131" s="76" t="s">
        <v>182</v>
      </c>
      <c r="Q131" s="76" t="s">
        <v>183</v>
      </c>
      <c r="R131" s="76" t="s">
        <v>184</v>
      </c>
      <c r="S131" s="76" t="s">
        <v>185</v>
      </c>
      <c r="T131" s="77" t="s">
        <v>186</v>
      </c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</row>
    <row r="132" spans="1:63" s="2" customFormat="1" ht="22.8" customHeight="1">
      <c r="A132" s="34"/>
      <c r="B132" s="35"/>
      <c r="C132" s="82" t="s">
        <v>187</v>
      </c>
      <c r="D132" s="36"/>
      <c r="E132" s="36"/>
      <c r="F132" s="36"/>
      <c r="G132" s="36"/>
      <c r="H132" s="36"/>
      <c r="I132" s="123"/>
      <c r="J132" s="188">
        <f>BK132</f>
        <v>0</v>
      </c>
      <c r="K132" s="36"/>
      <c r="L132" s="39"/>
      <c r="M132" s="78"/>
      <c r="N132" s="189"/>
      <c r="O132" s="79"/>
      <c r="P132" s="190">
        <f>P133+P332+P340+P353</f>
        <v>0</v>
      </c>
      <c r="Q132" s="79"/>
      <c r="R132" s="190">
        <f>R133+R332+R340+R353</f>
        <v>2977.2879191999996</v>
      </c>
      <c r="S132" s="79"/>
      <c r="T132" s="191">
        <f>T133+T332+T340+T353</f>
        <v>2101.3291600000002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77</v>
      </c>
      <c r="AU132" s="17" t="s">
        <v>162</v>
      </c>
      <c r="BK132" s="192">
        <f>BK133+BK332+BK340+BK353</f>
        <v>0</v>
      </c>
    </row>
    <row r="133" spans="2:63" s="12" customFormat="1" ht="25.95" customHeight="1">
      <c r="B133" s="193"/>
      <c r="C133" s="194"/>
      <c r="D133" s="195" t="s">
        <v>77</v>
      </c>
      <c r="E133" s="196" t="s">
        <v>188</v>
      </c>
      <c r="F133" s="196" t="s">
        <v>189</v>
      </c>
      <c r="G133" s="194"/>
      <c r="H133" s="194"/>
      <c r="I133" s="197"/>
      <c r="J133" s="198">
        <f>BK133</f>
        <v>0</v>
      </c>
      <c r="K133" s="194"/>
      <c r="L133" s="199"/>
      <c r="M133" s="200"/>
      <c r="N133" s="201"/>
      <c r="O133" s="201"/>
      <c r="P133" s="202">
        <f>P134+P217+P221+P272+P290+P316+P330</f>
        <v>0</v>
      </c>
      <c r="Q133" s="201"/>
      <c r="R133" s="202">
        <f>R134+R217+R221+R272+R290+R316+R330</f>
        <v>2918.3889791999995</v>
      </c>
      <c r="S133" s="201"/>
      <c r="T133" s="203">
        <f>T134+T217+T221+T272+T290+T316+T330</f>
        <v>2101.3291600000002</v>
      </c>
      <c r="AR133" s="204" t="s">
        <v>85</v>
      </c>
      <c r="AT133" s="205" t="s">
        <v>77</v>
      </c>
      <c r="AU133" s="205" t="s">
        <v>78</v>
      </c>
      <c r="AY133" s="204" t="s">
        <v>190</v>
      </c>
      <c r="BK133" s="206">
        <f>BK134+BK217+BK221+BK272+BK290+BK316+BK330</f>
        <v>0</v>
      </c>
    </row>
    <row r="134" spans="2:63" s="12" customFormat="1" ht="22.8" customHeight="1">
      <c r="B134" s="193"/>
      <c r="C134" s="194"/>
      <c r="D134" s="195" t="s">
        <v>77</v>
      </c>
      <c r="E134" s="207" t="s">
        <v>85</v>
      </c>
      <c r="F134" s="207" t="s">
        <v>191</v>
      </c>
      <c r="G134" s="194"/>
      <c r="H134" s="194"/>
      <c r="I134" s="197"/>
      <c r="J134" s="208">
        <f>BK134</f>
        <v>0</v>
      </c>
      <c r="K134" s="194"/>
      <c r="L134" s="199"/>
      <c r="M134" s="200"/>
      <c r="N134" s="201"/>
      <c r="O134" s="201"/>
      <c r="P134" s="202">
        <f>SUM(P135:P216)</f>
        <v>0</v>
      </c>
      <c r="Q134" s="201"/>
      <c r="R134" s="202">
        <f>SUM(R135:R216)</f>
        <v>2.740512</v>
      </c>
      <c r="S134" s="201"/>
      <c r="T134" s="203">
        <f>SUM(T135:T216)</f>
        <v>2097.635</v>
      </c>
      <c r="AR134" s="204" t="s">
        <v>85</v>
      </c>
      <c r="AT134" s="205" t="s">
        <v>77</v>
      </c>
      <c r="AU134" s="205" t="s">
        <v>85</v>
      </c>
      <c r="AY134" s="204" t="s">
        <v>190</v>
      </c>
      <c r="BK134" s="206">
        <f>SUM(BK135:BK216)</f>
        <v>0</v>
      </c>
    </row>
    <row r="135" spans="1:65" s="2" customFormat="1" ht="21.75" customHeight="1">
      <c r="A135" s="34"/>
      <c r="B135" s="35"/>
      <c r="C135" s="209" t="s">
        <v>85</v>
      </c>
      <c r="D135" s="209" t="s">
        <v>192</v>
      </c>
      <c r="E135" s="210" t="s">
        <v>1498</v>
      </c>
      <c r="F135" s="211" t="s">
        <v>1499</v>
      </c>
      <c r="G135" s="212" t="s">
        <v>195</v>
      </c>
      <c r="H135" s="213">
        <v>1915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0.255</v>
      </c>
      <c r="T135" s="219">
        <f>S135*H135</f>
        <v>488.325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1500</v>
      </c>
    </row>
    <row r="136" spans="2:51" s="13" customFormat="1" ht="10.2">
      <c r="B136" s="222"/>
      <c r="C136" s="223"/>
      <c r="D136" s="224" t="s">
        <v>199</v>
      </c>
      <c r="E136" s="225" t="s">
        <v>1</v>
      </c>
      <c r="F136" s="226" t="s">
        <v>1501</v>
      </c>
      <c r="G136" s="223"/>
      <c r="H136" s="227">
        <v>1915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199</v>
      </c>
      <c r="AU136" s="233" t="s">
        <v>87</v>
      </c>
      <c r="AV136" s="13" t="s">
        <v>87</v>
      </c>
      <c r="AW136" s="13" t="s">
        <v>34</v>
      </c>
      <c r="AX136" s="13" t="s">
        <v>85</v>
      </c>
      <c r="AY136" s="233" t="s">
        <v>190</v>
      </c>
    </row>
    <row r="137" spans="1:65" s="2" customFormat="1" ht="21.75" customHeight="1">
      <c r="A137" s="34"/>
      <c r="B137" s="35"/>
      <c r="C137" s="209" t="s">
        <v>87</v>
      </c>
      <c r="D137" s="209" t="s">
        <v>192</v>
      </c>
      <c r="E137" s="210" t="s">
        <v>1502</v>
      </c>
      <c r="F137" s="211" t="s">
        <v>1503</v>
      </c>
      <c r="G137" s="212" t="s">
        <v>195</v>
      </c>
      <c r="H137" s="213">
        <v>460</v>
      </c>
      <c r="I137" s="214"/>
      <c r="J137" s="215">
        <f>ROUND(I137*H137,2)</f>
        <v>0</v>
      </c>
      <c r="K137" s="211" t="s">
        <v>196</v>
      </c>
      <c r="L137" s="39"/>
      <c r="M137" s="216" t="s">
        <v>1</v>
      </c>
      <c r="N137" s="217" t="s">
        <v>43</v>
      </c>
      <c r="O137" s="71"/>
      <c r="P137" s="218">
        <f>O137*H137</f>
        <v>0</v>
      </c>
      <c r="Q137" s="218">
        <v>0</v>
      </c>
      <c r="R137" s="218">
        <f>Q137*H137</f>
        <v>0</v>
      </c>
      <c r="S137" s="218">
        <v>0.26</v>
      </c>
      <c r="T137" s="219">
        <f>S137*H137</f>
        <v>119.60000000000001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197</v>
      </c>
      <c r="AT137" s="220" t="s">
        <v>192</v>
      </c>
      <c r="AU137" s="220" t="s">
        <v>87</v>
      </c>
      <c r="AY137" s="17" t="s">
        <v>190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7" t="s">
        <v>85</v>
      </c>
      <c r="BK137" s="221">
        <f>ROUND(I137*H137,2)</f>
        <v>0</v>
      </c>
      <c r="BL137" s="17" t="s">
        <v>197</v>
      </c>
      <c r="BM137" s="220" t="s">
        <v>1504</v>
      </c>
    </row>
    <row r="138" spans="2:51" s="13" customFormat="1" ht="10.2">
      <c r="B138" s="222"/>
      <c r="C138" s="223"/>
      <c r="D138" s="224" t="s">
        <v>199</v>
      </c>
      <c r="E138" s="225" t="s">
        <v>1</v>
      </c>
      <c r="F138" s="226" t="s">
        <v>1505</v>
      </c>
      <c r="G138" s="223"/>
      <c r="H138" s="227">
        <v>460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199</v>
      </c>
      <c r="AU138" s="233" t="s">
        <v>87</v>
      </c>
      <c r="AV138" s="13" t="s">
        <v>87</v>
      </c>
      <c r="AW138" s="13" t="s">
        <v>34</v>
      </c>
      <c r="AX138" s="13" t="s">
        <v>85</v>
      </c>
      <c r="AY138" s="233" t="s">
        <v>190</v>
      </c>
    </row>
    <row r="139" spans="1:65" s="2" customFormat="1" ht="21.75" customHeight="1">
      <c r="A139" s="34"/>
      <c r="B139" s="35"/>
      <c r="C139" s="209" t="s">
        <v>205</v>
      </c>
      <c r="D139" s="209" t="s">
        <v>192</v>
      </c>
      <c r="E139" s="210" t="s">
        <v>1506</v>
      </c>
      <c r="F139" s="211" t="s">
        <v>1507</v>
      </c>
      <c r="G139" s="212" t="s">
        <v>195</v>
      </c>
      <c r="H139" s="213">
        <v>1915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0.44</v>
      </c>
      <c r="T139" s="219">
        <f>S139*H139</f>
        <v>842.6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1508</v>
      </c>
    </row>
    <row r="140" spans="1:65" s="2" customFormat="1" ht="21.75" customHeight="1">
      <c r="A140" s="34"/>
      <c r="B140" s="35"/>
      <c r="C140" s="209" t="s">
        <v>197</v>
      </c>
      <c r="D140" s="209" t="s">
        <v>192</v>
      </c>
      <c r="E140" s="210" t="s">
        <v>1506</v>
      </c>
      <c r="F140" s="211" t="s">
        <v>1507</v>
      </c>
      <c r="G140" s="212" t="s">
        <v>195</v>
      </c>
      <c r="H140" s="213">
        <v>460</v>
      </c>
      <c r="I140" s="214"/>
      <c r="J140" s="215">
        <f>ROUND(I140*H140,2)</f>
        <v>0</v>
      </c>
      <c r="K140" s="211" t="s">
        <v>196</v>
      </c>
      <c r="L140" s="39"/>
      <c r="M140" s="216" t="s">
        <v>1</v>
      </c>
      <c r="N140" s="217" t="s">
        <v>43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0.44</v>
      </c>
      <c r="T140" s="219">
        <f>S140*H140</f>
        <v>202.4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197</v>
      </c>
      <c r="AT140" s="220" t="s">
        <v>192</v>
      </c>
      <c r="AU140" s="220" t="s">
        <v>87</v>
      </c>
      <c r="AY140" s="17" t="s">
        <v>190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85</v>
      </c>
      <c r="BK140" s="221">
        <f>ROUND(I140*H140,2)</f>
        <v>0</v>
      </c>
      <c r="BL140" s="17" t="s">
        <v>197</v>
      </c>
      <c r="BM140" s="220" t="s">
        <v>1509</v>
      </c>
    </row>
    <row r="141" spans="2:51" s="13" customFormat="1" ht="10.2">
      <c r="B141" s="222"/>
      <c r="C141" s="223"/>
      <c r="D141" s="224" t="s">
        <v>199</v>
      </c>
      <c r="E141" s="225" t="s">
        <v>1</v>
      </c>
      <c r="F141" s="226" t="s">
        <v>1505</v>
      </c>
      <c r="G141" s="223"/>
      <c r="H141" s="227">
        <v>460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85</v>
      </c>
      <c r="AY141" s="233" t="s">
        <v>190</v>
      </c>
    </row>
    <row r="142" spans="1:65" s="2" customFormat="1" ht="21.75" customHeight="1">
      <c r="A142" s="34"/>
      <c r="B142" s="35"/>
      <c r="C142" s="209" t="s">
        <v>217</v>
      </c>
      <c r="D142" s="209" t="s">
        <v>192</v>
      </c>
      <c r="E142" s="210" t="s">
        <v>1510</v>
      </c>
      <c r="F142" s="211" t="s">
        <v>1511</v>
      </c>
      <c r="G142" s="212" t="s">
        <v>195</v>
      </c>
      <c r="H142" s="213">
        <v>48</v>
      </c>
      <c r="I142" s="214"/>
      <c r="J142" s="215">
        <f>ROUND(I142*H142,2)</f>
        <v>0</v>
      </c>
      <c r="K142" s="211" t="s">
        <v>196</v>
      </c>
      <c r="L142" s="39"/>
      <c r="M142" s="216" t="s">
        <v>1</v>
      </c>
      <c r="N142" s="217" t="s">
        <v>43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0.22</v>
      </c>
      <c r="T142" s="219">
        <f>S142*H142</f>
        <v>10.56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197</v>
      </c>
      <c r="AT142" s="220" t="s">
        <v>192</v>
      </c>
      <c r="AU142" s="220" t="s">
        <v>87</v>
      </c>
      <c r="AY142" s="17" t="s">
        <v>190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85</v>
      </c>
      <c r="BK142" s="221">
        <f>ROUND(I142*H142,2)</f>
        <v>0</v>
      </c>
      <c r="BL142" s="17" t="s">
        <v>197</v>
      </c>
      <c r="BM142" s="220" t="s">
        <v>1512</v>
      </c>
    </row>
    <row r="143" spans="2:51" s="13" customFormat="1" ht="10.2">
      <c r="B143" s="222"/>
      <c r="C143" s="223"/>
      <c r="D143" s="224" t="s">
        <v>199</v>
      </c>
      <c r="E143" s="225" t="s">
        <v>1</v>
      </c>
      <c r="F143" s="226" t="s">
        <v>1513</v>
      </c>
      <c r="G143" s="223"/>
      <c r="H143" s="227">
        <v>48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199</v>
      </c>
      <c r="AU143" s="233" t="s">
        <v>87</v>
      </c>
      <c r="AV143" s="13" t="s">
        <v>87</v>
      </c>
      <c r="AW143" s="13" t="s">
        <v>34</v>
      </c>
      <c r="AX143" s="13" t="s">
        <v>85</v>
      </c>
      <c r="AY143" s="233" t="s">
        <v>190</v>
      </c>
    </row>
    <row r="144" spans="1:65" s="2" customFormat="1" ht="21.75" customHeight="1">
      <c r="A144" s="34"/>
      <c r="B144" s="35"/>
      <c r="C144" s="209" t="s">
        <v>223</v>
      </c>
      <c r="D144" s="209" t="s">
        <v>192</v>
      </c>
      <c r="E144" s="210" t="s">
        <v>1514</v>
      </c>
      <c r="F144" s="211" t="s">
        <v>1515</v>
      </c>
      <c r="G144" s="212" t="s">
        <v>195</v>
      </c>
      <c r="H144" s="213">
        <v>48</v>
      </c>
      <c r="I144" s="214"/>
      <c r="J144" s="215">
        <f>ROUND(I144*H144,2)</f>
        <v>0</v>
      </c>
      <c r="K144" s="211" t="s">
        <v>196</v>
      </c>
      <c r="L144" s="39"/>
      <c r="M144" s="216" t="s">
        <v>1</v>
      </c>
      <c r="N144" s="217" t="s">
        <v>43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0.29</v>
      </c>
      <c r="T144" s="219">
        <f>S144*H144</f>
        <v>13.919999999999998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197</v>
      </c>
      <c r="AT144" s="220" t="s">
        <v>192</v>
      </c>
      <c r="AU144" s="220" t="s">
        <v>87</v>
      </c>
      <c r="AY144" s="17" t="s">
        <v>190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85</v>
      </c>
      <c r="BK144" s="221">
        <f>ROUND(I144*H144,2)</f>
        <v>0</v>
      </c>
      <c r="BL144" s="17" t="s">
        <v>197</v>
      </c>
      <c r="BM144" s="220" t="s">
        <v>1516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1517</v>
      </c>
      <c r="G145" s="223"/>
      <c r="H145" s="227">
        <v>48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85</v>
      </c>
      <c r="AY145" s="233" t="s">
        <v>190</v>
      </c>
    </row>
    <row r="146" spans="1:65" s="2" customFormat="1" ht="21.75" customHeight="1">
      <c r="A146" s="34"/>
      <c r="B146" s="35"/>
      <c r="C146" s="209" t="s">
        <v>229</v>
      </c>
      <c r="D146" s="209" t="s">
        <v>192</v>
      </c>
      <c r="E146" s="210" t="s">
        <v>731</v>
      </c>
      <c r="F146" s="211" t="s">
        <v>732</v>
      </c>
      <c r="G146" s="212" t="s">
        <v>195</v>
      </c>
      <c r="H146" s="213">
        <v>80</v>
      </c>
      <c r="I146" s="214"/>
      <c r="J146" s="215">
        <f>ROUND(I146*H146,2)</f>
        <v>0</v>
      </c>
      <c r="K146" s="211" t="s">
        <v>196</v>
      </c>
      <c r="L146" s="39"/>
      <c r="M146" s="216" t="s">
        <v>1</v>
      </c>
      <c r="N146" s="217" t="s">
        <v>43</v>
      </c>
      <c r="O146" s="71"/>
      <c r="P146" s="218">
        <f>O146*H146</f>
        <v>0</v>
      </c>
      <c r="Q146" s="218">
        <v>8E-05</v>
      </c>
      <c r="R146" s="218">
        <f>Q146*H146</f>
        <v>0.0064</v>
      </c>
      <c r="S146" s="218">
        <v>0.256</v>
      </c>
      <c r="T146" s="219">
        <f>S146*H146</f>
        <v>20.48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197</v>
      </c>
      <c r="AT146" s="220" t="s">
        <v>192</v>
      </c>
      <c r="AU146" s="220" t="s">
        <v>87</v>
      </c>
      <c r="AY146" s="17" t="s">
        <v>190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85</v>
      </c>
      <c r="BK146" s="221">
        <f>ROUND(I146*H146,2)</f>
        <v>0</v>
      </c>
      <c r="BL146" s="17" t="s">
        <v>197</v>
      </c>
      <c r="BM146" s="220" t="s">
        <v>1518</v>
      </c>
    </row>
    <row r="147" spans="2:51" s="13" customFormat="1" ht="10.2">
      <c r="B147" s="222"/>
      <c r="C147" s="223"/>
      <c r="D147" s="224" t="s">
        <v>199</v>
      </c>
      <c r="E147" s="225" t="s">
        <v>1</v>
      </c>
      <c r="F147" s="226" t="s">
        <v>1519</v>
      </c>
      <c r="G147" s="223"/>
      <c r="H147" s="227">
        <v>80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199</v>
      </c>
      <c r="AU147" s="233" t="s">
        <v>87</v>
      </c>
      <c r="AV147" s="13" t="s">
        <v>87</v>
      </c>
      <c r="AW147" s="13" t="s">
        <v>34</v>
      </c>
      <c r="AX147" s="13" t="s">
        <v>85</v>
      </c>
      <c r="AY147" s="233" t="s">
        <v>190</v>
      </c>
    </row>
    <row r="148" spans="1:65" s="2" customFormat="1" ht="16.5" customHeight="1">
      <c r="A148" s="34"/>
      <c r="B148" s="35"/>
      <c r="C148" s="209" t="s">
        <v>234</v>
      </c>
      <c r="D148" s="209" t="s">
        <v>192</v>
      </c>
      <c r="E148" s="210" t="s">
        <v>489</v>
      </c>
      <c r="F148" s="211" t="s">
        <v>490</v>
      </c>
      <c r="G148" s="212" t="s">
        <v>350</v>
      </c>
      <c r="H148" s="213">
        <v>1950</v>
      </c>
      <c r="I148" s="214"/>
      <c r="J148" s="215">
        <f>ROUND(I148*H148,2)</f>
        <v>0</v>
      </c>
      <c r="K148" s="211" t="s">
        <v>196</v>
      </c>
      <c r="L148" s="39"/>
      <c r="M148" s="216" t="s">
        <v>1</v>
      </c>
      <c r="N148" s="217" t="s">
        <v>43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0.205</v>
      </c>
      <c r="T148" s="219">
        <f>S148*H148</f>
        <v>399.75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197</v>
      </c>
      <c r="AT148" s="220" t="s">
        <v>192</v>
      </c>
      <c r="AU148" s="220" t="s">
        <v>87</v>
      </c>
      <c r="AY148" s="17" t="s">
        <v>190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85</v>
      </c>
      <c r="BK148" s="221">
        <f>ROUND(I148*H148,2)</f>
        <v>0</v>
      </c>
      <c r="BL148" s="17" t="s">
        <v>197</v>
      </c>
      <c r="BM148" s="220" t="s">
        <v>1520</v>
      </c>
    </row>
    <row r="149" spans="1:65" s="2" customFormat="1" ht="16.5" customHeight="1">
      <c r="A149" s="34"/>
      <c r="B149" s="35"/>
      <c r="C149" s="209" t="s">
        <v>239</v>
      </c>
      <c r="D149" s="209" t="s">
        <v>192</v>
      </c>
      <c r="E149" s="210" t="s">
        <v>1521</v>
      </c>
      <c r="F149" s="211" t="s">
        <v>1522</v>
      </c>
      <c r="G149" s="212" t="s">
        <v>350</v>
      </c>
      <c r="H149" s="213">
        <v>2000</v>
      </c>
      <c r="I149" s="214"/>
      <c r="J149" s="215">
        <f>ROUND(I149*H149,2)</f>
        <v>0</v>
      </c>
      <c r="K149" s="211" t="s">
        <v>196</v>
      </c>
      <c r="L149" s="39"/>
      <c r="M149" s="216" t="s">
        <v>1</v>
      </c>
      <c r="N149" s="217" t="s">
        <v>43</v>
      </c>
      <c r="O149" s="71"/>
      <c r="P149" s="218">
        <f>O149*H149</f>
        <v>0</v>
      </c>
      <c r="Q149" s="218">
        <v>0.00055</v>
      </c>
      <c r="R149" s="218">
        <f>Q149*H149</f>
        <v>1.1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197</v>
      </c>
      <c r="AT149" s="220" t="s">
        <v>192</v>
      </c>
      <c r="AU149" s="220" t="s">
        <v>87</v>
      </c>
      <c r="AY149" s="17" t="s">
        <v>190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85</v>
      </c>
      <c r="BK149" s="221">
        <f>ROUND(I149*H149,2)</f>
        <v>0</v>
      </c>
      <c r="BL149" s="17" t="s">
        <v>197</v>
      </c>
      <c r="BM149" s="220" t="s">
        <v>1523</v>
      </c>
    </row>
    <row r="150" spans="1:65" s="2" customFormat="1" ht="16.5" customHeight="1">
      <c r="A150" s="34"/>
      <c r="B150" s="35"/>
      <c r="C150" s="209" t="s">
        <v>244</v>
      </c>
      <c r="D150" s="209" t="s">
        <v>192</v>
      </c>
      <c r="E150" s="210" t="s">
        <v>1524</v>
      </c>
      <c r="F150" s="211" t="s">
        <v>1525</v>
      </c>
      <c r="G150" s="212" t="s">
        <v>350</v>
      </c>
      <c r="H150" s="213">
        <v>2000</v>
      </c>
      <c r="I150" s="214"/>
      <c r="J150" s="215">
        <f>ROUND(I150*H150,2)</f>
        <v>0</v>
      </c>
      <c r="K150" s="211" t="s">
        <v>196</v>
      </c>
      <c r="L150" s="39"/>
      <c r="M150" s="216" t="s">
        <v>1</v>
      </c>
      <c r="N150" s="217" t="s">
        <v>43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197</v>
      </c>
      <c r="AT150" s="220" t="s">
        <v>192</v>
      </c>
      <c r="AU150" s="220" t="s">
        <v>87</v>
      </c>
      <c r="AY150" s="17" t="s">
        <v>190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85</v>
      </c>
      <c r="BK150" s="221">
        <f>ROUND(I150*H150,2)</f>
        <v>0</v>
      </c>
      <c r="BL150" s="17" t="s">
        <v>197</v>
      </c>
      <c r="BM150" s="220" t="s">
        <v>1526</v>
      </c>
    </row>
    <row r="151" spans="1:65" s="2" customFormat="1" ht="21.75" customHeight="1">
      <c r="A151" s="34"/>
      <c r="B151" s="35"/>
      <c r="C151" s="209" t="s">
        <v>249</v>
      </c>
      <c r="D151" s="209" t="s">
        <v>192</v>
      </c>
      <c r="E151" s="210" t="s">
        <v>1527</v>
      </c>
      <c r="F151" s="211" t="s">
        <v>1528</v>
      </c>
      <c r="G151" s="212" t="s">
        <v>195</v>
      </c>
      <c r="H151" s="213">
        <v>2350</v>
      </c>
      <c r="I151" s="214"/>
      <c r="J151" s="215">
        <f>ROUND(I151*H151,2)</f>
        <v>0</v>
      </c>
      <c r="K151" s="211" t="s">
        <v>196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1529</v>
      </c>
    </row>
    <row r="152" spans="2:51" s="13" customFormat="1" ht="10.2">
      <c r="B152" s="222"/>
      <c r="C152" s="223"/>
      <c r="D152" s="224" t="s">
        <v>199</v>
      </c>
      <c r="E152" s="225" t="s">
        <v>139</v>
      </c>
      <c r="F152" s="226" t="s">
        <v>1530</v>
      </c>
      <c r="G152" s="223"/>
      <c r="H152" s="227">
        <v>2350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199</v>
      </c>
      <c r="AU152" s="233" t="s">
        <v>87</v>
      </c>
      <c r="AV152" s="13" t="s">
        <v>87</v>
      </c>
      <c r="AW152" s="13" t="s">
        <v>34</v>
      </c>
      <c r="AX152" s="13" t="s">
        <v>85</v>
      </c>
      <c r="AY152" s="233" t="s">
        <v>190</v>
      </c>
    </row>
    <row r="153" spans="1:65" s="2" customFormat="1" ht="33" customHeight="1">
      <c r="A153" s="34"/>
      <c r="B153" s="35"/>
      <c r="C153" s="209" t="s">
        <v>253</v>
      </c>
      <c r="D153" s="209" t="s">
        <v>192</v>
      </c>
      <c r="E153" s="210" t="s">
        <v>1531</v>
      </c>
      <c r="F153" s="211" t="s">
        <v>1532</v>
      </c>
      <c r="G153" s="212" t="s">
        <v>202</v>
      </c>
      <c r="H153" s="213">
        <v>420</v>
      </c>
      <c r="I153" s="214"/>
      <c r="J153" s="215">
        <f>ROUND(I153*H153,2)</f>
        <v>0</v>
      </c>
      <c r="K153" s="211" t="s">
        <v>196</v>
      </c>
      <c r="L153" s="39"/>
      <c r="M153" s="216" t="s">
        <v>1</v>
      </c>
      <c r="N153" s="217" t="s">
        <v>43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197</v>
      </c>
      <c r="AT153" s="220" t="s">
        <v>192</v>
      </c>
      <c r="AU153" s="220" t="s">
        <v>87</v>
      </c>
      <c r="AY153" s="17" t="s">
        <v>190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85</v>
      </c>
      <c r="BK153" s="221">
        <f>ROUND(I153*H153,2)</f>
        <v>0</v>
      </c>
      <c r="BL153" s="17" t="s">
        <v>197</v>
      </c>
      <c r="BM153" s="220" t="s">
        <v>1533</v>
      </c>
    </row>
    <row r="154" spans="2:51" s="14" customFormat="1" ht="10.2">
      <c r="B154" s="234"/>
      <c r="C154" s="235"/>
      <c r="D154" s="224" t="s">
        <v>199</v>
      </c>
      <c r="E154" s="236" t="s">
        <v>1</v>
      </c>
      <c r="F154" s="237" t="s">
        <v>1534</v>
      </c>
      <c r="G154" s="235"/>
      <c r="H154" s="236" t="s">
        <v>1</v>
      </c>
      <c r="I154" s="238"/>
      <c r="J154" s="235"/>
      <c r="K154" s="235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199</v>
      </c>
      <c r="AU154" s="243" t="s">
        <v>87</v>
      </c>
      <c r="AV154" s="14" t="s">
        <v>85</v>
      </c>
      <c r="AW154" s="14" t="s">
        <v>34</v>
      </c>
      <c r="AX154" s="14" t="s">
        <v>78</v>
      </c>
      <c r="AY154" s="243" t="s">
        <v>190</v>
      </c>
    </row>
    <row r="155" spans="2:51" s="13" customFormat="1" ht="10.2">
      <c r="B155" s="222"/>
      <c r="C155" s="223"/>
      <c r="D155" s="224" t="s">
        <v>199</v>
      </c>
      <c r="E155" s="225" t="s">
        <v>137</v>
      </c>
      <c r="F155" s="226" t="s">
        <v>1535</v>
      </c>
      <c r="G155" s="223"/>
      <c r="H155" s="227">
        <v>420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199</v>
      </c>
      <c r="AU155" s="233" t="s">
        <v>87</v>
      </c>
      <c r="AV155" s="13" t="s">
        <v>87</v>
      </c>
      <c r="AW155" s="13" t="s">
        <v>34</v>
      </c>
      <c r="AX155" s="13" t="s">
        <v>85</v>
      </c>
      <c r="AY155" s="233" t="s">
        <v>190</v>
      </c>
    </row>
    <row r="156" spans="1:65" s="2" customFormat="1" ht="21.75" customHeight="1">
      <c r="A156" s="34"/>
      <c r="B156" s="35"/>
      <c r="C156" s="209" t="s">
        <v>259</v>
      </c>
      <c r="D156" s="209" t="s">
        <v>192</v>
      </c>
      <c r="E156" s="210" t="s">
        <v>498</v>
      </c>
      <c r="F156" s="211" t="s">
        <v>499</v>
      </c>
      <c r="G156" s="212" t="s">
        <v>202</v>
      </c>
      <c r="H156" s="213">
        <v>3.24</v>
      </c>
      <c r="I156" s="214"/>
      <c r="J156" s="215">
        <f>ROUND(I156*H156,2)</f>
        <v>0</v>
      </c>
      <c r="K156" s="211" t="s">
        <v>196</v>
      </c>
      <c r="L156" s="39"/>
      <c r="M156" s="216" t="s">
        <v>1</v>
      </c>
      <c r="N156" s="217" t="s">
        <v>43</v>
      </c>
      <c r="O156" s="71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197</v>
      </c>
      <c r="AT156" s="220" t="s">
        <v>192</v>
      </c>
      <c r="AU156" s="220" t="s">
        <v>87</v>
      </c>
      <c r="AY156" s="17" t="s">
        <v>190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85</v>
      </c>
      <c r="BK156" s="221">
        <f>ROUND(I156*H156,2)</f>
        <v>0</v>
      </c>
      <c r="BL156" s="17" t="s">
        <v>197</v>
      </c>
      <c r="BM156" s="220" t="s">
        <v>1536</v>
      </c>
    </row>
    <row r="157" spans="2:51" s="14" customFormat="1" ht="10.2">
      <c r="B157" s="234"/>
      <c r="C157" s="235"/>
      <c r="D157" s="224" t="s">
        <v>199</v>
      </c>
      <c r="E157" s="236" t="s">
        <v>1</v>
      </c>
      <c r="F157" s="237" t="s">
        <v>1537</v>
      </c>
      <c r="G157" s="235"/>
      <c r="H157" s="236" t="s">
        <v>1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199</v>
      </c>
      <c r="AU157" s="243" t="s">
        <v>87</v>
      </c>
      <c r="AV157" s="14" t="s">
        <v>85</v>
      </c>
      <c r="AW157" s="14" t="s">
        <v>34</v>
      </c>
      <c r="AX157" s="14" t="s">
        <v>78</v>
      </c>
      <c r="AY157" s="243" t="s">
        <v>190</v>
      </c>
    </row>
    <row r="158" spans="2:51" s="13" customFormat="1" ht="10.2">
      <c r="B158" s="222"/>
      <c r="C158" s="223"/>
      <c r="D158" s="224" t="s">
        <v>199</v>
      </c>
      <c r="E158" s="225" t="s">
        <v>1495</v>
      </c>
      <c r="F158" s="226" t="s">
        <v>1538</v>
      </c>
      <c r="G158" s="223"/>
      <c r="H158" s="227">
        <v>3.24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263</v>
      </c>
      <c r="D159" s="209" t="s">
        <v>192</v>
      </c>
      <c r="E159" s="210" t="s">
        <v>1539</v>
      </c>
      <c r="F159" s="211" t="s">
        <v>1540</v>
      </c>
      <c r="G159" s="212" t="s">
        <v>202</v>
      </c>
      <c r="H159" s="213">
        <v>70.29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1541</v>
      </c>
    </row>
    <row r="160" spans="2:51" s="14" customFormat="1" ht="10.2">
      <c r="B160" s="234"/>
      <c r="C160" s="235"/>
      <c r="D160" s="224" t="s">
        <v>199</v>
      </c>
      <c r="E160" s="236" t="s">
        <v>1</v>
      </c>
      <c r="F160" s="237" t="s">
        <v>501</v>
      </c>
      <c r="G160" s="235"/>
      <c r="H160" s="236" t="s">
        <v>1</v>
      </c>
      <c r="I160" s="238"/>
      <c r="J160" s="235"/>
      <c r="K160" s="235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199</v>
      </c>
      <c r="AU160" s="243" t="s">
        <v>87</v>
      </c>
      <c r="AV160" s="14" t="s">
        <v>85</v>
      </c>
      <c r="AW160" s="14" t="s">
        <v>34</v>
      </c>
      <c r="AX160" s="14" t="s">
        <v>78</v>
      </c>
      <c r="AY160" s="243" t="s">
        <v>190</v>
      </c>
    </row>
    <row r="161" spans="2:51" s="13" customFormat="1" ht="10.2">
      <c r="B161" s="222"/>
      <c r="C161" s="223"/>
      <c r="D161" s="224" t="s">
        <v>199</v>
      </c>
      <c r="E161" s="225" t="s">
        <v>1</v>
      </c>
      <c r="F161" s="226" t="s">
        <v>1542</v>
      </c>
      <c r="G161" s="223"/>
      <c r="H161" s="227">
        <v>8.37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199</v>
      </c>
      <c r="AU161" s="233" t="s">
        <v>87</v>
      </c>
      <c r="AV161" s="13" t="s">
        <v>87</v>
      </c>
      <c r="AW161" s="13" t="s">
        <v>34</v>
      </c>
      <c r="AX161" s="13" t="s">
        <v>78</v>
      </c>
      <c r="AY161" s="233" t="s">
        <v>190</v>
      </c>
    </row>
    <row r="162" spans="2:51" s="13" customFormat="1" ht="10.2">
      <c r="B162" s="222"/>
      <c r="C162" s="223"/>
      <c r="D162" s="224" t="s">
        <v>199</v>
      </c>
      <c r="E162" s="225" t="s">
        <v>1</v>
      </c>
      <c r="F162" s="226" t="s">
        <v>1543</v>
      </c>
      <c r="G162" s="223"/>
      <c r="H162" s="227">
        <v>3.72</v>
      </c>
      <c r="I162" s="228"/>
      <c r="J162" s="223"/>
      <c r="K162" s="223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199</v>
      </c>
      <c r="AU162" s="233" t="s">
        <v>87</v>
      </c>
      <c r="AV162" s="13" t="s">
        <v>87</v>
      </c>
      <c r="AW162" s="13" t="s">
        <v>34</v>
      </c>
      <c r="AX162" s="13" t="s">
        <v>78</v>
      </c>
      <c r="AY162" s="233" t="s">
        <v>190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1544</v>
      </c>
      <c r="G163" s="223"/>
      <c r="H163" s="227">
        <v>58.2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78</v>
      </c>
      <c r="AY163" s="233" t="s">
        <v>190</v>
      </c>
    </row>
    <row r="164" spans="2:51" s="15" customFormat="1" ht="10.2">
      <c r="B164" s="244"/>
      <c r="C164" s="245"/>
      <c r="D164" s="224" t="s">
        <v>199</v>
      </c>
      <c r="E164" s="246" t="s">
        <v>470</v>
      </c>
      <c r="F164" s="247" t="s">
        <v>216</v>
      </c>
      <c r="G164" s="245"/>
      <c r="H164" s="248">
        <v>70.29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199</v>
      </c>
      <c r="AU164" s="254" t="s">
        <v>87</v>
      </c>
      <c r="AV164" s="15" t="s">
        <v>197</v>
      </c>
      <c r="AW164" s="15" t="s">
        <v>34</v>
      </c>
      <c r="AX164" s="15" t="s">
        <v>85</v>
      </c>
      <c r="AY164" s="254" t="s">
        <v>190</v>
      </c>
    </row>
    <row r="165" spans="1:65" s="2" customFormat="1" ht="21.75" customHeight="1">
      <c r="A165" s="34"/>
      <c r="B165" s="35"/>
      <c r="C165" s="209" t="s">
        <v>8</v>
      </c>
      <c r="D165" s="209" t="s">
        <v>192</v>
      </c>
      <c r="E165" s="210" t="s">
        <v>1545</v>
      </c>
      <c r="F165" s="211" t="s">
        <v>1546</v>
      </c>
      <c r="G165" s="212" t="s">
        <v>202</v>
      </c>
      <c r="H165" s="213">
        <v>1.8</v>
      </c>
      <c r="I165" s="214"/>
      <c r="J165" s="215">
        <f>ROUND(I165*H165,2)</f>
        <v>0</v>
      </c>
      <c r="K165" s="211" t="s">
        <v>196</v>
      </c>
      <c r="L165" s="39"/>
      <c r="M165" s="216" t="s">
        <v>1</v>
      </c>
      <c r="N165" s="217" t="s">
        <v>43</v>
      </c>
      <c r="O165" s="71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197</v>
      </c>
      <c r="AT165" s="220" t="s">
        <v>192</v>
      </c>
      <c r="AU165" s="220" t="s">
        <v>87</v>
      </c>
      <c r="AY165" s="17" t="s">
        <v>190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85</v>
      </c>
      <c r="BK165" s="221">
        <f>ROUND(I165*H165,2)</f>
        <v>0</v>
      </c>
      <c r="BL165" s="17" t="s">
        <v>197</v>
      </c>
      <c r="BM165" s="220" t="s">
        <v>1547</v>
      </c>
    </row>
    <row r="166" spans="2:51" s="14" customFormat="1" ht="10.2">
      <c r="B166" s="234"/>
      <c r="C166" s="235"/>
      <c r="D166" s="224" t="s">
        <v>199</v>
      </c>
      <c r="E166" s="236" t="s">
        <v>1</v>
      </c>
      <c r="F166" s="237" t="s">
        <v>1548</v>
      </c>
      <c r="G166" s="235"/>
      <c r="H166" s="236" t="s">
        <v>1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199</v>
      </c>
      <c r="AU166" s="243" t="s">
        <v>87</v>
      </c>
      <c r="AV166" s="14" t="s">
        <v>85</v>
      </c>
      <c r="AW166" s="14" t="s">
        <v>34</v>
      </c>
      <c r="AX166" s="14" t="s">
        <v>78</v>
      </c>
      <c r="AY166" s="243" t="s">
        <v>190</v>
      </c>
    </row>
    <row r="167" spans="2:51" s="13" customFormat="1" ht="10.2">
      <c r="B167" s="222"/>
      <c r="C167" s="223"/>
      <c r="D167" s="224" t="s">
        <v>199</v>
      </c>
      <c r="E167" s="225" t="s">
        <v>1</v>
      </c>
      <c r="F167" s="226" t="s">
        <v>1549</v>
      </c>
      <c r="G167" s="223"/>
      <c r="H167" s="227">
        <v>1.8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78</v>
      </c>
      <c r="AY167" s="233" t="s">
        <v>190</v>
      </c>
    </row>
    <row r="168" spans="2:51" s="15" customFormat="1" ht="10.2">
      <c r="B168" s="244"/>
      <c r="C168" s="245"/>
      <c r="D168" s="224" t="s">
        <v>199</v>
      </c>
      <c r="E168" s="246" t="s">
        <v>144</v>
      </c>
      <c r="F168" s="247" t="s">
        <v>216</v>
      </c>
      <c r="G168" s="245"/>
      <c r="H168" s="248">
        <v>1.8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199</v>
      </c>
      <c r="AU168" s="254" t="s">
        <v>87</v>
      </c>
      <c r="AV168" s="15" t="s">
        <v>197</v>
      </c>
      <c r="AW168" s="15" t="s">
        <v>34</v>
      </c>
      <c r="AX168" s="15" t="s">
        <v>85</v>
      </c>
      <c r="AY168" s="254" t="s">
        <v>190</v>
      </c>
    </row>
    <row r="169" spans="1:65" s="2" customFormat="1" ht="21.75" customHeight="1">
      <c r="A169" s="34"/>
      <c r="B169" s="35"/>
      <c r="C169" s="209" t="s">
        <v>273</v>
      </c>
      <c r="D169" s="209" t="s">
        <v>192</v>
      </c>
      <c r="E169" s="210" t="s">
        <v>1118</v>
      </c>
      <c r="F169" s="211" t="s">
        <v>1119</v>
      </c>
      <c r="G169" s="212" t="s">
        <v>195</v>
      </c>
      <c r="H169" s="213">
        <v>10.8</v>
      </c>
      <c r="I169" s="214"/>
      <c r="J169" s="215">
        <f>ROUND(I169*H169,2)</f>
        <v>0</v>
      </c>
      <c r="K169" s="211" t="s">
        <v>196</v>
      </c>
      <c r="L169" s="39"/>
      <c r="M169" s="216" t="s">
        <v>1</v>
      </c>
      <c r="N169" s="217" t="s">
        <v>43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197</v>
      </c>
      <c r="AT169" s="220" t="s">
        <v>192</v>
      </c>
      <c r="AU169" s="220" t="s">
        <v>87</v>
      </c>
      <c r="AY169" s="17" t="s">
        <v>190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85</v>
      </c>
      <c r="BK169" s="221">
        <f>ROUND(I169*H169,2)</f>
        <v>0</v>
      </c>
      <c r="BL169" s="17" t="s">
        <v>197</v>
      </c>
      <c r="BM169" s="220" t="s">
        <v>1550</v>
      </c>
    </row>
    <row r="170" spans="1:65" s="2" customFormat="1" ht="16.5" customHeight="1">
      <c r="A170" s="34"/>
      <c r="B170" s="35"/>
      <c r="C170" s="209" t="s">
        <v>278</v>
      </c>
      <c r="D170" s="209" t="s">
        <v>192</v>
      </c>
      <c r="E170" s="210" t="s">
        <v>1121</v>
      </c>
      <c r="F170" s="211" t="s">
        <v>1122</v>
      </c>
      <c r="G170" s="212" t="s">
        <v>195</v>
      </c>
      <c r="H170" s="213">
        <v>7.2</v>
      </c>
      <c r="I170" s="214"/>
      <c r="J170" s="215">
        <f>ROUND(I170*H170,2)</f>
        <v>0</v>
      </c>
      <c r="K170" s="211" t="s">
        <v>196</v>
      </c>
      <c r="L170" s="39"/>
      <c r="M170" s="216" t="s">
        <v>1</v>
      </c>
      <c r="N170" s="217" t="s">
        <v>43</v>
      </c>
      <c r="O170" s="71"/>
      <c r="P170" s="218">
        <f>O170*H170</f>
        <v>0</v>
      </c>
      <c r="Q170" s="218">
        <v>0.0007</v>
      </c>
      <c r="R170" s="218">
        <f>Q170*H170</f>
        <v>0.00504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197</v>
      </c>
      <c r="AT170" s="220" t="s">
        <v>192</v>
      </c>
      <c r="AU170" s="220" t="s">
        <v>87</v>
      </c>
      <c r="AY170" s="17" t="s">
        <v>190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85</v>
      </c>
      <c r="BK170" s="221">
        <f>ROUND(I170*H170,2)</f>
        <v>0</v>
      </c>
      <c r="BL170" s="17" t="s">
        <v>197</v>
      </c>
      <c r="BM170" s="220" t="s">
        <v>1551</v>
      </c>
    </row>
    <row r="171" spans="2:51" s="14" customFormat="1" ht="10.2">
      <c r="B171" s="234"/>
      <c r="C171" s="235"/>
      <c r="D171" s="224" t="s">
        <v>199</v>
      </c>
      <c r="E171" s="236" t="s">
        <v>1</v>
      </c>
      <c r="F171" s="237" t="s">
        <v>1548</v>
      </c>
      <c r="G171" s="235"/>
      <c r="H171" s="236" t="s">
        <v>1</v>
      </c>
      <c r="I171" s="238"/>
      <c r="J171" s="235"/>
      <c r="K171" s="235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199</v>
      </c>
      <c r="AU171" s="243" t="s">
        <v>87</v>
      </c>
      <c r="AV171" s="14" t="s">
        <v>85</v>
      </c>
      <c r="AW171" s="14" t="s">
        <v>34</v>
      </c>
      <c r="AX171" s="14" t="s">
        <v>78</v>
      </c>
      <c r="AY171" s="243" t="s">
        <v>190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1552</v>
      </c>
      <c r="G172" s="223"/>
      <c r="H172" s="227">
        <v>7.2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85</v>
      </c>
      <c r="AY172" s="233" t="s">
        <v>190</v>
      </c>
    </row>
    <row r="173" spans="1:65" s="2" customFormat="1" ht="16.5" customHeight="1">
      <c r="A173" s="34"/>
      <c r="B173" s="35"/>
      <c r="C173" s="209" t="s">
        <v>282</v>
      </c>
      <c r="D173" s="209" t="s">
        <v>192</v>
      </c>
      <c r="E173" s="210" t="s">
        <v>1126</v>
      </c>
      <c r="F173" s="211" t="s">
        <v>1127</v>
      </c>
      <c r="G173" s="212" t="s">
        <v>195</v>
      </c>
      <c r="H173" s="213">
        <v>7.2</v>
      </c>
      <c r="I173" s="214"/>
      <c r="J173" s="215">
        <f>ROUND(I173*H173,2)</f>
        <v>0</v>
      </c>
      <c r="K173" s="211" t="s">
        <v>196</v>
      </c>
      <c r="L173" s="39"/>
      <c r="M173" s="216" t="s">
        <v>1</v>
      </c>
      <c r="N173" s="217" t="s">
        <v>43</v>
      </c>
      <c r="O173" s="71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197</v>
      </c>
      <c r="AT173" s="220" t="s">
        <v>192</v>
      </c>
      <c r="AU173" s="220" t="s">
        <v>87</v>
      </c>
      <c r="AY173" s="17" t="s">
        <v>190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85</v>
      </c>
      <c r="BK173" s="221">
        <f>ROUND(I173*H173,2)</f>
        <v>0</v>
      </c>
      <c r="BL173" s="17" t="s">
        <v>197</v>
      </c>
      <c r="BM173" s="220" t="s">
        <v>1553</v>
      </c>
    </row>
    <row r="174" spans="1:65" s="2" customFormat="1" ht="16.5" customHeight="1">
      <c r="A174" s="34"/>
      <c r="B174" s="35"/>
      <c r="C174" s="209" t="s">
        <v>286</v>
      </c>
      <c r="D174" s="209" t="s">
        <v>192</v>
      </c>
      <c r="E174" s="210" t="s">
        <v>1114</v>
      </c>
      <c r="F174" s="211" t="s">
        <v>1115</v>
      </c>
      <c r="G174" s="212" t="s">
        <v>195</v>
      </c>
      <c r="H174" s="213">
        <v>10.8</v>
      </c>
      <c r="I174" s="214"/>
      <c r="J174" s="215">
        <f>ROUND(I174*H174,2)</f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>O174*H174</f>
        <v>0</v>
      </c>
      <c r="Q174" s="218">
        <v>0.00084</v>
      </c>
      <c r="R174" s="218">
        <f>Q174*H174</f>
        <v>0.009072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197</v>
      </c>
      <c r="AT174" s="220" t="s">
        <v>192</v>
      </c>
      <c r="AU174" s="220" t="s">
        <v>87</v>
      </c>
      <c r="AY174" s="17" t="s">
        <v>190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85</v>
      </c>
      <c r="BK174" s="221">
        <f>ROUND(I174*H174,2)</f>
        <v>0</v>
      </c>
      <c r="BL174" s="17" t="s">
        <v>197</v>
      </c>
      <c r="BM174" s="220" t="s">
        <v>1554</v>
      </c>
    </row>
    <row r="175" spans="2:51" s="13" customFormat="1" ht="10.2">
      <c r="B175" s="222"/>
      <c r="C175" s="223"/>
      <c r="D175" s="224" t="s">
        <v>199</v>
      </c>
      <c r="E175" s="225" t="s">
        <v>1</v>
      </c>
      <c r="F175" s="226" t="s">
        <v>1555</v>
      </c>
      <c r="G175" s="223"/>
      <c r="H175" s="227">
        <v>10.8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199</v>
      </c>
      <c r="AU175" s="233" t="s">
        <v>87</v>
      </c>
      <c r="AV175" s="13" t="s">
        <v>87</v>
      </c>
      <c r="AW175" s="13" t="s">
        <v>34</v>
      </c>
      <c r="AX175" s="13" t="s">
        <v>85</v>
      </c>
      <c r="AY175" s="233" t="s">
        <v>190</v>
      </c>
    </row>
    <row r="176" spans="1:65" s="2" customFormat="1" ht="21.75" customHeight="1">
      <c r="A176" s="34"/>
      <c r="B176" s="35"/>
      <c r="C176" s="209" t="s">
        <v>291</v>
      </c>
      <c r="D176" s="209" t="s">
        <v>192</v>
      </c>
      <c r="E176" s="210" t="s">
        <v>224</v>
      </c>
      <c r="F176" s="211" t="s">
        <v>225</v>
      </c>
      <c r="G176" s="212" t="s">
        <v>202</v>
      </c>
      <c r="H176" s="213">
        <v>678.77</v>
      </c>
      <c r="I176" s="214"/>
      <c r="J176" s="215">
        <f>ROUND(I176*H176,2)</f>
        <v>0</v>
      </c>
      <c r="K176" s="211" t="s">
        <v>196</v>
      </c>
      <c r="L176" s="39"/>
      <c r="M176" s="216" t="s">
        <v>1</v>
      </c>
      <c r="N176" s="217" t="s">
        <v>43</v>
      </c>
      <c r="O176" s="71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197</v>
      </c>
      <c r="AT176" s="220" t="s">
        <v>192</v>
      </c>
      <c r="AU176" s="220" t="s">
        <v>87</v>
      </c>
      <c r="AY176" s="17" t="s">
        <v>190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85</v>
      </c>
      <c r="BK176" s="221">
        <f>ROUND(I176*H176,2)</f>
        <v>0</v>
      </c>
      <c r="BL176" s="17" t="s">
        <v>197</v>
      </c>
      <c r="BM176" s="220" t="s">
        <v>1556</v>
      </c>
    </row>
    <row r="177" spans="2:51" s="13" customFormat="1" ht="10.2">
      <c r="B177" s="222"/>
      <c r="C177" s="223"/>
      <c r="D177" s="224" t="s">
        <v>199</v>
      </c>
      <c r="E177" s="225" t="s">
        <v>1</v>
      </c>
      <c r="F177" s="226" t="s">
        <v>504</v>
      </c>
      <c r="G177" s="223"/>
      <c r="H177" s="227">
        <v>352.5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199</v>
      </c>
      <c r="AU177" s="233" t="s">
        <v>87</v>
      </c>
      <c r="AV177" s="13" t="s">
        <v>87</v>
      </c>
      <c r="AW177" s="13" t="s">
        <v>34</v>
      </c>
      <c r="AX177" s="13" t="s">
        <v>78</v>
      </c>
      <c r="AY177" s="233" t="s">
        <v>190</v>
      </c>
    </row>
    <row r="178" spans="2:51" s="13" customFormat="1" ht="10.2">
      <c r="B178" s="222"/>
      <c r="C178" s="223"/>
      <c r="D178" s="224" t="s">
        <v>199</v>
      </c>
      <c r="E178" s="225" t="s">
        <v>1</v>
      </c>
      <c r="F178" s="226" t="s">
        <v>746</v>
      </c>
      <c r="G178" s="223"/>
      <c r="H178" s="227">
        <v>318.9</v>
      </c>
      <c r="I178" s="228"/>
      <c r="J178" s="223"/>
      <c r="K178" s="223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199</v>
      </c>
      <c r="AU178" s="233" t="s">
        <v>87</v>
      </c>
      <c r="AV178" s="13" t="s">
        <v>87</v>
      </c>
      <c r="AW178" s="13" t="s">
        <v>34</v>
      </c>
      <c r="AX178" s="13" t="s">
        <v>78</v>
      </c>
      <c r="AY178" s="233" t="s">
        <v>190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1557</v>
      </c>
      <c r="G179" s="223"/>
      <c r="H179" s="227">
        <v>3.685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78</v>
      </c>
      <c r="AY179" s="233" t="s">
        <v>190</v>
      </c>
    </row>
    <row r="180" spans="2:51" s="13" customFormat="1" ht="10.2">
      <c r="B180" s="222"/>
      <c r="C180" s="223"/>
      <c r="D180" s="224" t="s">
        <v>199</v>
      </c>
      <c r="E180" s="225" t="s">
        <v>1</v>
      </c>
      <c r="F180" s="226" t="s">
        <v>1558</v>
      </c>
      <c r="G180" s="223"/>
      <c r="H180" s="227">
        <v>3.685</v>
      </c>
      <c r="I180" s="228"/>
      <c r="J180" s="223"/>
      <c r="K180" s="223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199</v>
      </c>
      <c r="AU180" s="233" t="s">
        <v>87</v>
      </c>
      <c r="AV180" s="13" t="s">
        <v>87</v>
      </c>
      <c r="AW180" s="13" t="s">
        <v>34</v>
      </c>
      <c r="AX180" s="13" t="s">
        <v>78</v>
      </c>
      <c r="AY180" s="233" t="s">
        <v>190</v>
      </c>
    </row>
    <row r="181" spans="2:51" s="15" customFormat="1" ht="10.2">
      <c r="B181" s="244"/>
      <c r="C181" s="245"/>
      <c r="D181" s="224" t="s">
        <v>199</v>
      </c>
      <c r="E181" s="246" t="s">
        <v>1</v>
      </c>
      <c r="F181" s="247" t="s">
        <v>216</v>
      </c>
      <c r="G181" s="245"/>
      <c r="H181" s="248">
        <v>678.77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199</v>
      </c>
      <c r="AU181" s="254" t="s">
        <v>87</v>
      </c>
      <c r="AV181" s="15" t="s">
        <v>197</v>
      </c>
      <c r="AW181" s="15" t="s">
        <v>34</v>
      </c>
      <c r="AX181" s="15" t="s">
        <v>85</v>
      </c>
      <c r="AY181" s="254" t="s">
        <v>190</v>
      </c>
    </row>
    <row r="182" spans="1:65" s="2" customFormat="1" ht="21.75" customHeight="1">
      <c r="A182" s="34"/>
      <c r="B182" s="35"/>
      <c r="C182" s="209" t="s">
        <v>7</v>
      </c>
      <c r="D182" s="209" t="s">
        <v>192</v>
      </c>
      <c r="E182" s="210" t="s">
        <v>230</v>
      </c>
      <c r="F182" s="211" t="s">
        <v>231</v>
      </c>
      <c r="G182" s="212" t="s">
        <v>202</v>
      </c>
      <c r="H182" s="213">
        <v>501.795</v>
      </c>
      <c r="I182" s="214"/>
      <c r="J182" s="215">
        <f>ROUND(I182*H182,2)</f>
        <v>0</v>
      </c>
      <c r="K182" s="211" t="s">
        <v>196</v>
      </c>
      <c r="L182" s="39"/>
      <c r="M182" s="216" t="s">
        <v>1</v>
      </c>
      <c r="N182" s="217" t="s">
        <v>43</v>
      </c>
      <c r="O182" s="71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197</v>
      </c>
      <c r="AT182" s="220" t="s">
        <v>192</v>
      </c>
      <c r="AU182" s="220" t="s">
        <v>87</v>
      </c>
      <c r="AY182" s="17" t="s">
        <v>190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85</v>
      </c>
      <c r="BK182" s="221">
        <f>ROUND(I182*H182,2)</f>
        <v>0</v>
      </c>
      <c r="BL182" s="17" t="s">
        <v>197</v>
      </c>
      <c r="BM182" s="220" t="s">
        <v>1559</v>
      </c>
    </row>
    <row r="183" spans="2:51" s="13" customFormat="1" ht="10.2">
      <c r="B183" s="222"/>
      <c r="C183" s="223"/>
      <c r="D183" s="224" t="s">
        <v>199</v>
      </c>
      <c r="E183" s="225" t="s">
        <v>1</v>
      </c>
      <c r="F183" s="226" t="s">
        <v>1560</v>
      </c>
      <c r="G183" s="223"/>
      <c r="H183" s="227">
        <v>505.48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199</v>
      </c>
      <c r="AU183" s="233" t="s">
        <v>87</v>
      </c>
      <c r="AV183" s="13" t="s">
        <v>87</v>
      </c>
      <c r="AW183" s="13" t="s">
        <v>34</v>
      </c>
      <c r="AX183" s="13" t="s">
        <v>78</v>
      </c>
      <c r="AY183" s="233" t="s">
        <v>190</v>
      </c>
    </row>
    <row r="184" spans="2:51" s="13" customFormat="1" ht="10.2">
      <c r="B184" s="222"/>
      <c r="C184" s="223"/>
      <c r="D184" s="224" t="s">
        <v>199</v>
      </c>
      <c r="E184" s="225" t="s">
        <v>1</v>
      </c>
      <c r="F184" s="226" t="s">
        <v>1561</v>
      </c>
      <c r="G184" s="223"/>
      <c r="H184" s="227">
        <v>-3.685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199</v>
      </c>
      <c r="AU184" s="233" t="s">
        <v>87</v>
      </c>
      <c r="AV184" s="13" t="s">
        <v>87</v>
      </c>
      <c r="AW184" s="13" t="s">
        <v>34</v>
      </c>
      <c r="AX184" s="13" t="s">
        <v>78</v>
      </c>
      <c r="AY184" s="233" t="s">
        <v>190</v>
      </c>
    </row>
    <row r="185" spans="2:51" s="15" customFormat="1" ht="10.2">
      <c r="B185" s="244"/>
      <c r="C185" s="245"/>
      <c r="D185" s="224" t="s">
        <v>199</v>
      </c>
      <c r="E185" s="246" t="s">
        <v>146</v>
      </c>
      <c r="F185" s="247" t="s">
        <v>216</v>
      </c>
      <c r="G185" s="245"/>
      <c r="H185" s="248">
        <v>501.795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199</v>
      </c>
      <c r="AU185" s="254" t="s">
        <v>87</v>
      </c>
      <c r="AV185" s="15" t="s">
        <v>197</v>
      </c>
      <c r="AW185" s="15" t="s">
        <v>34</v>
      </c>
      <c r="AX185" s="15" t="s">
        <v>85</v>
      </c>
      <c r="AY185" s="254" t="s">
        <v>190</v>
      </c>
    </row>
    <row r="186" spans="1:65" s="2" customFormat="1" ht="33" customHeight="1">
      <c r="A186" s="34"/>
      <c r="B186" s="35"/>
      <c r="C186" s="209" t="s">
        <v>302</v>
      </c>
      <c r="D186" s="209" t="s">
        <v>192</v>
      </c>
      <c r="E186" s="210" t="s">
        <v>235</v>
      </c>
      <c r="F186" s="211" t="s">
        <v>236</v>
      </c>
      <c r="G186" s="212" t="s">
        <v>202</v>
      </c>
      <c r="H186" s="213">
        <v>2508.975</v>
      </c>
      <c r="I186" s="214"/>
      <c r="J186" s="215">
        <f>ROUND(I186*H186,2)</f>
        <v>0</v>
      </c>
      <c r="K186" s="211" t="s">
        <v>196</v>
      </c>
      <c r="L186" s="39"/>
      <c r="M186" s="216" t="s">
        <v>1</v>
      </c>
      <c r="N186" s="217" t="s">
        <v>43</v>
      </c>
      <c r="O186" s="71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197</v>
      </c>
      <c r="AT186" s="220" t="s">
        <v>192</v>
      </c>
      <c r="AU186" s="220" t="s">
        <v>87</v>
      </c>
      <c r="AY186" s="17" t="s">
        <v>190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85</v>
      </c>
      <c r="BK186" s="221">
        <f>ROUND(I186*H186,2)</f>
        <v>0</v>
      </c>
      <c r="BL186" s="17" t="s">
        <v>197</v>
      </c>
      <c r="BM186" s="220" t="s">
        <v>1562</v>
      </c>
    </row>
    <row r="187" spans="2:51" s="13" customFormat="1" ht="10.2">
      <c r="B187" s="222"/>
      <c r="C187" s="223"/>
      <c r="D187" s="224" t="s">
        <v>199</v>
      </c>
      <c r="E187" s="225" t="s">
        <v>1</v>
      </c>
      <c r="F187" s="226" t="s">
        <v>238</v>
      </c>
      <c r="G187" s="223"/>
      <c r="H187" s="227">
        <v>2508.975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199</v>
      </c>
      <c r="AU187" s="233" t="s">
        <v>87</v>
      </c>
      <c r="AV187" s="13" t="s">
        <v>87</v>
      </c>
      <c r="AW187" s="13" t="s">
        <v>34</v>
      </c>
      <c r="AX187" s="13" t="s">
        <v>85</v>
      </c>
      <c r="AY187" s="233" t="s">
        <v>190</v>
      </c>
    </row>
    <row r="188" spans="1:65" s="2" customFormat="1" ht="21.75" customHeight="1">
      <c r="A188" s="34"/>
      <c r="B188" s="35"/>
      <c r="C188" s="209" t="s">
        <v>308</v>
      </c>
      <c r="D188" s="209" t="s">
        <v>192</v>
      </c>
      <c r="E188" s="210" t="s">
        <v>1563</v>
      </c>
      <c r="F188" s="211" t="s">
        <v>1564</v>
      </c>
      <c r="G188" s="212" t="s">
        <v>202</v>
      </c>
      <c r="H188" s="213">
        <v>322.585</v>
      </c>
      <c r="I188" s="214"/>
      <c r="J188" s="215">
        <f>ROUND(I188*H188,2)</f>
        <v>0</v>
      </c>
      <c r="K188" s="211" t="s">
        <v>196</v>
      </c>
      <c r="L188" s="39"/>
      <c r="M188" s="216" t="s">
        <v>1</v>
      </c>
      <c r="N188" s="217" t="s">
        <v>43</v>
      </c>
      <c r="O188" s="71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197</v>
      </c>
      <c r="AT188" s="220" t="s">
        <v>192</v>
      </c>
      <c r="AU188" s="220" t="s">
        <v>87</v>
      </c>
      <c r="AY188" s="17" t="s">
        <v>190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85</v>
      </c>
      <c r="BK188" s="221">
        <f>ROUND(I188*H188,2)</f>
        <v>0</v>
      </c>
      <c r="BL188" s="17" t="s">
        <v>197</v>
      </c>
      <c r="BM188" s="220" t="s">
        <v>1565</v>
      </c>
    </row>
    <row r="189" spans="2:51" s="13" customFormat="1" ht="10.2">
      <c r="B189" s="222"/>
      <c r="C189" s="223"/>
      <c r="D189" s="224" t="s">
        <v>199</v>
      </c>
      <c r="E189" s="225" t="s">
        <v>1</v>
      </c>
      <c r="F189" s="226" t="s">
        <v>511</v>
      </c>
      <c r="G189" s="223"/>
      <c r="H189" s="227">
        <v>318.9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199</v>
      </c>
      <c r="AU189" s="233" t="s">
        <v>87</v>
      </c>
      <c r="AV189" s="13" t="s">
        <v>87</v>
      </c>
      <c r="AW189" s="13" t="s">
        <v>34</v>
      </c>
      <c r="AX189" s="13" t="s">
        <v>78</v>
      </c>
      <c r="AY189" s="233" t="s">
        <v>190</v>
      </c>
    </row>
    <row r="190" spans="2:51" s="13" customFormat="1" ht="10.2">
      <c r="B190" s="222"/>
      <c r="C190" s="223"/>
      <c r="D190" s="224" t="s">
        <v>199</v>
      </c>
      <c r="E190" s="225" t="s">
        <v>1</v>
      </c>
      <c r="F190" s="226" t="s">
        <v>1558</v>
      </c>
      <c r="G190" s="223"/>
      <c r="H190" s="227">
        <v>3.685</v>
      </c>
      <c r="I190" s="228"/>
      <c r="J190" s="223"/>
      <c r="K190" s="223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199</v>
      </c>
      <c r="AU190" s="233" t="s">
        <v>87</v>
      </c>
      <c r="AV190" s="13" t="s">
        <v>87</v>
      </c>
      <c r="AW190" s="13" t="s">
        <v>34</v>
      </c>
      <c r="AX190" s="13" t="s">
        <v>78</v>
      </c>
      <c r="AY190" s="233" t="s">
        <v>190</v>
      </c>
    </row>
    <row r="191" spans="2:51" s="15" customFormat="1" ht="10.2">
      <c r="B191" s="244"/>
      <c r="C191" s="245"/>
      <c r="D191" s="224" t="s">
        <v>199</v>
      </c>
      <c r="E191" s="246" t="s">
        <v>1</v>
      </c>
      <c r="F191" s="247" t="s">
        <v>216</v>
      </c>
      <c r="G191" s="245"/>
      <c r="H191" s="248">
        <v>322.585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199</v>
      </c>
      <c r="AU191" s="254" t="s">
        <v>87</v>
      </c>
      <c r="AV191" s="15" t="s">
        <v>197</v>
      </c>
      <c r="AW191" s="15" t="s">
        <v>34</v>
      </c>
      <c r="AX191" s="15" t="s">
        <v>85</v>
      </c>
      <c r="AY191" s="254" t="s">
        <v>190</v>
      </c>
    </row>
    <row r="192" spans="1:65" s="2" customFormat="1" ht="21.75" customHeight="1">
      <c r="A192" s="34"/>
      <c r="B192" s="35"/>
      <c r="C192" s="209" t="s">
        <v>315</v>
      </c>
      <c r="D192" s="209" t="s">
        <v>192</v>
      </c>
      <c r="E192" s="210" t="s">
        <v>245</v>
      </c>
      <c r="F192" s="211" t="s">
        <v>246</v>
      </c>
      <c r="G192" s="212" t="s">
        <v>202</v>
      </c>
      <c r="H192" s="213">
        <v>322.585</v>
      </c>
      <c r="I192" s="214"/>
      <c r="J192" s="215">
        <f>ROUND(I192*H192,2)</f>
        <v>0</v>
      </c>
      <c r="K192" s="211" t="s">
        <v>196</v>
      </c>
      <c r="L192" s="39"/>
      <c r="M192" s="216" t="s">
        <v>1</v>
      </c>
      <c r="N192" s="217" t="s">
        <v>43</v>
      </c>
      <c r="O192" s="71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197</v>
      </c>
      <c r="AT192" s="220" t="s">
        <v>192</v>
      </c>
      <c r="AU192" s="220" t="s">
        <v>87</v>
      </c>
      <c r="AY192" s="17" t="s">
        <v>190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85</v>
      </c>
      <c r="BK192" s="221">
        <f>ROUND(I192*H192,2)</f>
        <v>0</v>
      </c>
      <c r="BL192" s="17" t="s">
        <v>197</v>
      </c>
      <c r="BM192" s="220" t="s">
        <v>1566</v>
      </c>
    </row>
    <row r="193" spans="1:65" s="2" customFormat="1" ht="16.5" customHeight="1">
      <c r="A193" s="34"/>
      <c r="B193" s="35"/>
      <c r="C193" s="209" t="s">
        <v>320</v>
      </c>
      <c r="D193" s="209" t="s">
        <v>192</v>
      </c>
      <c r="E193" s="210" t="s">
        <v>250</v>
      </c>
      <c r="F193" s="211" t="s">
        <v>251</v>
      </c>
      <c r="G193" s="212" t="s">
        <v>202</v>
      </c>
      <c r="H193" s="213">
        <v>501.795</v>
      </c>
      <c r="I193" s="214"/>
      <c r="J193" s="215">
        <f>ROUND(I193*H193,2)</f>
        <v>0</v>
      </c>
      <c r="K193" s="211" t="s">
        <v>196</v>
      </c>
      <c r="L193" s="39"/>
      <c r="M193" s="216" t="s">
        <v>1</v>
      </c>
      <c r="N193" s="217" t="s">
        <v>43</v>
      </c>
      <c r="O193" s="71"/>
      <c r="P193" s="218">
        <f>O193*H193</f>
        <v>0</v>
      </c>
      <c r="Q193" s="218">
        <v>0</v>
      </c>
      <c r="R193" s="218">
        <f>Q193*H193</f>
        <v>0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197</v>
      </c>
      <c r="AT193" s="220" t="s">
        <v>192</v>
      </c>
      <c r="AU193" s="220" t="s">
        <v>87</v>
      </c>
      <c r="AY193" s="17" t="s">
        <v>190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85</v>
      </c>
      <c r="BK193" s="221">
        <f>ROUND(I193*H193,2)</f>
        <v>0</v>
      </c>
      <c r="BL193" s="17" t="s">
        <v>197</v>
      </c>
      <c r="BM193" s="220" t="s">
        <v>1567</v>
      </c>
    </row>
    <row r="194" spans="2:51" s="13" customFormat="1" ht="10.2">
      <c r="B194" s="222"/>
      <c r="C194" s="223"/>
      <c r="D194" s="224" t="s">
        <v>199</v>
      </c>
      <c r="E194" s="225" t="s">
        <v>1</v>
      </c>
      <c r="F194" s="226" t="s">
        <v>146</v>
      </c>
      <c r="G194" s="223"/>
      <c r="H194" s="227">
        <v>501.795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199</v>
      </c>
      <c r="AU194" s="233" t="s">
        <v>87</v>
      </c>
      <c r="AV194" s="13" t="s">
        <v>87</v>
      </c>
      <c r="AW194" s="13" t="s">
        <v>34</v>
      </c>
      <c r="AX194" s="13" t="s">
        <v>85</v>
      </c>
      <c r="AY194" s="233" t="s">
        <v>190</v>
      </c>
    </row>
    <row r="195" spans="1:65" s="2" customFormat="1" ht="21.75" customHeight="1">
      <c r="A195" s="34"/>
      <c r="B195" s="35"/>
      <c r="C195" s="209" t="s">
        <v>326</v>
      </c>
      <c r="D195" s="209" t="s">
        <v>192</v>
      </c>
      <c r="E195" s="210" t="s">
        <v>254</v>
      </c>
      <c r="F195" s="211" t="s">
        <v>255</v>
      </c>
      <c r="G195" s="212" t="s">
        <v>256</v>
      </c>
      <c r="H195" s="213">
        <v>837.998</v>
      </c>
      <c r="I195" s="214"/>
      <c r="J195" s="215">
        <f>ROUND(I195*H195,2)</f>
        <v>0</v>
      </c>
      <c r="K195" s="211" t="s">
        <v>196</v>
      </c>
      <c r="L195" s="39"/>
      <c r="M195" s="216" t="s">
        <v>1</v>
      </c>
      <c r="N195" s="217" t="s">
        <v>43</v>
      </c>
      <c r="O195" s="71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197</v>
      </c>
      <c r="AT195" s="220" t="s">
        <v>192</v>
      </c>
      <c r="AU195" s="220" t="s">
        <v>87</v>
      </c>
      <c r="AY195" s="17" t="s">
        <v>190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85</v>
      </c>
      <c r="BK195" s="221">
        <f>ROUND(I195*H195,2)</f>
        <v>0</v>
      </c>
      <c r="BL195" s="17" t="s">
        <v>197</v>
      </c>
      <c r="BM195" s="220" t="s">
        <v>1568</v>
      </c>
    </row>
    <row r="196" spans="2:51" s="13" customFormat="1" ht="10.2">
      <c r="B196" s="222"/>
      <c r="C196" s="223"/>
      <c r="D196" s="224" t="s">
        <v>199</v>
      </c>
      <c r="E196" s="225" t="s">
        <v>1</v>
      </c>
      <c r="F196" s="226" t="s">
        <v>258</v>
      </c>
      <c r="G196" s="223"/>
      <c r="H196" s="227">
        <v>837.998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199</v>
      </c>
      <c r="AU196" s="233" t="s">
        <v>87</v>
      </c>
      <c r="AV196" s="13" t="s">
        <v>87</v>
      </c>
      <c r="AW196" s="13" t="s">
        <v>34</v>
      </c>
      <c r="AX196" s="13" t="s">
        <v>85</v>
      </c>
      <c r="AY196" s="233" t="s">
        <v>190</v>
      </c>
    </row>
    <row r="197" spans="1:65" s="2" customFormat="1" ht="21.75" customHeight="1">
      <c r="A197" s="34"/>
      <c r="B197" s="35"/>
      <c r="C197" s="209" t="s">
        <v>332</v>
      </c>
      <c r="D197" s="209" t="s">
        <v>192</v>
      </c>
      <c r="E197" s="210" t="s">
        <v>515</v>
      </c>
      <c r="F197" s="211" t="s">
        <v>265</v>
      </c>
      <c r="G197" s="212" t="s">
        <v>202</v>
      </c>
      <c r="H197" s="213">
        <v>3.685</v>
      </c>
      <c r="I197" s="214"/>
      <c r="J197" s="215">
        <f>ROUND(I197*H197,2)</f>
        <v>0</v>
      </c>
      <c r="K197" s="211" t="s">
        <v>196</v>
      </c>
      <c r="L197" s="39"/>
      <c r="M197" s="216" t="s">
        <v>1</v>
      </c>
      <c r="N197" s="217" t="s">
        <v>43</v>
      </c>
      <c r="O197" s="71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197</v>
      </c>
      <c r="AT197" s="220" t="s">
        <v>192</v>
      </c>
      <c r="AU197" s="220" t="s">
        <v>87</v>
      </c>
      <c r="AY197" s="17" t="s">
        <v>190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85</v>
      </c>
      <c r="BK197" s="221">
        <f>ROUND(I197*H197,2)</f>
        <v>0</v>
      </c>
      <c r="BL197" s="17" t="s">
        <v>197</v>
      </c>
      <c r="BM197" s="220" t="s">
        <v>1569</v>
      </c>
    </row>
    <row r="198" spans="2:51" s="13" customFormat="1" ht="10.2">
      <c r="B198" s="222"/>
      <c r="C198" s="223"/>
      <c r="D198" s="224" t="s">
        <v>199</v>
      </c>
      <c r="E198" s="225" t="s">
        <v>1</v>
      </c>
      <c r="F198" s="226" t="s">
        <v>1570</v>
      </c>
      <c r="G198" s="223"/>
      <c r="H198" s="227">
        <v>5.04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199</v>
      </c>
      <c r="AU198" s="233" t="s">
        <v>87</v>
      </c>
      <c r="AV198" s="13" t="s">
        <v>87</v>
      </c>
      <c r="AW198" s="13" t="s">
        <v>34</v>
      </c>
      <c r="AX198" s="13" t="s">
        <v>78</v>
      </c>
      <c r="AY198" s="233" t="s">
        <v>190</v>
      </c>
    </row>
    <row r="199" spans="2:51" s="13" customFormat="1" ht="10.2">
      <c r="B199" s="222"/>
      <c r="C199" s="223"/>
      <c r="D199" s="224" t="s">
        <v>199</v>
      </c>
      <c r="E199" s="225" t="s">
        <v>1</v>
      </c>
      <c r="F199" s="226" t="s">
        <v>1571</v>
      </c>
      <c r="G199" s="223"/>
      <c r="H199" s="227">
        <v>-0.99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199</v>
      </c>
      <c r="AU199" s="233" t="s">
        <v>87</v>
      </c>
      <c r="AV199" s="13" t="s">
        <v>87</v>
      </c>
      <c r="AW199" s="13" t="s">
        <v>34</v>
      </c>
      <c r="AX199" s="13" t="s">
        <v>78</v>
      </c>
      <c r="AY199" s="233" t="s">
        <v>190</v>
      </c>
    </row>
    <row r="200" spans="2:51" s="13" customFormat="1" ht="10.2">
      <c r="B200" s="222"/>
      <c r="C200" s="223"/>
      <c r="D200" s="224" t="s">
        <v>199</v>
      </c>
      <c r="E200" s="225" t="s">
        <v>1</v>
      </c>
      <c r="F200" s="226" t="s">
        <v>1572</v>
      </c>
      <c r="G200" s="223"/>
      <c r="H200" s="227">
        <v>-0.365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199</v>
      </c>
      <c r="AU200" s="233" t="s">
        <v>87</v>
      </c>
      <c r="AV200" s="13" t="s">
        <v>87</v>
      </c>
      <c r="AW200" s="13" t="s">
        <v>34</v>
      </c>
      <c r="AX200" s="13" t="s">
        <v>78</v>
      </c>
      <c r="AY200" s="233" t="s">
        <v>190</v>
      </c>
    </row>
    <row r="201" spans="2:51" s="15" customFormat="1" ht="10.2">
      <c r="B201" s="244"/>
      <c r="C201" s="245"/>
      <c r="D201" s="224" t="s">
        <v>199</v>
      </c>
      <c r="E201" s="246" t="s">
        <v>154</v>
      </c>
      <c r="F201" s="247" t="s">
        <v>216</v>
      </c>
      <c r="G201" s="245"/>
      <c r="H201" s="248">
        <v>3.685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199</v>
      </c>
      <c r="AU201" s="254" t="s">
        <v>87</v>
      </c>
      <c r="AV201" s="15" t="s">
        <v>197</v>
      </c>
      <c r="AW201" s="15" t="s">
        <v>34</v>
      </c>
      <c r="AX201" s="15" t="s">
        <v>85</v>
      </c>
      <c r="AY201" s="254" t="s">
        <v>190</v>
      </c>
    </row>
    <row r="202" spans="1:65" s="2" customFormat="1" ht="16.5" customHeight="1">
      <c r="A202" s="34"/>
      <c r="B202" s="35"/>
      <c r="C202" s="209" t="s">
        <v>336</v>
      </c>
      <c r="D202" s="209" t="s">
        <v>192</v>
      </c>
      <c r="E202" s="210" t="s">
        <v>269</v>
      </c>
      <c r="F202" s="211" t="s">
        <v>270</v>
      </c>
      <c r="G202" s="212" t="s">
        <v>202</v>
      </c>
      <c r="H202" s="213">
        <v>318.9</v>
      </c>
      <c r="I202" s="214"/>
      <c r="J202" s="215">
        <f>ROUND(I202*H202,2)</f>
        <v>0</v>
      </c>
      <c r="K202" s="211" t="s">
        <v>1</v>
      </c>
      <c r="L202" s="39"/>
      <c r="M202" s="216" t="s">
        <v>1</v>
      </c>
      <c r="N202" s="217" t="s">
        <v>43</v>
      </c>
      <c r="O202" s="71"/>
      <c r="P202" s="218">
        <f>O202*H202</f>
        <v>0</v>
      </c>
      <c r="Q202" s="218">
        <v>0</v>
      </c>
      <c r="R202" s="218">
        <f>Q202*H202</f>
        <v>0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197</v>
      </c>
      <c r="AT202" s="220" t="s">
        <v>192</v>
      </c>
      <c r="AU202" s="220" t="s">
        <v>87</v>
      </c>
      <c r="AY202" s="17" t="s">
        <v>190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85</v>
      </c>
      <c r="BK202" s="221">
        <f>ROUND(I202*H202,2)</f>
        <v>0</v>
      </c>
      <c r="BL202" s="17" t="s">
        <v>197</v>
      </c>
      <c r="BM202" s="220" t="s">
        <v>1573</v>
      </c>
    </row>
    <row r="203" spans="2:51" s="13" customFormat="1" ht="10.2">
      <c r="B203" s="222"/>
      <c r="C203" s="223"/>
      <c r="D203" s="224" t="s">
        <v>199</v>
      </c>
      <c r="E203" s="225" t="s">
        <v>1</v>
      </c>
      <c r="F203" s="226" t="s">
        <v>272</v>
      </c>
      <c r="G203" s="223"/>
      <c r="H203" s="227">
        <v>318.9</v>
      </c>
      <c r="I203" s="228"/>
      <c r="J203" s="223"/>
      <c r="K203" s="223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199</v>
      </c>
      <c r="AU203" s="233" t="s">
        <v>87</v>
      </c>
      <c r="AV203" s="13" t="s">
        <v>87</v>
      </c>
      <c r="AW203" s="13" t="s">
        <v>34</v>
      </c>
      <c r="AX203" s="13" t="s">
        <v>85</v>
      </c>
      <c r="AY203" s="233" t="s">
        <v>190</v>
      </c>
    </row>
    <row r="204" spans="1:65" s="2" customFormat="1" ht="21.75" customHeight="1">
      <c r="A204" s="34"/>
      <c r="B204" s="35"/>
      <c r="C204" s="209" t="s">
        <v>342</v>
      </c>
      <c r="D204" s="209" t="s">
        <v>192</v>
      </c>
      <c r="E204" s="210" t="s">
        <v>755</v>
      </c>
      <c r="F204" s="211" t="s">
        <v>756</v>
      </c>
      <c r="G204" s="212" t="s">
        <v>202</v>
      </c>
      <c r="H204" s="213">
        <v>0.81</v>
      </c>
      <c r="I204" s="214"/>
      <c r="J204" s="215">
        <f>ROUND(I204*H204,2)</f>
        <v>0</v>
      </c>
      <c r="K204" s="211" t="s">
        <v>196</v>
      </c>
      <c r="L204" s="39"/>
      <c r="M204" s="216" t="s">
        <v>1</v>
      </c>
      <c r="N204" s="217" t="s">
        <v>43</v>
      </c>
      <c r="O204" s="71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197</v>
      </c>
      <c r="AT204" s="220" t="s">
        <v>192</v>
      </c>
      <c r="AU204" s="220" t="s">
        <v>87</v>
      </c>
      <c r="AY204" s="17" t="s">
        <v>190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85</v>
      </c>
      <c r="BK204" s="221">
        <f>ROUND(I204*H204,2)</f>
        <v>0</v>
      </c>
      <c r="BL204" s="17" t="s">
        <v>197</v>
      </c>
      <c r="BM204" s="220" t="s">
        <v>1574</v>
      </c>
    </row>
    <row r="205" spans="2:51" s="14" customFormat="1" ht="10.2">
      <c r="B205" s="234"/>
      <c r="C205" s="235"/>
      <c r="D205" s="224" t="s">
        <v>199</v>
      </c>
      <c r="E205" s="236" t="s">
        <v>1</v>
      </c>
      <c r="F205" s="237" t="s">
        <v>1575</v>
      </c>
      <c r="G205" s="235"/>
      <c r="H205" s="236" t="s">
        <v>1</v>
      </c>
      <c r="I205" s="238"/>
      <c r="J205" s="235"/>
      <c r="K205" s="235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199</v>
      </c>
      <c r="AU205" s="243" t="s">
        <v>87</v>
      </c>
      <c r="AV205" s="14" t="s">
        <v>85</v>
      </c>
      <c r="AW205" s="14" t="s">
        <v>34</v>
      </c>
      <c r="AX205" s="14" t="s">
        <v>78</v>
      </c>
      <c r="AY205" s="243" t="s">
        <v>190</v>
      </c>
    </row>
    <row r="206" spans="2:51" s="13" customFormat="1" ht="10.2">
      <c r="B206" s="222"/>
      <c r="C206" s="223"/>
      <c r="D206" s="224" t="s">
        <v>199</v>
      </c>
      <c r="E206" s="225" t="s">
        <v>1484</v>
      </c>
      <c r="F206" s="226" t="s">
        <v>1576</v>
      </c>
      <c r="G206" s="223"/>
      <c r="H206" s="227">
        <v>0.81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16.5" customHeight="1">
      <c r="A207" s="34"/>
      <c r="B207" s="35"/>
      <c r="C207" s="255" t="s">
        <v>138</v>
      </c>
      <c r="D207" s="255" t="s">
        <v>327</v>
      </c>
      <c r="E207" s="256" t="s">
        <v>1577</v>
      </c>
      <c r="F207" s="257" t="s">
        <v>1578</v>
      </c>
      <c r="G207" s="258" t="s">
        <v>256</v>
      </c>
      <c r="H207" s="259">
        <v>1.62</v>
      </c>
      <c r="I207" s="260"/>
      <c r="J207" s="261">
        <f>ROUND(I207*H207,2)</f>
        <v>0</v>
      </c>
      <c r="K207" s="257" t="s">
        <v>400</v>
      </c>
      <c r="L207" s="262"/>
      <c r="M207" s="263" t="s">
        <v>1</v>
      </c>
      <c r="N207" s="264" t="s">
        <v>43</v>
      </c>
      <c r="O207" s="71"/>
      <c r="P207" s="218">
        <f>O207*H207</f>
        <v>0</v>
      </c>
      <c r="Q207" s="218">
        <v>1</v>
      </c>
      <c r="R207" s="218">
        <f>Q207*H207</f>
        <v>1.62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234</v>
      </c>
      <c r="AT207" s="220" t="s">
        <v>327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1579</v>
      </c>
    </row>
    <row r="208" spans="2:51" s="13" customFormat="1" ht="10.2">
      <c r="B208" s="222"/>
      <c r="C208" s="223"/>
      <c r="D208" s="224" t="s">
        <v>199</v>
      </c>
      <c r="E208" s="223"/>
      <c r="F208" s="226" t="s">
        <v>1580</v>
      </c>
      <c r="G208" s="223"/>
      <c r="H208" s="227">
        <v>1.62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199</v>
      </c>
      <c r="AU208" s="233" t="s">
        <v>87</v>
      </c>
      <c r="AV208" s="13" t="s">
        <v>87</v>
      </c>
      <c r="AW208" s="13" t="s">
        <v>4</v>
      </c>
      <c r="AX208" s="13" t="s">
        <v>85</v>
      </c>
      <c r="AY208" s="233" t="s">
        <v>190</v>
      </c>
    </row>
    <row r="209" spans="1:65" s="2" customFormat="1" ht="21.75" customHeight="1">
      <c r="A209" s="34"/>
      <c r="B209" s="35"/>
      <c r="C209" s="209" t="s">
        <v>352</v>
      </c>
      <c r="D209" s="209" t="s">
        <v>192</v>
      </c>
      <c r="E209" s="210" t="s">
        <v>274</v>
      </c>
      <c r="F209" s="211" t="s">
        <v>275</v>
      </c>
      <c r="G209" s="212" t="s">
        <v>195</v>
      </c>
      <c r="H209" s="213">
        <v>2126</v>
      </c>
      <c r="I209" s="214"/>
      <c r="J209" s="215">
        <f>ROUND(I209*H209,2)</f>
        <v>0</v>
      </c>
      <c r="K209" s="211" t="s">
        <v>196</v>
      </c>
      <c r="L209" s="39"/>
      <c r="M209" s="216" t="s">
        <v>1</v>
      </c>
      <c r="N209" s="217" t="s">
        <v>43</v>
      </c>
      <c r="O209" s="71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197</v>
      </c>
      <c r="AT209" s="220" t="s">
        <v>192</v>
      </c>
      <c r="AU209" s="220" t="s">
        <v>87</v>
      </c>
      <c r="AY209" s="17" t="s">
        <v>190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85</v>
      </c>
      <c r="BK209" s="221">
        <f>ROUND(I209*H209,2)</f>
        <v>0</v>
      </c>
      <c r="BL209" s="17" t="s">
        <v>197</v>
      </c>
      <c r="BM209" s="220" t="s">
        <v>1581</v>
      </c>
    </row>
    <row r="210" spans="2:51" s="13" customFormat="1" ht="10.2">
      <c r="B210" s="222"/>
      <c r="C210" s="223"/>
      <c r="D210" s="224" t="s">
        <v>199</v>
      </c>
      <c r="E210" s="225" t="s">
        <v>142</v>
      </c>
      <c r="F210" s="226" t="s">
        <v>1582</v>
      </c>
      <c r="G210" s="223"/>
      <c r="H210" s="227">
        <v>2126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199</v>
      </c>
      <c r="AU210" s="233" t="s">
        <v>87</v>
      </c>
      <c r="AV210" s="13" t="s">
        <v>87</v>
      </c>
      <c r="AW210" s="13" t="s">
        <v>34</v>
      </c>
      <c r="AX210" s="13" t="s">
        <v>85</v>
      </c>
      <c r="AY210" s="233" t="s">
        <v>190</v>
      </c>
    </row>
    <row r="211" spans="1:65" s="2" customFormat="1" ht="21.75" customHeight="1">
      <c r="A211" s="34"/>
      <c r="B211" s="35"/>
      <c r="C211" s="209" t="s">
        <v>356</v>
      </c>
      <c r="D211" s="209" t="s">
        <v>192</v>
      </c>
      <c r="E211" s="210" t="s">
        <v>1149</v>
      </c>
      <c r="F211" s="211" t="s">
        <v>1150</v>
      </c>
      <c r="G211" s="212" t="s">
        <v>195</v>
      </c>
      <c r="H211" s="213">
        <v>2680</v>
      </c>
      <c r="I211" s="214"/>
      <c r="J211" s="215">
        <f>ROUND(I211*H211,2)</f>
        <v>0</v>
      </c>
      <c r="K211" s="211" t="s">
        <v>196</v>
      </c>
      <c r="L211" s="39"/>
      <c r="M211" s="216" t="s">
        <v>1</v>
      </c>
      <c r="N211" s="217" t="s">
        <v>43</v>
      </c>
      <c r="O211" s="71"/>
      <c r="P211" s="218">
        <f>O211*H211</f>
        <v>0</v>
      </c>
      <c r="Q211" s="218">
        <v>0</v>
      </c>
      <c r="R211" s="218">
        <f>Q211*H211</f>
        <v>0</v>
      </c>
      <c r="S211" s="218">
        <v>0</v>
      </c>
      <c r="T211" s="21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197</v>
      </c>
      <c r="AT211" s="220" t="s">
        <v>192</v>
      </c>
      <c r="AU211" s="220" t="s">
        <v>87</v>
      </c>
      <c r="AY211" s="17" t="s">
        <v>190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7" t="s">
        <v>85</v>
      </c>
      <c r="BK211" s="221">
        <f>ROUND(I211*H211,2)</f>
        <v>0</v>
      </c>
      <c r="BL211" s="17" t="s">
        <v>197</v>
      </c>
      <c r="BM211" s="220" t="s">
        <v>1583</v>
      </c>
    </row>
    <row r="212" spans="2:51" s="13" customFormat="1" ht="10.2">
      <c r="B212" s="222"/>
      <c r="C212" s="223"/>
      <c r="D212" s="224" t="s">
        <v>199</v>
      </c>
      <c r="E212" s="225" t="s">
        <v>1</v>
      </c>
      <c r="F212" s="226" t="s">
        <v>1584</v>
      </c>
      <c r="G212" s="223"/>
      <c r="H212" s="227">
        <v>2680</v>
      </c>
      <c r="I212" s="228"/>
      <c r="J212" s="223"/>
      <c r="K212" s="223"/>
      <c r="L212" s="229"/>
      <c r="M212" s="230"/>
      <c r="N212" s="231"/>
      <c r="O212" s="231"/>
      <c r="P212" s="231"/>
      <c r="Q212" s="231"/>
      <c r="R212" s="231"/>
      <c r="S212" s="231"/>
      <c r="T212" s="232"/>
      <c r="AT212" s="233" t="s">
        <v>199</v>
      </c>
      <c r="AU212" s="233" t="s">
        <v>87</v>
      </c>
      <c r="AV212" s="13" t="s">
        <v>87</v>
      </c>
      <c r="AW212" s="13" t="s">
        <v>34</v>
      </c>
      <c r="AX212" s="13" t="s">
        <v>85</v>
      </c>
      <c r="AY212" s="233" t="s">
        <v>190</v>
      </c>
    </row>
    <row r="213" spans="1:65" s="2" customFormat="1" ht="16.5" customHeight="1">
      <c r="A213" s="34"/>
      <c r="B213" s="35"/>
      <c r="C213" s="209" t="s">
        <v>314</v>
      </c>
      <c r="D213" s="209" t="s">
        <v>192</v>
      </c>
      <c r="E213" s="210" t="s">
        <v>283</v>
      </c>
      <c r="F213" s="211" t="s">
        <v>284</v>
      </c>
      <c r="G213" s="212" t="s">
        <v>195</v>
      </c>
      <c r="H213" s="213">
        <v>2126</v>
      </c>
      <c r="I213" s="214"/>
      <c r="J213" s="215">
        <f>ROUND(I213*H213,2)</f>
        <v>0</v>
      </c>
      <c r="K213" s="211" t="s">
        <v>196</v>
      </c>
      <c r="L213" s="39"/>
      <c r="M213" s="216" t="s">
        <v>1</v>
      </c>
      <c r="N213" s="217" t="s">
        <v>43</v>
      </c>
      <c r="O213" s="71"/>
      <c r="P213" s="218">
        <f>O213*H213</f>
        <v>0</v>
      </c>
      <c r="Q213" s="218">
        <v>0</v>
      </c>
      <c r="R213" s="218">
        <f>Q213*H213</f>
        <v>0</v>
      </c>
      <c r="S213" s="218">
        <v>0</v>
      </c>
      <c r="T213" s="219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197</v>
      </c>
      <c r="AT213" s="220" t="s">
        <v>192</v>
      </c>
      <c r="AU213" s="220" t="s">
        <v>87</v>
      </c>
      <c r="AY213" s="17" t="s">
        <v>190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7" t="s">
        <v>85</v>
      </c>
      <c r="BK213" s="221">
        <f>ROUND(I213*H213,2)</f>
        <v>0</v>
      </c>
      <c r="BL213" s="17" t="s">
        <v>197</v>
      </c>
      <c r="BM213" s="220" t="s">
        <v>1585</v>
      </c>
    </row>
    <row r="214" spans="2:51" s="13" customFormat="1" ht="10.2">
      <c r="B214" s="222"/>
      <c r="C214" s="223"/>
      <c r="D214" s="224" t="s">
        <v>199</v>
      </c>
      <c r="E214" s="225" t="s">
        <v>1</v>
      </c>
      <c r="F214" s="226" t="s">
        <v>142</v>
      </c>
      <c r="G214" s="223"/>
      <c r="H214" s="227">
        <v>2126</v>
      </c>
      <c r="I214" s="228"/>
      <c r="J214" s="223"/>
      <c r="K214" s="223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199</v>
      </c>
      <c r="AU214" s="233" t="s">
        <v>87</v>
      </c>
      <c r="AV214" s="13" t="s">
        <v>87</v>
      </c>
      <c r="AW214" s="13" t="s">
        <v>34</v>
      </c>
      <c r="AX214" s="13" t="s">
        <v>85</v>
      </c>
      <c r="AY214" s="233" t="s">
        <v>190</v>
      </c>
    </row>
    <row r="215" spans="1:65" s="2" customFormat="1" ht="16.5" customHeight="1">
      <c r="A215" s="34"/>
      <c r="B215" s="35"/>
      <c r="C215" s="209" t="s">
        <v>364</v>
      </c>
      <c r="D215" s="209" t="s">
        <v>192</v>
      </c>
      <c r="E215" s="210" t="s">
        <v>929</v>
      </c>
      <c r="F215" s="211" t="s">
        <v>930</v>
      </c>
      <c r="G215" s="212" t="s">
        <v>195</v>
      </c>
      <c r="H215" s="213">
        <v>2126</v>
      </c>
      <c r="I215" s="214"/>
      <c r="J215" s="215">
        <f>ROUND(I215*H215,2)</f>
        <v>0</v>
      </c>
      <c r="K215" s="211" t="s">
        <v>1</v>
      </c>
      <c r="L215" s="39"/>
      <c r="M215" s="216" t="s">
        <v>1</v>
      </c>
      <c r="N215" s="217" t="s">
        <v>43</v>
      </c>
      <c r="O215" s="71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197</v>
      </c>
      <c r="AT215" s="220" t="s">
        <v>192</v>
      </c>
      <c r="AU215" s="220" t="s">
        <v>87</v>
      </c>
      <c r="AY215" s="17" t="s">
        <v>190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85</v>
      </c>
      <c r="BK215" s="221">
        <f>ROUND(I215*H215,2)</f>
        <v>0</v>
      </c>
      <c r="BL215" s="17" t="s">
        <v>197</v>
      </c>
      <c r="BM215" s="220" t="s">
        <v>1586</v>
      </c>
    </row>
    <row r="216" spans="2:51" s="13" customFormat="1" ht="10.2">
      <c r="B216" s="222"/>
      <c r="C216" s="223"/>
      <c r="D216" s="224" t="s">
        <v>199</v>
      </c>
      <c r="E216" s="225" t="s">
        <v>1</v>
      </c>
      <c r="F216" s="226" t="s">
        <v>142</v>
      </c>
      <c r="G216" s="223"/>
      <c r="H216" s="227">
        <v>2126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199</v>
      </c>
      <c r="AU216" s="233" t="s">
        <v>87</v>
      </c>
      <c r="AV216" s="13" t="s">
        <v>87</v>
      </c>
      <c r="AW216" s="13" t="s">
        <v>34</v>
      </c>
      <c r="AX216" s="13" t="s">
        <v>85</v>
      </c>
      <c r="AY216" s="233" t="s">
        <v>190</v>
      </c>
    </row>
    <row r="217" spans="2:63" s="12" customFormat="1" ht="22.8" customHeight="1">
      <c r="B217" s="193"/>
      <c r="C217" s="194"/>
      <c r="D217" s="195" t="s">
        <v>77</v>
      </c>
      <c r="E217" s="207" t="s">
        <v>197</v>
      </c>
      <c r="F217" s="207" t="s">
        <v>1156</v>
      </c>
      <c r="G217" s="194"/>
      <c r="H217" s="194"/>
      <c r="I217" s="197"/>
      <c r="J217" s="208">
        <f>BK217</f>
        <v>0</v>
      </c>
      <c r="K217" s="194"/>
      <c r="L217" s="199"/>
      <c r="M217" s="200"/>
      <c r="N217" s="201"/>
      <c r="O217" s="201"/>
      <c r="P217" s="202">
        <f>SUM(P218:P220)</f>
        <v>0</v>
      </c>
      <c r="Q217" s="201"/>
      <c r="R217" s="202">
        <f>SUM(R218:R220)</f>
        <v>0.3403386</v>
      </c>
      <c r="S217" s="201"/>
      <c r="T217" s="203">
        <f>SUM(T218:T220)</f>
        <v>0</v>
      </c>
      <c r="AR217" s="204" t="s">
        <v>85</v>
      </c>
      <c r="AT217" s="205" t="s">
        <v>77</v>
      </c>
      <c r="AU217" s="205" t="s">
        <v>85</v>
      </c>
      <c r="AY217" s="204" t="s">
        <v>190</v>
      </c>
      <c r="BK217" s="206">
        <f>SUM(BK218:BK220)</f>
        <v>0</v>
      </c>
    </row>
    <row r="218" spans="1:65" s="2" customFormat="1" ht="21.75" customHeight="1">
      <c r="A218" s="34"/>
      <c r="B218" s="35"/>
      <c r="C218" s="209" t="s">
        <v>369</v>
      </c>
      <c r="D218" s="209" t="s">
        <v>192</v>
      </c>
      <c r="E218" s="210" t="s">
        <v>1157</v>
      </c>
      <c r="F218" s="211" t="s">
        <v>1158</v>
      </c>
      <c r="G218" s="212" t="s">
        <v>202</v>
      </c>
      <c r="H218" s="213">
        <v>0.18</v>
      </c>
      <c r="I218" s="214"/>
      <c r="J218" s="215">
        <f>ROUND(I218*H218,2)</f>
        <v>0</v>
      </c>
      <c r="K218" s="211" t="s">
        <v>196</v>
      </c>
      <c r="L218" s="39"/>
      <c r="M218" s="216" t="s">
        <v>1</v>
      </c>
      <c r="N218" s="217" t="s">
        <v>43</v>
      </c>
      <c r="O218" s="71"/>
      <c r="P218" s="218">
        <f>O218*H218</f>
        <v>0</v>
      </c>
      <c r="Q218" s="218">
        <v>1.89077</v>
      </c>
      <c r="R218" s="218">
        <f>Q218*H218</f>
        <v>0.3403386</v>
      </c>
      <c r="S218" s="218">
        <v>0</v>
      </c>
      <c r="T218" s="21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197</v>
      </c>
      <c r="AT218" s="220" t="s">
        <v>192</v>
      </c>
      <c r="AU218" s="220" t="s">
        <v>87</v>
      </c>
      <c r="AY218" s="17" t="s">
        <v>190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17" t="s">
        <v>85</v>
      </c>
      <c r="BK218" s="221">
        <f>ROUND(I218*H218,2)</f>
        <v>0</v>
      </c>
      <c r="BL218" s="17" t="s">
        <v>197</v>
      </c>
      <c r="BM218" s="220" t="s">
        <v>1587</v>
      </c>
    </row>
    <row r="219" spans="2:51" s="14" customFormat="1" ht="10.2">
      <c r="B219" s="234"/>
      <c r="C219" s="235"/>
      <c r="D219" s="224" t="s">
        <v>199</v>
      </c>
      <c r="E219" s="236" t="s">
        <v>1</v>
      </c>
      <c r="F219" s="237" t="s">
        <v>1575</v>
      </c>
      <c r="G219" s="235"/>
      <c r="H219" s="236" t="s">
        <v>1</v>
      </c>
      <c r="I219" s="238"/>
      <c r="J219" s="235"/>
      <c r="K219" s="235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199</v>
      </c>
      <c r="AU219" s="243" t="s">
        <v>87</v>
      </c>
      <c r="AV219" s="14" t="s">
        <v>85</v>
      </c>
      <c r="AW219" s="14" t="s">
        <v>34</v>
      </c>
      <c r="AX219" s="14" t="s">
        <v>78</v>
      </c>
      <c r="AY219" s="243" t="s">
        <v>190</v>
      </c>
    </row>
    <row r="220" spans="2:51" s="13" customFormat="1" ht="10.2">
      <c r="B220" s="222"/>
      <c r="C220" s="223"/>
      <c r="D220" s="224" t="s">
        <v>199</v>
      </c>
      <c r="E220" s="225" t="s">
        <v>1486</v>
      </c>
      <c r="F220" s="226" t="s">
        <v>1588</v>
      </c>
      <c r="G220" s="223"/>
      <c r="H220" s="227">
        <v>0.18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199</v>
      </c>
      <c r="AU220" s="233" t="s">
        <v>87</v>
      </c>
      <c r="AV220" s="13" t="s">
        <v>87</v>
      </c>
      <c r="AW220" s="13" t="s">
        <v>34</v>
      </c>
      <c r="AX220" s="13" t="s">
        <v>85</v>
      </c>
      <c r="AY220" s="233" t="s">
        <v>190</v>
      </c>
    </row>
    <row r="221" spans="2:63" s="12" customFormat="1" ht="22.8" customHeight="1">
      <c r="B221" s="193"/>
      <c r="C221" s="194"/>
      <c r="D221" s="195" t="s">
        <v>77</v>
      </c>
      <c r="E221" s="207" t="s">
        <v>217</v>
      </c>
      <c r="F221" s="207" t="s">
        <v>331</v>
      </c>
      <c r="G221" s="194"/>
      <c r="H221" s="194"/>
      <c r="I221" s="197"/>
      <c r="J221" s="208">
        <f>BK221</f>
        <v>0</v>
      </c>
      <c r="K221" s="194"/>
      <c r="L221" s="199"/>
      <c r="M221" s="200"/>
      <c r="N221" s="201"/>
      <c r="O221" s="201"/>
      <c r="P221" s="202">
        <f>SUM(P222:P271)</f>
        <v>0</v>
      </c>
      <c r="Q221" s="201"/>
      <c r="R221" s="202">
        <f>SUM(R222:R271)</f>
        <v>2296.8732099999997</v>
      </c>
      <c r="S221" s="201"/>
      <c r="T221" s="203">
        <f>SUM(T222:T271)</f>
        <v>0</v>
      </c>
      <c r="AR221" s="204" t="s">
        <v>85</v>
      </c>
      <c r="AT221" s="205" t="s">
        <v>77</v>
      </c>
      <c r="AU221" s="205" t="s">
        <v>85</v>
      </c>
      <c r="AY221" s="204" t="s">
        <v>190</v>
      </c>
      <c r="BK221" s="206">
        <f>SUM(BK222:BK271)</f>
        <v>0</v>
      </c>
    </row>
    <row r="222" spans="1:65" s="2" customFormat="1" ht="21.75" customHeight="1">
      <c r="A222" s="34"/>
      <c r="B222" s="35"/>
      <c r="C222" s="209" t="s">
        <v>373</v>
      </c>
      <c r="D222" s="209" t="s">
        <v>192</v>
      </c>
      <c r="E222" s="210" t="s">
        <v>1589</v>
      </c>
      <c r="F222" s="211" t="s">
        <v>1590</v>
      </c>
      <c r="G222" s="212" t="s">
        <v>195</v>
      </c>
      <c r="H222" s="213">
        <v>186</v>
      </c>
      <c r="I222" s="214"/>
      <c r="J222" s="215">
        <f>ROUND(I222*H222,2)</f>
        <v>0</v>
      </c>
      <c r="K222" s="211" t="s">
        <v>196</v>
      </c>
      <c r="L222" s="39"/>
      <c r="M222" s="216" t="s">
        <v>1</v>
      </c>
      <c r="N222" s="217" t="s">
        <v>43</v>
      </c>
      <c r="O222" s="71"/>
      <c r="P222" s="218">
        <f>O222*H222</f>
        <v>0</v>
      </c>
      <c r="Q222" s="218">
        <v>0.338</v>
      </c>
      <c r="R222" s="218">
        <f>Q222*H222</f>
        <v>62.868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197</v>
      </c>
      <c r="AT222" s="220" t="s">
        <v>192</v>
      </c>
      <c r="AU222" s="220" t="s">
        <v>87</v>
      </c>
      <c r="AY222" s="17" t="s">
        <v>190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85</v>
      </c>
      <c r="BK222" s="221">
        <f>ROUND(I222*H222,2)</f>
        <v>0</v>
      </c>
      <c r="BL222" s="17" t="s">
        <v>197</v>
      </c>
      <c r="BM222" s="220" t="s">
        <v>1591</v>
      </c>
    </row>
    <row r="223" spans="2:51" s="13" customFormat="1" ht="10.2">
      <c r="B223" s="222"/>
      <c r="C223" s="223"/>
      <c r="D223" s="224" t="s">
        <v>199</v>
      </c>
      <c r="E223" s="225" t="s">
        <v>1</v>
      </c>
      <c r="F223" s="226" t="s">
        <v>1592</v>
      </c>
      <c r="G223" s="223"/>
      <c r="H223" s="227">
        <v>186</v>
      </c>
      <c r="I223" s="228"/>
      <c r="J223" s="223"/>
      <c r="K223" s="223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199</v>
      </c>
      <c r="AU223" s="233" t="s">
        <v>87</v>
      </c>
      <c r="AV223" s="13" t="s">
        <v>87</v>
      </c>
      <c r="AW223" s="13" t="s">
        <v>34</v>
      </c>
      <c r="AX223" s="13" t="s">
        <v>85</v>
      </c>
      <c r="AY223" s="233" t="s">
        <v>190</v>
      </c>
    </row>
    <row r="224" spans="1:65" s="2" customFormat="1" ht="21.75" customHeight="1">
      <c r="A224" s="34"/>
      <c r="B224" s="35"/>
      <c r="C224" s="209" t="s">
        <v>381</v>
      </c>
      <c r="D224" s="209" t="s">
        <v>192</v>
      </c>
      <c r="E224" s="210" t="s">
        <v>1161</v>
      </c>
      <c r="F224" s="211" t="s">
        <v>1162</v>
      </c>
      <c r="G224" s="212" t="s">
        <v>195</v>
      </c>
      <c r="H224" s="213">
        <v>80</v>
      </c>
      <c r="I224" s="214"/>
      <c r="J224" s="215">
        <f aca="true" t="shared" si="0" ref="J224:J230">ROUND(I224*H224,2)</f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 aca="true" t="shared" si="1" ref="P224:P230">O224*H224</f>
        <v>0</v>
      </c>
      <c r="Q224" s="218">
        <v>0.387</v>
      </c>
      <c r="R224" s="218">
        <f aca="true" t="shared" si="2" ref="R224:R230">Q224*H224</f>
        <v>30.96</v>
      </c>
      <c r="S224" s="218">
        <v>0</v>
      </c>
      <c r="T224" s="219">
        <f aca="true" t="shared" si="3" ref="T224:T230"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197</v>
      </c>
      <c r="AT224" s="220" t="s">
        <v>192</v>
      </c>
      <c r="AU224" s="220" t="s">
        <v>87</v>
      </c>
      <c r="AY224" s="17" t="s">
        <v>190</v>
      </c>
      <c r="BE224" s="221">
        <f aca="true" t="shared" si="4" ref="BE224:BE230">IF(N224="základní",J224,0)</f>
        <v>0</v>
      </c>
      <c r="BF224" s="221">
        <f aca="true" t="shared" si="5" ref="BF224:BF230">IF(N224="snížená",J224,0)</f>
        <v>0</v>
      </c>
      <c r="BG224" s="221">
        <f aca="true" t="shared" si="6" ref="BG224:BG230">IF(N224="zákl. přenesená",J224,0)</f>
        <v>0</v>
      </c>
      <c r="BH224" s="221">
        <f aca="true" t="shared" si="7" ref="BH224:BH230">IF(N224="sníž. přenesená",J224,0)</f>
        <v>0</v>
      </c>
      <c r="BI224" s="221">
        <f aca="true" t="shared" si="8" ref="BI224:BI230">IF(N224="nulová",J224,0)</f>
        <v>0</v>
      </c>
      <c r="BJ224" s="17" t="s">
        <v>85</v>
      </c>
      <c r="BK224" s="221">
        <f aca="true" t="shared" si="9" ref="BK224:BK230">ROUND(I224*H224,2)</f>
        <v>0</v>
      </c>
      <c r="BL224" s="17" t="s">
        <v>197</v>
      </c>
      <c r="BM224" s="220" t="s">
        <v>1593</v>
      </c>
    </row>
    <row r="225" spans="1:65" s="2" customFormat="1" ht="16.5" customHeight="1">
      <c r="A225" s="34"/>
      <c r="B225" s="35"/>
      <c r="C225" s="209" t="s">
        <v>385</v>
      </c>
      <c r="D225" s="209" t="s">
        <v>192</v>
      </c>
      <c r="E225" s="210" t="s">
        <v>1594</v>
      </c>
      <c r="F225" s="211" t="s">
        <v>1595</v>
      </c>
      <c r="G225" s="212" t="s">
        <v>195</v>
      </c>
      <c r="H225" s="213">
        <v>25</v>
      </c>
      <c r="I225" s="214"/>
      <c r="J225" s="215">
        <f t="shared" si="0"/>
        <v>0</v>
      </c>
      <c r="K225" s="211" t="s">
        <v>196</v>
      </c>
      <c r="L225" s="39"/>
      <c r="M225" s="216" t="s">
        <v>1</v>
      </c>
      <c r="N225" s="217" t="s">
        <v>43</v>
      </c>
      <c r="O225" s="71"/>
      <c r="P225" s="218">
        <f t="shared" si="1"/>
        <v>0</v>
      </c>
      <c r="Q225" s="218">
        <v>0.115</v>
      </c>
      <c r="R225" s="218">
        <f t="shared" si="2"/>
        <v>2.875</v>
      </c>
      <c r="S225" s="218">
        <v>0</v>
      </c>
      <c r="T225" s="219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197</v>
      </c>
      <c r="AT225" s="220" t="s">
        <v>192</v>
      </c>
      <c r="AU225" s="220" t="s">
        <v>87</v>
      </c>
      <c r="AY225" s="17" t="s">
        <v>190</v>
      </c>
      <c r="BE225" s="221">
        <f t="shared" si="4"/>
        <v>0</v>
      </c>
      <c r="BF225" s="221">
        <f t="shared" si="5"/>
        <v>0</v>
      </c>
      <c r="BG225" s="221">
        <f t="shared" si="6"/>
        <v>0</v>
      </c>
      <c r="BH225" s="221">
        <f t="shared" si="7"/>
        <v>0</v>
      </c>
      <c r="BI225" s="221">
        <f t="shared" si="8"/>
        <v>0</v>
      </c>
      <c r="BJ225" s="17" t="s">
        <v>85</v>
      </c>
      <c r="BK225" s="221">
        <f t="shared" si="9"/>
        <v>0</v>
      </c>
      <c r="BL225" s="17" t="s">
        <v>197</v>
      </c>
      <c r="BM225" s="220" t="s">
        <v>1596</v>
      </c>
    </row>
    <row r="226" spans="1:65" s="2" customFormat="1" ht="16.5" customHeight="1">
      <c r="A226" s="34"/>
      <c r="B226" s="35"/>
      <c r="C226" s="209" t="s">
        <v>389</v>
      </c>
      <c r="D226" s="209" t="s">
        <v>192</v>
      </c>
      <c r="E226" s="210" t="s">
        <v>1597</v>
      </c>
      <c r="F226" s="211" t="s">
        <v>1598</v>
      </c>
      <c r="G226" s="212" t="s">
        <v>195</v>
      </c>
      <c r="H226" s="213">
        <v>186</v>
      </c>
      <c r="I226" s="214"/>
      <c r="J226" s="215">
        <f t="shared" si="0"/>
        <v>0</v>
      </c>
      <c r="K226" s="211" t="s">
        <v>196</v>
      </c>
      <c r="L226" s="39"/>
      <c r="M226" s="216" t="s">
        <v>1</v>
      </c>
      <c r="N226" s="217" t="s">
        <v>43</v>
      </c>
      <c r="O226" s="71"/>
      <c r="P226" s="218">
        <f t="shared" si="1"/>
        <v>0</v>
      </c>
      <c r="Q226" s="218">
        <v>0.23</v>
      </c>
      <c r="R226" s="218">
        <f t="shared" si="2"/>
        <v>42.78</v>
      </c>
      <c r="S226" s="218">
        <v>0</v>
      </c>
      <c r="T226" s="219">
        <f t="shared" si="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197</v>
      </c>
      <c r="AT226" s="220" t="s">
        <v>192</v>
      </c>
      <c r="AU226" s="220" t="s">
        <v>87</v>
      </c>
      <c r="AY226" s="17" t="s">
        <v>190</v>
      </c>
      <c r="BE226" s="221">
        <f t="shared" si="4"/>
        <v>0</v>
      </c>
      <c r="BF226" s="221">
        <f t="shared" si="5"/>
        <v>0</v>
      </c>
      <c r="BG226" s="221">
        <f t="shared" si="6"/>
        <v>0</v>
      </c>
      <c r="BH226" s="221">
        <f t="shared" si="7"/>
        <v>0</v>
      </c>
      <c r="BI226" s="221">
        <f t="shared" si="8"/>
        <v>0</v>
      </c>
      <c r="BJ226" s="17" t="s">
        <v>85</v>
      </c>
      <c r="BK226" s="221">
        <f t="shared" si="9"/>
        <v>0</v>
      </c>
      <c r="BL226" s="17" t="s">
        <v>197</v>
      </c>
      <c r="BM226" s="220" t="s">
        <v>1599</v>
      </c>
    </row>
    <row r="227" spans="1:65" s="2" customFormat="1" ht="21.75" customHeight="1">
      <c r="A227" s="34"/>
      <c r="B227" s="35"/>
      <c r="C227" s="209" t="s">
        <v>393</v>
      </c>
      <c r="D227" s="209" t="s">
        <v>192</v>
      </c>
      <c r="E227" s="210" t="s">
        <v>768</v>
      </c>
      <c r="F227" s="211" t="s">
        <v>769</v>
      </c>
      <c r="G227" s="212" t="s">
        <v>195</v>
      </c>
      <c r="H227" s="213">
        <v>80</v>
      </c>
      <c r="I227" s="214"/>
      <c r="J227" s="215">
        <f t="shared" si="0"/>
        <v>0</v>
      </c>
      <c r="K227" s="211" t="s">
        <v>196</v>
      </c>
      <c r="L227" s="39"/>
      <c r="M227" s="216" t="s">
        <v>1</v>
      </c>
      <c r="N227" s="217" t="s">
        <v>43</v>
      </c>
      <c r="O227" s="71"/>
      <c r="P227" s="218">
        <f t="shared" si="1"/>
        <v>0</v>
      </c>
      <c r="Q227" s="218">
        <v>0.3719</v>
      </c>
      <c r="R227" s="218">
        <f t="shared" si="2"/>
        <v>29.752000000000002</v>
      </c>
      <c r="S227" s="218">
        <v>0</v>
      </c>
      <c r="T227" s="219">
        <f t="shared" si="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197</v>
      </c>
      <c r="AT227" s="220" t="s">
        <v>192</v>
      </c>
      <c r="AU227" s="220" t="s">
        <v>87</v>
      </c>
      <c r="AY227" s="17" t="s">
        <v>190</v>
      </c>
      <c r="BE227" s="221">
        <f t="shared" si="4"/>
        <v>0</v>
      </c>
      <c r="BF227" s="221">
        <f t="shared" si="5"/>
        <v>0</v>
      </c>
      <c r="BG227" s="221">
        <f t="shared" si="6"/>
        <v>0</v>
      </c>
      <c r="BH227" s="221">
        <f t="shared" si="7"/>
        <v>0</v>
      </c>
      <c r="BI227" s="221">
        <f t="shared" si="8"/>
        <v>0</v>
      </c>
      <c r="BJ227" s="17" t="s">
        <v>85</v>
      </c>
      <c r="BK227" s="221">
        <f t="shared" si="9"/>
        <v>0</v>
      </c>
      <c r="BL227" s="17" t="s">
        <v>197</v>
      </c>
      <c r="BM227" s="220" t="s">
        <v>1600</v>
      </c>
    </row>
    <row r="228" spans="1:65" s="2" customFormat="1" ht="21.75" customHeight="1">
      <c r="A228" s="34"/>
      <c r="B228" s="35"/>
      <c r="C228" s="209" t="s">
        <v>397</v>
      </c>
      <c r="D228" s="209" t="s">
        <v>192</v>
      </c>
      <c r="E228" s="210" t="s">
        <v>333</v>
      </c>
      <c r="F228" s="211" t="s">
        <v>334</v>
      </c>
      <c r="G228" s="212" t="s">
        <v>195</v>
      </c>
      <c r="H228" s="213">
        <v>2060</v>
      </c>
      <c r="I228" s="214"/>
      <c r="J228" s="215">
        <f t="shared" si="0"/>
        <v>0</v>
      </c>
      <c r="K228" s="211" t="s">
        <v>196</v>
      </c>
      <c r="L228" s="39"/>
      <c r="M228" s="216" t="s">
        <v>1</v>
      </c>
      <c r="N228" s="217" t="s">
        <v>43</v>
      </c>
      <c r="O228" s="71"/>
      <c r="P228" s="218">
        <f t="shared" si="1"/>
        <v>0</v>
      </c>
      <c r="Q228" s="218">
        <v>0.49587</v>
      </c>
      <c r="R228" s="218">
        <f t="shared" si="2"/>
        <v>1021.4921999999999</v>
      </c>
      <c r="S228" s="218">
        <v>0</v>
      </c>
      <c r="T228" s="219">
        <f t="shared" si="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197</v>
      </c>
      <c r="AT228" s="220" t="s">
        <v>192</v>
      </c>
      <c r="AU228" s="220" t="s">
        <v>87</v>
      </c>
      <c r="AY228" s="17" t="s">
        <v>190</v>
      </c>
      <c r="BE228" s="221">
        <f t="shared" si="4"/>
        <v>0</v>
      </c>
      <c r="BF228" s="221">
        <f t="shared" si="5"/>
        <v>0</v>
      </c>
      <c r="BG228" s="221">
        <f t="shared" si="6"/>
        <v>0</v>
      </c>
      <c r="BH228" s="221">
        <f t="shared" si="7"/>
        <v>0</v>
      </c>
      <c r="BI228" s="221">
        <f t="shared" si="8"/>
        <v>0</v>
      </c>
      <c r="BJ228" s="17" t="s">
        <v>85</v>
      </c>
      <c r="BK228" s="221">
        <f t="shared" si="9"/>
        <v>0</v>
      </c>
      <c r="BL228" s="17" t="s">
        <v>197</v>
      </c>
      <c r="BM228" s="220" t="s">
        <v>1601</v>
      </c>
    </row>
    <row r="229" spans="1:65" s="2" customFormat="1" ht="21.75" customHeight="1">
      <c r="A229" s="34"/>
      <c r="B229" s="35"/>
      <c r="C229" s="209" t="s">
        <v>402</v>
      </c>
      <c r="D229" s="209" t="s">
        <v>192</v>
      </c>
      <c r="E229" s="210" t="s">
        <v>1602</v>
      </c>
      <c r="F229" s="211" t="s">
        <v>1603</v>
      </c>
      <c r="G229" s="212" t="s">
        <v>195</v>
      </c>
      <c r="H229" s="213">
        <v>620</v>
      </c>
      <c r="I229" s="214"/>
      <c r="J229" s="215">
        <f t="shared" si="0"/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 t="shared" si="1"/>
        <v>0</v>
      </c>
      <c r="Q229" s="218">
        <v>0.86778</v>
      </c>
      <c r="R229" s="218">
        <f t="shared" si="2"/>
        <v>538.0236</v>
      </c>
      <c r="S229" s="218">
        <v>0</v>
      </c>
      <c r="T229" s="219">
        <f t="shared" si="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 t="shared" si="4"/>
        <v>0</v>
      </c>
      <c r="BF229" s="221">
        <f t="shared" si="5"/>
        <v>0</v>
      </c>
      <c r="BG229" s="221">
        <f t="shared" si="6"/>
        <v>0</v>
      </c>
      <c r="BH229" s="221">
        <f t="shared" si="7"/>
        <v>0</v>
      </c>
      <c r="BI229" s="221">
        <f t="shared" si="8"/>
        <v>0</v>
      </c>
      <c r="BJ229" s="17" t="s">
        <v>85</v>
      </c>
      <c r="BK229" s="221">
        <f t="shared" si="9"/>
        <v>0</v>
      </c>
      <c r="BL229" s="17" t="s">
        <v>197</v>
      </c>
      <c r="BM229" s="220" t="s">
        <v>1604</v>
      </c>
    </row>
    <row r="230" spans="1:65" s="2" customFormat="1" ht="21.75" customHeight="1">
      <c r="A230" s="34"/>
      <c r="B230" s="35"/>
      <c r="C230" s="209" t="s">
        <v>409</v>
      </c>
      <c r="D230" s="209" t="s">
        <v>192</v>
      </c>
      <c r="E230" s="210" t="s">
        <v>1605</v>
      </c>
      <c r="F230" s="211" t="s">
        <v>1606</v>
      </c>
      <c r="G230" s="212" t="s">
        <v>195</v>
      </c>
      <c r="H230" s="213">
        <v>80</v>
      </c>
      <c r="I230" s="214"/>
      <c r="J230" s="215">
        <f t="shared" si="0"/>
        <v>0</v>
      </c>
      <c r="K230" s="211" t="s">
        <v>196</v>
      </c>
      <c r="L230" s="39"/>
      <c r="M230" s="216" t="s">
        <v>1</v>
      </c>
      <c r="N230" s="217" t="s">
        <v>43</v>
      </c>
      <c r="O230" s="71"/>
      <c r="P230" s="218">
        <f t="shared" si="1"/>
        <v>0</v>
      </c>
      <c r="Q230" s="218">
        <v>0.23737</v>
      </c>
      <c r="R230" s="218">
        <f t="shared" si="2"/>
        <v>18.9896</v>
      </c>
      <c r="S230" s="218">
        <v>0</v>
      </c>
      <c r="T230" s="219">
        <f t="shared" si="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0" t="s">
        <v>197</v>
      </c>
      <c r="AT230" s="220" t="s">
        <v>192</v>
      </c>
      <c r="AU230" s="220" t="s">
        <v>87</v>
      </c>
      <c r="AY230" s="17" t="s">
        <v>190</v>
      </c>
      <c r="BE230" s="221">
        <f t="shared" si="4"/>
        <v>0</v>
      </c>
      <c r="BF230" s="221">
        <f t="shared" si="5"/>
        <v>0</v>
      </c>
      <c r="BG230" s="221">
        <f t="shared" si="6"/>
        <v>0</v>
      </c>
      <c r="BH230" s="221">
        <f t="shared" si="7"/>
        <v>0</v>
      </c>
      <c r="BI230" s="221">
        <f t="shared" si="8"/>
        <v>0</v>
      </c>
      <c r="BJ230" s="17" t="s">
        <v>85</v>
      </c>
      <c r="BK230" s="221">
        <f t="shared" si="9"/>
        <v>0</v>
      </c>
      <c r="BL230" s="17" t="s">
        <v>197</v>
      </c>
      <c r="BM230" s="220" t="s">
        <v>1607</v>
      </c>
    </row>
    <row r="231" spans="2:51" s="14" customFormat="1" ht="10.2">
      <c r="B231" s="234"/>
      <c r="C231" s="235"/>
      <c r="D231" s="224" t="s">
        <v>199</v>
      </c>
      <c r="E231" s="236" t="s">
        <v>1</v>
      </c>
      <c r="F231" s="237" t="s">
        <v>1608</v>
      </c>
      <c r="G231" s="235"/>
      <c r="H231" s="236" t="s">
        <v>1</v>
      </c>
      <c r="I231" s="238"/>
      <c r="J231" s="235"/>
      <c r="K231" s="235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199</v>
      </c>
      <c r="AU231" s="243" t="s">
        <v>87</v>
      </c>
      <c r="AV231" s="14" t="s">
        <v>85</v>
      </c>
      <c r="AW231" s="14" t="s">
        <v>34</v>
      </c>
      <c r="AX231" s="14" t="s">
        <v>78</v>
      </c>
      <c r="AY231" s="243" t="s">
        <v>190</v>
      </c>
    </row>
    <row r="232" spans="2:51" s="13" customFormat="1" ht="10.2">
      <c r="B232" s="222"/>
      <c r="C232" s="223"/>
      <c r="D232" s="224" t="s">
        <v>199</v>
      </c>
      <c r="E232" s="225" t="s">
        <v>1</v>
      </c>
      <c r="F232" s="226" t="s">
        <v>1609</v>
      </c>
      <c r="G232" s="223"/>
      <c r="H232" s="227">
        <v>80</v>
      </c>
      <c r="I232" s="228"/>
      <c r="J232" s="223"/>
      <c r="K232" s="223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199</v>
      </c>
      <c r="AU232" s="233" t="s">
        <v>87</v>
      </c>
      <c r="AV232" s="13" t="s">
        <v>87</v>
      </c>
      <c r="AW232" s="13" t="s">
        <v>34</v>
      </c>
      <c r="AX232" s="13" t="s">
        <v>85</v>
      </c>
      <c r="AY232" s="233" t="s">
        <v>190</v>
      </c>
    </row>
    <row r="233" spans="1:65" s="2" customFormat="1" ht="16.5" customHeight="1">
      <c r="A233" s="34"/>
      <c r="B233" s="35"/>
      <c r="C233" s="209" t="s">
        <v>417</v>
      </c>
      <c r="D233" s="209" t="s">
        <v>192</v>
      </c>
      <c r="E233" s="210" t="s">
        <v>774</v>
      </c>
      <c r="F233" s="211" t="s">
        <v>775</v>
      </c>
      <c r="G233" s="212" t="s">
        <v>195</v>
      </c>
      <c r="H233" s="213">
        <v>160</v>
      </c>
      <c r="I233" s="214"/>
      <c r="J233" s="215">
        <f>ROUND(I233*H233,2)</f>
        <v>0</v>
      </c>
      <c r="K233" s="211" t="s">
        <v>196</v>
      </c>
      <c r="L233" s="39"/>
      <c r="M233" s="216" t="s">
        <v>1</v>
      </c>
      <c r="N233" s="217" t="s">
        <v>43</v>
      </c>
      <c r="O233" s="71"/>
      <c r="P233" s="218">
        <f>O233*H233</f>
        <v>0</v>
      </c>
      <c r="Q233" s="218">
        <v>0.00071</v>
      </c>
      <c r="R233" s="218">
        <f>Q233*H233</f>
        <v>0.1136</v>
      </c>
      <c r="S233" s="218">
        <v>0</v>
      </c>
      <c r="T233" s="21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197</v>
      </c>
      <c r="AT233" s="220" t="s">
        <v>192</v>
      </c>
      <c r="AU233" s="220" t="s">
        <v>87</v>
      </c>
      <c r="AY233" s="17" t="s">
        <v>190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85</v>
      </c>
      <c r="BK233" s="221">
        <f>ROUND(I233*H233,2)</f>
        <v>0</v>
      </c>
      <c r="BL233" s="17" t="s">
        <v>197</v>
      </c>
      <c r="BM233" s="220" t="s">
        <v>1610</v>
      </c>
    </row>
    <row r="234" spans="2:51" s="13" customFormat="1" ht="10.2">
      <c r="B234" s="222"/>
      <c r="C234" s="223"/>
      <c r="D234" s="224" t="s">
        <v>199</v>
      </c>
      <c r="E234" s="225" t="s">
        <v>1</v>
      </c>
      <c r="F234" s="226" t="s">
        <v>1611</v>
      </c>
      <c r="G234" s="223"/>
      <c r="H234" s="227">
        <v>160</v>
      </c>
      <c r="I234" s="228"/>
      <c r="J234" s="223"/>
      <c r="K234" s="223"/>
      <c r="L234" s="229"/>
      <c r="M234" s="230"/>
      <c r="N234" s="231"/>
      <c r="O234" s="231"/>
      <c r="P234" s="231"/>
      <c r="Q234" s="231"/>
      <c r="R234" s="231"/>
      <c r="S234" s="231"/>
      <c r="T234" s="232"/>
      <c r="AT234" s="233" t="s">
        <v>199</v>
      </c>
      <c r="AU234" s="233" t="s">
        <v>87</v>
      </c>
      <c r="AV234" s="13" t="s">
        <v>87</v>
      </c>
      <c r="AW234" s="13" t="s">
        <v>34</v>
      </c>
      <c r="AX234" s="13" t="s">
        <v>85</v>
      </c>
      <c r="AY234" s="233" t="s">
        <v>190</v>
      </c>
    </row>
    <row r="235" spans="1:65" s="2" customFormat="1" ht="21.75" customHeight="1">
      <c r="A235" s="34"/>
      <c r="B235" s="35"/>
      <c r="C235" s="209" t="s">
        <v>424</v>
      </c>
      <c r="D235" s="209" t="s">
        <v>192</v>
      </c>
      <c r="E235" s="210" t="s">
        <v>778</v>
      </c>
      <c r="F235" s="211" t="s">
        <v>779</v>
      </c>
      <c r="G235" s="212" t="s">
        <v>195</v>
      </c>
      <c r="H235" s="213">
        <v>80</v>
      </c>
      <c r="I235" s="214"/>
      <c r="J235" s="215">
        <f>ROUND(I235*H235,2)</f>
        <v>0</v>
      </c>
      <c r="K235" s="211" t="s">
        <v>196</v>
      </c>
      <c r="L235" s="39"/>
      <c r="M235" s="216" t="s">
        <v>1</v>
      </c>
      <c r="N235" s="217" t="s">
        <v>43</v>
      </c>
      <c r="O235" s="71"/>
      <c r="P235" s="218">
        <f>O235*H235</f>
        <v>0</v>
      </c>
      <c r="Q235" s="218">
        <v>0.10373</v>
      </c>
      <c r="R235" s="218">
        <f>Q235*H235</f>
        <v>8.2984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197</v>
      </c>
      <c r="AT235" s="220" t="s">
        <v>192</v>
      </c>
      <c r="AU235" s="220" t="s">
        <v>87</v>
      </c>
      <c r="AY235" s="17" t="s">
        <v>190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85</v>
      </c>
      <c r="BK235" s="221">
        <f>ROUND(I235*H235,2)</f>
        <v>0</v>
      </c>
      <c r="BL235" s="17" t="s">
        <v>197</v>
      </c>
      <c r="BM235" s="220" t="s">
        <v>1612</v>
      </c>
    </row>
    <row r="236" spans="2:51" s="14" customFormat="1" ht="10.2">
      <c r="B236" s="234"/>
      <c r="C236" s="235"/>
      <c r="D236" s="224" t="s">
        <v>199</v>
      </c>
      <c r="E236" s="236" t="s">
        <v>1</v>
      </c>
      <c r="F236" s="237" t="s">
        <v>1608</v>
      </c>
      <c r="G236" s="235"/>
      <c r="H236" s="236" t="s">
        <v>1</v>
      </c>
      <c r="I236" s="238"/>
      <c r="J236" s="235"/>
      <c r="K236" s="235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199</v>
      </c>
      <c r="AU236" s="243" t="s">
        <v>87</v>
      </c>
      <c r="AV236" s="14" t="s">
        <v>85</v>
      </c>
      <c r="AW236" s="14" t="s">
        <v>34</v>
      </c>
      <c r="AX236" s="14" t="s">
        <v>78</v>
      </c>
      <c r="AY236" s="243" t="s">
        <v>190</v>
      </c>
    </row>
    <row r="237" spans="2:51" s="13" customFormat="1" ht="10.2">
      <c r="B237" s="222"/>
      <c r="C237" s="223"/>
      <c r="D237" s="224" t="s">
        <v>199</v>
      </c>
      <c r="E237" s="225" t="s">
        <v>1</v>
      </c>
      <c r="F237" s="226" t="s">
        <v>1609</v>
      </c>
      <c r="G237" s="223"/>
      <c r="H237" s="227">
        <v>80</v>
      </c>
      <c r="I237" s="228"/>
      <c r="J237" s="223"/>
      <c r="K237" s="223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199</v>
      </c>
      <c r="AU237" s="233" t="s">
        <v>87</v>
      </c>
      <c r="AV237" s="13" t="s">
        <v>87</v>
      </c>
      <c r="AW237" s="13" t="s">
        <v>34</v>
      </c>
      <c r="AX237" s="13" t="s">
        <v>85</v>
      </c>
      <c r="AY237" s="233" t="s">
        <v>190</v>
      </c>
    </row>
    <row r="238" spans="1:65" s="2" customFormat="1" ht="21.75" customHeight="1">
      <c r="A238" s="34"/>
      <c r="B238" s="35"/>
      <c r="C238" s="209" t="s">
        <v>428</v>
      </c>
      <c r="D238" s="209" t="s">
        <v>192</v>
      </c>
      <c r="E238" s="210" t="s">
        <v>782</v>
      </c>
      <c r="F238" s="211" t="s">
        <v>783</v>
      </c>
      <c r="G238" s="212" t="s">
        <v>195</v>
      </c>
      <c r="H238" s="213">
        <v>80</v>
      </c>
      <c r="I238" s="214"/>
      <c r="J238" s="215">
        <f>ROUND(I238*H238,2)</f>
        <v>0</v>
      </c>
      <c r="K238" s="211" t="s">
        <v>196</v>
      </c>
      <c r="L238" s="39"/>
      <c r="M238" s="216" t="s">
        <v>1</v>
      </c>
      <c r="N238" s="217" t="s">
        <v>43</v>
      </c>
      <c r="O238" s="71"/>
      <c r="P238" s="218">
        <f>O238*H238</f>
        <v>0</v>
      </c>
      <c r="Q238" s="218">
        <v>0.15559</v>
      </c>
      <c r="R238" s="218">
        <f>Q238*H238</f>
        <v>12.4472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197</v>
      </c>
      <c r="AT238" s="220" t="s">
        <v>192</v>
      </c>
      <c r="AU238" s="220" t="s">
        <v>87</v>
      </c>
      <c r="AY238" s="17" t="s">
        <v>190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85</v>
      </c>
      <c r="BK238" s="221">
        <f>ROUND(I238*H238,2)</f>
        <v>0</v>
      </c>
      <c r="BL238" s="17" t="s">
        <v>197</v>
      </c>
      <c r="BM238" s="220" t="s">
        <v>1613</v>
      </c>
    </row>
    <row r="239" spans="1:65" s="2" customFormat="1" ht="16.5" customHeight="1">
      <c r="A239" s="34"/>
      <c r="B239" s="35"/>
      <c r="C239" s="209" t="s">
        <v>435</v>
      </c>
      <c r="D239" s="209" t="s">
        <v>192</v>
      </c>
      <c r="E239" s="210" t="s">
        <v>1614</v>
      </c>
      <c r="F239" s="211" t="s">
        <v>1615</v>
      </c>
      <c r="G239" s="212" t="s">
        <v>195</v>
      </c>
      <c r="H239" s="213">
        <v>186</v>
      </c>
      <c r="I239" s="214"/>
      <c r="J239" s="215">
        <f>ROUND(I239*H239,2)</f>
        <v>0</v>
      </c>
      <c r="K239" s="211" t="s">
        <v>1</v>
      </c>
      <c r="L239" s="39"/>
      <c r="M239" s="216" t="s">
        <v>1</v>
      </c>
      <c r="N239" s="217" t="s">
        <v>43</v>
      </c>
      <c r="O239" s="71"/>
      <c r="P239" s="218">
        <f>O239*H239</f>
        <v>0</v>
      </c>
      <c r="Q239" s="218">
        <v>0.15175</v>
      </c>
      <c r="R239" s="218">
        <f>Q239*H239</f>
        <v>28.2255</v>
      </c>
      <c r="S239" s="218">
        <v>0</v>
      </c>
      <c r="T239" s="21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0" t="s">
        <v>197</v>
      </c>
      <c r="AT239" s="220" t="s">
        <v>192</v>
      </c>
      <c r="AU239" s="220" t="s">
        <v>87</v>
      </c>
      <c r="AY239" s="17" t="s">
        <v>190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17" t="s">
        <v>85</v>
      </c>
      <c r="BK239" s="221">
        <f>ROUND(I239*H239,2)</f>
        <v>0</v>
      </c>
      <c r="BL239" s="17" t="s">
        <v>197</v>
      </c>
      <c r="BM239" s="220" t="s">
        <v>1616</v>
      </c>
    </row>
    <row r="240" spans="1:65" s="2" customFormat="1" ht="21.75" customHeight="1">
      <c r="A240" s="34"/>
      <c r="B240" s="35"/>
      <c r="C240" s="209" t="s">
        <v>439</v>
      </c>
      <c r="D240" s="209" t="s">
        <v>192</v>
      </c>
      <c r="E240" s="210" t="s">
        <v>1617</v>
      </c>
      <c r="F240" s="211" t="s">
        <v>1618</v>
      </c>
      <c r="G240" s="212" t="s">
        <v>195</v>
      </c>
      <c r="H240" s="213">
        <v>25</v>
      </c>
      <c r="I240" s="214"/>
      <c r="J240" s="215">
        <f>ROUND(I240*H240,2)</f>
        <v>0</v>
      </c>
      <c r="K240" s="211" t="s">
        <v>196</v>
      </c>
      <c r="L240" s="39"/>
      <c r="M240" s="216" t="s">
        <v>1</v>
      </c>
      <c r="N240" s="217" t="s">
        <v>43</v>
      </c>
      <c r="O240" s="71"/>
      <c r="P240" s="218">
        <f>O240*H240</f>
        <v>0</v>
      </c>
      <c r="Q240" s="218">
        <v>0.04</v>
      </c>
      <c r="R240" s="218">
        <f>Q240*H240</f>
        <v>1</v>
      </c>
      <c r="S240" s="218">
        <v>0</v>
      </c>
      <c r="T240" s="21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197</v>
      </c>
      <c r="AT240" s="220" t="s">
        <v>192</v>
      </c>
      <c r="AU240" s="220" t="s">
        <v>87</v>
      </c>
      <c r="AY240" s="17" t="s">
        <v>190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85</v>
      </c>
      <c r="BK240" s="221">
        <f>ROUND(I240*H240,2)</f>
        <v>0</v>
      </c>
      <c r="BL240" s="17" t="s">
        <v>197</v>
      </c>
      <c r="BM240" s="220" t="s">
        <v>1619</v>
      </c>
    </row>
    <row r="241" spans="2:51" s="13" customFormat="1" ht="10.2">
      <c r="B241" s="222"/>
      <c r="C241" s="223"/>
      <c r="D241" s="224" t="s">
        <v>199</v>
      </c>
      <c r="E241" s="225" t="s">
        <v>1</v>
      </c>
      <c r="F241" s="226" t="s">
        <v>320</v>
      </c>
      <c r="G241" s="223"/>
      <c r="H241" s="227">
        <v>25</v>
      </c>
      <c r="I241" s="228"/>
      <c r="J241" s="223"/>
      <c r="K241" s="223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199</v>
      </c>
      <c r="AU241" s="233" t="s">
        <v>87</v>
      </c>
      <c r="AV241" s="13" t="s">
        <v>87</v>
      </c>
      <c r="AW241" s="13" t="s">
        <v>34</v>
      </c>
      <c r="AX241" s="13" t="s">
        <v>85</v>
      </c>
      <c r="AY241" s="233" t="s">
        <v>190</v>
      </c>
    </row>
    <row r="242" spans="1:65" s="2" customFormat="1" ht="21.75" customHeight="1">
      <c r="A242" s="34"/>
      <c r="B242" s="35"/>
      <c r="C242" s="255" t="s">
        <v>443</v>
      </c>
      <c r="D242" s="255" t="s">
        <v>327</v>
      </c>
      <c r="E242" s="256" t="s">
        <v>1620</v>
      </c>
      <c r="F242" s="257" t="s">
        <v>1621</v>
      </c>
      <c r="G242" s="258" t="s">
        <v>195</v>
      </c>
      <c r="H242" s="259">
        <v>25.25</v>
      </c>
      <c r="I242" s="260"/>
      <c r="J242" s="261">
        <f>ROUND(I242*H242,2)</f>
        <v>0</v>
      </c>
      <c r="K242" s="257" t="s">
        <v>196</v>
      </c>
      <c r="L242" s="262"/>
      <c r="M242" s="263" t="s">
        <v>1</v>
      </c>
      <c r="N242" s="264" t="s">
        <v>43</v>
      </c>
      <c r="O242" s="71"/>
      <c r="P242" s="218">
        <f>O242*H242</f>
        <v>0</v>
      </c>
      <c r="Q242" s="218">
        <v>0.0056</v>
      </c>
      <c r="R242" s="218">
        <f>Q242*H242</f>
        <v>0.1414</v>
      </c>
      <c r="S242" s="218">
        <v>0</v>
      </c>
      <c r="T242" s="21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0" t="s">
        <v>234</v>
      </c>
      <c r="AT242" s="220" t="s">
        <v>327</v>
      </c>
      <c r="AU242" s="220" t="s">
        <v>87</v>
      </c>
      <c r="AY242" s="17" t="s">
        <v>190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7" t="s">
        <v>85</v>
      </c>
      <c r="BK242" s="221">
        <f>ROUND(I242*H242,2)</f>
        <v>0</v>
      </c>
      <c r="BL242" s="17" t="s">
        <v>197</v>
      </c>
      <c r="BM242" s="220" t="s">
        <v>1622</v>
      </c>
    </row>
    <row r="243" spans="2:51" s="13" customFormat="1" ht="10.2">
      <c r="B243" s="222"/>
      <c r="C243" s="223"/>
      <c r="D243" s="224" t="s">
        <v>199</v>
      </c>
      <c r="E243" s="223"/>
      <c r="F243" s="226" t="s">
        <v>1623</v>
      </c>
      <c r="G243" s="223"/>
      <c r="H243" s="227">
        <v>25.25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199</v>
      </c>
      <c r="AU243" s="233" t="s">
        <v>87</v>
      </c>
      <c r="AV243" s="13" t="s">
        <v>87</v>
      </c>
      <c r="AW243" s="13" t="s">
        <v>4</v>
      </c>
      <c r="AX243" s="13" t="s">
        <v>85</v>
      </c>
      <c r="AY243" s="233" t="s">
        <v>190</v>
      </c>
    </row>
    <row r="244" spans="1:65" s="2" customFormat="1" ht="66.75" customHeight="1">
      <c r="A244" s="34"/>
      <c r="B244" s="35"/>
      <c r="C244" s="209" t="s">
        <v>447</v>
      </c>
      <c r="D244" s="209" t="s">
        <v>192</v>
      </c>
      <c r="E244" s="210" t="s">
        <v>1624</v>
      </c>
      <c r="F244" s="211" t="s">
        <v>1625</v>
      </c>
      <c r="G244" s="212" t="s">
        <v>195</v>
      </c>
      <c r="H244" s="213">
        <v>1314</v>
      </c>
      <c r="I244" s="214"/>
      <c r="J244" s="215">
        <f>ROUND(I244*H244,2)</f>
        <v>0</v>
      </c>
      <c r="K244" s="211" t="s">
        <v>196</v>
      </c>
      <c r="L244" s="39"/>
      <c r="M244" s="216" t="s">
        <v>1</v>
      </c>
      <c r="N244" s="217" t="s">
        <v>43</v>
      </c>
      <c r="O244" s="71"/>
      <c r="P244" s="218">
        <f>O244*H244</f>
        <v>0</v>
      </c>
      <c r="Q244" s="218">
        <v>0.08425</v>
      </c>
      <c r="R244" s="218">
        <f>Q244*H244</f>
        <v>110.70450000000001</v>
      </c>
      <c r="S244" s="218">
        <v>0</v>
      </c>
      <c r="T244" s="21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197</v>
      </c>
      <c r="AT244" s="220" t="s">
        <v>192</v>
      </c>
      <c r="AU244" s="220" t="s">
        <v>87</v>
      </c>
      <c r="AY244" s="17" t="s">
        <v>190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85</v>
      </c>
      <c r="BK244" s="221">
        <f>ROUND(I244*H244,2)</f>
        <v>0</v>
      </c>
      <c r="BL244" s="17" t="s">
        <v>197</v>
      </c>
      <c r="BM244" s="220" t="s">
        <v>1626</v>
      </c>
    </row>
    <row r="245" spans="2:51" s="13" customFormat="1" ht="10.2">
      <c r="B245" s="222"/>
      <c r="C245" s="223"/>
      <c r="D245" s="224" t="s">
        <v>199</v>
      </c>
      <c r="E245" s="225" t="s">
        <v>1</v>
      </c>
      <c r="F245" s="226" t="s">
        <v>1627</v>
      </c>
      <c r="G245" s="223"/>
      <c r="H245" s="227">
        <v>1314</v>
      </c>
      <c r="I245" s="228"/>
      <c r="J245" s="223"/>
      <c r="K245" s="223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199</v>
      </c>
      <c r="AU245" s="233" t="s">
        <v>87</v>
      </c>
      <c r="AV245" s="13" t="s">
        <v>87</v>
      </c>
      <c r="AW245" s="13" t="s">
        <v>34</v>
      </c>
      <c r="AX245" s="13" t="s">
        <v>85</v>
      </c>
      <c r="AY245" s="233" t="s">
        <v>190</v>
      </c>
    </row>
    <row r="246" spans="1:65" s="2" customFormat="1" ht="16.5" customHeight="1">
      <c r="A246" s="34"/>
      <c r="B246" s="35"/>
      <c r="C246" s="255" t="s">
        <v>456</v>
      </c>
      <c r="D246" s="255" t="s">
        <v>327</v>
      </c>
      <c r="E246" s="256" t="s">
        <v>343</v>
      </c>
      <c r="F246" s="257" t="s">
        <v>789</v>
      </c>
      <c r="G246" s="258" t="s">
        <v>195</v>
      </c>
      <c r="H246" s="259">
        <v>1323</v>
      </c>
      <c r="I246" s="260"/>
      <c r="J246" s="261">
        <f>ROUND(I246*H246,2)</f>
        <v>0</v>
      </c>
      <c r="K246" s="257" t="s">
        <v>400</v>
      </c>
      <c r="L246" s="262"/>
      <c r="M246" s="263" t="s">
        <v>1</v>
      </c>
      <c r="N246" s="264" t="s">
        <v>43</v>
      </c>
      <c r="O246" s="71"/>
      <c r="P246" s="218">
        <f>O246*H246</f>
        <v>0</v>
      </c>
      <c r="Q246" s="218">
        <v>0.131</v>
      </c>
      <c r="R246" s="218">
        <f>Q246*H246</f>
        <v>173.31300000000002</v>
      </c>
      <c r="S246" s="218">
        <v>0</v>
      </c>
      <c r="T246" s="21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0" t="s">
        <v>234</v>
      </c>
      <c r="AT246" s="220" t="s">
        <v>327</v>
      </c>
      <c r="AU246" s="220" t="s">
        <v>87</v>
      </c>
      <c r="AY246" s="17" t="s">
        <v>190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17" t="s">
        <v>85</v>
      </c>
      <c r="BK246" s="221">
        <f>ROUND(I246*H246,2)</f>
        <v>0</v>
      </c>
      <c r="BL246" s="17" t="s">
        <v>197</v>
      </c>
      <c r="BM246" s="220" t="s">
        <v>1628</v>
      </c>
    </row>
    <row r="247" spans="2:51" s="13" customFormat="1" ht="10.2">
      <c r="B247" s="222"/>
      <c r="C247" s="223"/>
      <c r="D247" s="224" t="s">
        <v>199</v>
      </c>
      <c r="E247" s="225" t="s">
        <v>1</v>
      </c>
      <c r="F247" s="226" t="s">
        <v>1629</v>
      </c>
      <c r="G247" s="223"/>
      <c r="H247" s="227">
        <v>1323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199</v>
      </c>
      <c r="AU247" s="233" t="s">
        <v>87</v>
      </c>
      <c r="AV247" s="13" t="s">
        <v>87</v>
      </c>
      <c r="AW247" s="13" t="s">
        <v>34</v>
      </c>
      <c r="AX247" s="13" t="s">
        <v>85</v>
      </c>
      <c r="AY247" s="233" t="s">
        <v>190</v>
      </c>
    </row>
    <row r="248" spans="1:65" s="2" customFormat="1" ht="21.75" customHeight="1">
      <c r="A248" s="34"/>
      <c r="B248" s="35"/>
      <c r="C248" s="255" t="s">
        <v>462</v>
      </c>
      <c r="D248" s="255" t="s">
        <v>327</v>
      </c>
      <c r="E248" s="256" t="s">
        <v>792</v>
      </c>
      <c r="F248" s="257" t="s">
        <v>793</v>
      </c>
      <c r="G248" s="258" t="s">
        <v>195</v>
      </c>
      <c r="H248" s="259">
        <v>35.7</v>
      </c>
      <c r="I248" s="260"/>
      <c r="J248" s="261">
        <f>ROUND(I248*H248,2)</f>
        <v>0</v>
      </c>
      <c r="K248" s="257" t="s">
        <v>400</v>
      </c>
      <c r="L248" s="262"/>
      <c r="M248" s="263" t="s">
        <v>1</v>
      </c>
      <c r="N248" s="264" t="s">
        <v>43</v>
      </c>
      <c r="O248" s="71"/>
      <c r="P248" s="218">
        <f>O248*H248</f>
        <v>0</v>
      </c>
      <c r="Q248" s="218">
        <v>0.131</v>
      </c>
      <c r="R248" s="218">
        <f>Q248*H248</f>
        <v>4.6767</v>
      </c>
      <c r="S248" s="218">
        <v>0</v>
      </c>
      <c r="T248" s="21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0" t="s">
        <v>234</v>
      </c>
      <c r="AT248" s="220" t="s">
        <v>327</v>
      </c>
      <c r="AU248" s="220" t="s">
        <v>87</v>
      </c>
      <c r="AY248" s="17" t="s">
        <v>190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17" t="s">
        <v>85</v>
      </c>
      <c r="BK248" s="221">
        <f>ROUND(I248*H248,2)</f>
        <v>0</v>
      </c>
      <c r="BL248" s="17" t="s">
        <v>197</v>
      </c>
      <c r="BM248" s="220" t="s">
        <v>1630</v>
      </c>
    </row>
    <row r="249" spans="2:51" s="13" customFormat="1" ht="10.2">
      <c r="B249" s="222"/>
      <c r="C249" s="223"/>
      <c r="D249" s="224" t="s">
        <v>199</v>
      </c>
      <c r="E249" s="225" t="s">
        <v>1</v>
      </c>
      <c r="F249" s="226" t="s">
        <v>1631</v>
      </c>
      <c r="G249" s="223"/>
      <c r="H249" s="227">
        <v>35.7</v>
      </c>
      <c r="I249" s="228"/>
      <c r="J249" s="223"/>
      <c r="K249" s="223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199</v>
      </c>
      <c r="AU249" s="233" t="s">
        <v>87</v>
      </c>
      <c r="AV249" s="13" t="s">
        <v>87</v>
      </c>
      <c r="AW249" s="13" t="s">
        <v>34</v>
      </c>
      <c r="AX249" s="13" t="s">
        <v>85</v>
      </c>
      <c r="AY249" s="233" t="s">
        <v>190</v>
      </c>
    </row>
    <row r="250" spans="1:65" s="2" customFormat="1" ht="21.75" customHeight="1">
      <c r="A250" s="34"/>
      <c r="B250" s="35"/>
      <c r="C250" s="255" t="s">
        <v>630</v>
      </c>
      <c r="D250" s="255" t="s">
        <v>327</v>
      </c>
      <c r="E250" s="256" t="s">
        <v>796</v>
      </c>
      <c r="F250" s="257" t="s">
        <v>797</v>
      </c>
      <c r="G250" s="258" t="s">
        <v>195</v>
      </c>
      <c r="H250" s="259">
        <v>21</v>
      </c>
      <c r="I250" s="260"/>
      <c r="J250" s="261">
        <f>ROUND(I250*H250,2)</f>
        <v>0</v>
      </c>
      <c r="K250" s="257" t="s">
        <v>1</v>
      </c>
      <c r="L250" s="262"/>
      <c r="M250" s="263" t="s">
        <v>1</v>
      </c>
      <c r="N250" s="264" t="s">
        <v>43</v>
      </c>
      <c r="O250" s="71"/>
      <c r="P250" s="218">
        <f>O250*H250</f>
        <v>0</v>
      </c>
      <c r="Q250" s="218">
        <v>0.131</v>
      </c>
      <c r="R250" s="218">
        <f>Q250*H250</f>
        <v>2.7510000000000003</v>
      </c>
      <c r="S250" s="218">
        <v>0</v>
      </c>
      <c r="T250" s="21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0" t="s">
        <v>234</v>
      </c>
      <c r="AT250" s="220" t="s">
        <v>327</v>
      </c>
      <c r="AU250" s="220" t="s">
        <v>87</v>
      </c>
      <c r="AY250" s="17" t="s">
        <v>190</v>
      </c>
      <c r="BE250" s="221">
        <f>IF(N250="základní",J250,0)</f>
        <v>0</v>
      </c>
      <c r="BF250" s="221">
        <f>IF(N250="snížená",J250,0)</f>
        <v>0</v>
      </c>
      <c r="BG250" s="221">
        <f>IF(N250="zákl. přenesená",J250,0)</f>
        <v>0</v>
      </c>
      <c r="BH250" s="221">
        <f>IF(N250="sníž. přenesená",J250,0)</f>
        <v>0</v>
      </c>
      <c r="BI250" s="221">
        <f>IF(N250="nulová",J250,0)</f>
        <v>0</v>
      </c>
      <c r="BJ250" s="17" t="s">
        <v>85</v>
      </c>
      <c r="BK250" s="221">
        <f>ROUND(I250*H250,2)</f>
        <v>0</v>
      </c>
      <c r="BL250" s="17" t="s">
        <v>197</v>
      </c>
      <c r="BM250" s="220" t="s">
        <v>1632</v>
      </c>
    </row>
    <row r="251" spans="2:51" s="13" customFormat="1" ht="10.2">
      <c r="B251" s="222"/>
      <c r="C251" s="223"/>
      <c r="D251" s="224" t="s">
        <v>199</v>
      </c>
      <c r="E251" s="225" t="s">
        <v>1</v>
      </c>
      <c r="F251" s="226" t="s">
        <v>1633</v>
      </c>
      <c r="G251" s="223"/>
      <c r="H251" s="227">
        <v>21</v>
      </c>
      <c r="I251" s="228"/>
      <c r="J251" s="223"/>
      <c r="K251" s="223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199</v>
      </c>
      <c r="AU251" s="233" t="s">
        <v>87</v>
      </c>
      <c r="AV251" s="13" t="s">
        <v>87</v>
      </c>
      <c r="AW251" s="13" t="s">
        <v>34</v>
      </c>
      <c r="AX251" s="13" t="s">
        <v>85</v>
      </c>
      <c r="AY251" s="233" t="s">
        <v>190</v>
      </c>
    </row>
    <row r="252" spans="1:65" s="2" customFormat="1" ht="66.75" customHeight="1">
      <c r="A252" s="34"/>
      <c r="B252" s="35"/>
      <c r="C252" s="209" t="s">
        <v>849</v>
      </c>
      <c r="D252" s="209" t="s">
        <v>192</v>
      </c>
      <c r="E252" s="210" t="s">
        <v>1624</v>
      </c>
      <c r="F252" s="211" t="s">
        <v>1625</v>
      </c>
      <c r="G252" s="212" t="s">
        <v>195</v>
      </c>
      <c r="H252" s="213">
        <v>460</v>
      </c>
      <c r="I252" s="214"/>
      <c r="J252" s="215">
        <f>ROUND(I252*H252,2)</f>
        <v>0</v>
      </c>
      <c r="K252" s="211" t="s">
        <v>196</v>
      </c>
      <c r="L252" s="39"/>
      <c r="M252" s="216" t="s">
        <v>1</v>
      </c>
      <c r="N252" s="217" t="s">
        <v>43</v>
      </c>
      <c r="O252" s="71"/>
      <c r="P252" s="218">
        <f>O252*H252</f>
        <v>0</v>
      </c>
      <c r="Q252" s="218">
        <v>0.08425</v>
      </c>
      <c r="R252" s="218">
        <f>Q252*H252</f>
        <v>38.755</v>
      </c>
      <c r="S252" s="218">
        <v>0</v>
      </c>
      <c r="T252" s="219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0" t="s">
        <v>197</v>
      </c>
      <c r="AT252" s="220" t="s">
        <v>192</v>
      </c>
      <c r="AU252" s="220" t="s">
        <v>87</v>
      </c>
      <c r="AY252" s="17" t="s">
        <v>190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17" t="s">
        <v>85</v>
      </c>
      <c r="BK252" s="221">
        <f>ROUND(I252*H252,2)</f>
        <v>0</v>
      </c>
      <c r="BL252" s="17" t="s">
        <v>197</v>
      </c>
      <c r="BM252" s="220" t="s">
        <v>1634</v>
      </c>
    </row>
    <row r="253" spans="2:51" s="13" customFormat="1" ht="10.2">
      <c r="B253" s="222"/>
      <c r="C253" s="223"/>
      <c r="D253" s="224" t="s">
        <v>199</v>
      </c>
      <c r="E253" s="225" t="s">
        <v>1</v>
      </c>
      <c r="F253" s="226" t="s">
        <v>1505</v>
      </c>
      <c r="G253" s="223"/>
      <c r="H253" s="227">
        <v>460</v>
      </c>
      <c r="I253" s="228"/>
      <c r="J253" s="223"/>
      <c r="K253" s="223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199</v>
      </c>
      <c r="AU253" s="233" t="s">
        <v>87</v>
      </c>
      <c r="AV253" s="13" t="s">
        <v>87</v>
      </c>
      <c r="AW253" s="13" t="s">
        <v>34</v>
      </c>
      <c r="AX253" s="13" t="s">
        <v>85</v>
      </c>
      <c r="AY253" s="233" t="s">
        <v>190</v>
      </c>
    </row>
    <row r="254" spans="1:65" s="2" customFormat="1" ht="16.5" customHeight="1">
      <c r="A254" s="34"/>
      <c r="B254" s="35"/>
      <c r="C254" s="255" t="s">
        <v>851</v>
      </c>
      <c r="D254" s="255" t="s">
        <v>327</v>
      </c>
      <c r="E254" s="256" t="s">
        <v>343</v>
      </c>
      <c r="F254" s="257" t="s">
        <v>789</v>
      </c>
      <c r="G254" s="258" t="s">
        <v>195</v>
      </c>
      <c r="H254" s="259">
        <v>9.2</v>
      </c>
      <c r="I254" s="260"/>
      <c r="J254" s="261">
        <f>ROUND(I254*H254,2)</f>
        <v>0</v>
      </c>
      <c r="K254" s="257" t="s">
        <v>400</v>
      </c>
      <c r="L254" s="262"/>
      <c r="M254" s="263" t="s">
        <v>1</v>
      </c>
      <c r="N254" s="264" t="s">
        <v>43</v>
      </c>
      <c r="O254" s="71"/>
      <c r="P254" s="218">
        <f>O254*H254</f>
        <v>0</v>
      </c>
      <c r="Q254" s="218">
        <v>0.131</v>
      </c>
      <c r="R254" s="218">
        <f>Q254*H254</f>
        <v>1.2052</v>
      </c>
      <c r="S254" s="218">
        <v>0</v>
      </c>
      <c r="T254" s="219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20" t="s">
        <v>234</v>
      </c>
      <c r="AT254" s="220" t="s">
        <v>327</v>
      </c>
      <c r="AU254" s="220" t="s">
        <v>87</v>
      </c>
      <c r="AY254" s="17" t="s">
        <v>190</v>
      </c>
      <c r="BE254" s="221">
        <f>IF(N254="základní",J254,0)</f>
        <v>0</v>
      </c>
      <c r="BF254" s="221">
        <f>IF(N254="snížená",J254,0)</f>
        <v>0</v>
      </c>
      <c r="BG254" s="221">
        <f>IF(N254="zákl. přenesená",J254,0)</f>
        <v>0</v>
      </c>
      <c r="BH254" s="221">
        <f>IF(N254="sníž. přenesená",J254,0)</f>
        <v>0</v>
      </c>
      <c r="BI254" s="221">
        <f>IF(N254="nulová",J254,0)</f>
        <v>0</v>
      </c>
      <c r="BJ254" s="17" t="s">
        <v>85</v>
      </c>
      <c r="BK254" s="221">
        <f>ROUND(I254*H254,2)</f>
        <v>0</v>
      </c>
      <c r="BL254" s="17" t="s">
        <v>197</v>
      </c>
      <c r="BM254" s="220" t="s">
        <v>1635</v>
      </c>
    </row>
    <row r="255" spans="2:51" s="14" customFormat="1" ht="10.2">
      <c r="B255" s="234"/>
      <c r="C255" s="235"/>
      <c r="D255" s="224" t="s">
        <v>199</v>
      </c>
      <c r="E255" s="236" t="s">
        <v>1</v>
      </c>
      <c r="F255" s="237" t="s">
        <v>1636</v>
      </c>
      <c r="G255" s="235"/>
      <c r="H255" s="236" t="s">
        <v>1</v>
      </c>
      <c r="I255" s="238"/>
      <c r="J255" s="235"/>
      <c r="K255" s="235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199</v>
      </c>
      <c r="AU255" s="243" t="s">
        <v>87</v>
      </c>
      <c r="AV255" s="14" t="s">
        <v>85</v>
      </c>
      <c r="AW255" s="14" t="s">
        <v>34</v>
      </c>
      <c r="AX255" s="14" t="s">
        <v>78</v>
      </c>
      <c r="AY255" s="243" t="s">
        <v>190</v>
      </c>
    </row>
    <row r="256" spans="2:51" s="13" customFormat="1" ht="10.2">
      <c r="B256" s="222"/>
      <c r="C256" s="223"/>
      <c r="D256" s="224" t="s">
        <v>199</v>
      </c>
      <c r="E256" s="225" t="s">
        <v>1</v>
      </c>
      <c r="F256" s="226" t="s">
        <v>1637</v>
      </c>
      <c r="G256" s="223"/>
      <c r="H256" s="227">
        <v>9.2</v>
      </c>
      <c r="I256" s="228"/>
      <c r="J256" s="223"/>
      <c r="K256" s="223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199</v>
      </c>
      <c r="AU256" s="233" t="s">
        <v>87</v>
      </c>
      <c r="AV256" s="13" t="s">
        <v>87</v>
      </c>
      <c r="AW256" s="13" t="s">
        <v>34</v>
      </c>
      <c r="AX256" s="13" t="s">
        <v>85</v>
      </c>
      <c r="AY256" s="233" t="s">
        <v>190</v>
      </c>
    </row>
    <row r="257" spans="1:65" s="2" customFormat="1" ht="21.75" customHeight="1">
      <c r="A257" s="34"/>
      <c r="B257" s="35"/>
      <c r="C257" s="209" t="s">
        <v>853</v>
      </c>
      <c r="D257" s="209" t="s">
        <v>192</v>
      </c>
      <c r="E257" s="210" t="s">
        <v>1638</v>
      </c>
      <c r="F257" s="211" t="s">
        <v>1639</v>
      </c>
      <c r="G257" s="212" t="s">
        <v>195</v>
      </c>
      <c r="H257" s="213">
        <v>54</v>
      </c>
      <c r="I257" s="214"/>
      <c r="J257" s="215">
        <f>ROUND(I257*H257,2)</f>
        <v>0</v>
      </c>
      <c r="K257" s="211" t="s">
        <v>196</v>
      </c>
      <c r="L257" s="39"/>
      <c r="M257" s="216" t="s">
        <v>1</v>
      </c>
      <c r="N257" s="217" t="s">
        <v>43</v>
      </c>
      <c r="O257" s="71"/>
      <c r="P257" s="218">
        <f>O257*H257</f>
        <v>0</v>
      </c>
      <c r="Q257" s="218">
        <v>0</v>
      </c>
      <c r="R257" s="218">
        <f>Q257*H257</f>
        <v>0</v>
      </c>
      <c r="S257" s="218">
        <v>0</v>
      </c>
      <c r="T257" s="21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20" t="s">
        <v>197</v>
      </c>
      <c r="AT257" s="220" t="s">
        <v>192</v>
      </c>
      <c r="AU257" s="220" t="s">
        <v>87</v>
      </c>
      <c r="AY257" s="17" t="s">
        <v>190</v>
      </c>
      <c r="BE257" s="221">
        <f>IF(N257="základní",J257,0)</f>
        <v>0</v>
      </c>
      <c r="BF257" s="221">
        <f>IF(N257="snížená",J257,0)</f>
        <v>0</v>
      </c>
      <c r="BG257" s="221">
        <f>IF(N257="zákl. přenesená",J257,0)</f>
        <v>0</v>
      </c>
      <c r="BH257" s="221">
        <f>IF(N257="sníž. přenesená",J257,0)</f>
        <v>0</v>
      </c>
      <c r="BI257" s="221">
        <f>IF(N257="nulová",J257,0)</f>
        <v>0</v>
      </c>
      <c r="BJ257" s="17" t="s">
        <v>85</v>
      </c>
      <c r="BK257" s="221">
        <f>ROUND(I257*H257,2)</f>
        <v>0</v>
      </c>
      <c r="BL257" s="17" t="s">
        <v>197</v>
      </c>
      <c r="BM257" s="220" t="s">
        <v>1640</v>
      </c>
    </row>
    <row r="258" spans="2:51" s="13" customFormat="1" ht="10.2">
      <c r="B258" s="222"/>
      <c r="C258" s="223"/>
      <c r="D258" s="224" t="s">
        <v>199</v>
      </c>
      <c r="E258" s="225" t="s">
        <v>1</v>
      </c>
      <c r="F258" s="226" t="s">
        <v>1641</v>
      </c>
      <c r="G258" s="223"/>
      <c r="H258" s="227">
        <v>54</v>
      </c>
      <c r="I258" s="228"/>
      <c r="J258" s="223"/>
      <c r="K258" s="223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199</v>
      </c>
      <c r="AU258" s="233" t="s">
        <v>87</v>
      </c>
      <c r="AV258" s="13" t="s">
        <v>87</v>
      </c>
      <c r="AW258" s="13" t="s">
        <v>34</v>
      </c>
      <c r="AX258" s="13" t="s">
        <v>85</v>
      </c>
      <c r="AY258" s="233" t="s">
        <v>190</v>
      </c>
    </row>
    <row r="259" spans="1:65" s="2" customFormat="1" ht="66.75" customHeight="1">
      <c r="A259" s="34"/>
      <c r="B259" s="35"/>
      <c r="C259" s="209" t="s">
        <v>468</v>
      </c>
      <c r="D259" s="209" t="s">
        <v>192</v>
      </c>
      <c r="E259" s="210" t="s">
        <v>1642</v>
      </c>
      <c r="F259" s="211" t="s">
        <v>1643</v>
      </c>
      <c r="G259" s="212" t="s">
        <v>195</v>
      </c>
      <c r="H259" s="213">
        <v>528</v>
      </c>
      <c r="I259" s="214"/>
      <c r="J259" s="215">
        <f>ROUND(I259*H259,2)</f>
        <v>0</v>
      </c>
      <c r="K259" s="211" t="s">
        <v>196</v>
      </c>
      <c r="L259" s="39"/>
      <c r="M259" s="216" t="s">
        <v>1</v>
      </c>
      <c r="N259" s="217" t="s">
        <v>43</v>
      </c>
      <c r="O259" s="71"/>
      <c r="P259" s="218">
        <f>O259*H259</f>
        <v>0</v>
      </c>
      <c r="Q259" s="218">
        <v>0.10362</v>
      </c>
      <c r="R259" s="218">
        <f>Q259*H259</f>
        <v>54.71136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197</v>
      </c>
      <c r="AT259" s="220" t="s">
        <v>192</v>
      </c>
      <c r="AU259" s="220" t="s">
        <v>87</v>
      </c>
      <c r="AY259" s="17" t="s">
        <v>190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85</v>
      </c>
      <c r="BK259" s="221">
        <f>ROUND(I259*H259,2)</f>
        <v>0</v>
      </c>
      <c r="BL259" s="17" t="s">
        <v>197</v>
      </c>
      <c r="BM259" s="220" t="s">
        <v>1644</v>
      </c>
    </row>
    <row r="260" spans="2:51" s="13" customFormat="1" ht="10.2">
      <c r="B260" s="222"/>
      <c r="C260" s="223"/>
      <c r="D260" s="224" t="s">
        <v>199</v>
      </c>
      <c r="E260" s="225" t="s">
        <v>466</v>
      </c>
      <c r="F260" s="226" t="s">
        <v>1645</v>
      </c>
      <c r="G260" s="223"/>
      <c r="H260" s="227">
        <v>528</v>
      </c>
      <c r="I260" s="228"/>
      <c r="J260" s="223"/>
      <c r="K260" s="223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199</v>
      </c>
      <c r="AU260" s="233" t="s">
        <v>87</v>
      </c>
      <c r="AV260" s="13" t="s">
        <v>87</v>
      </c>
      <c r="AW260" s="13" t="s">
        <v>34</v>
      </c>
      <c r="AX260" s="13" t="s">
        <v>85</v>
      </c>
      <c r="AY260" s="233" t="s">
        <v>190</v>
      </c>
    </row>
    <row r="261" spans="1:65" s="2" customFormat="1" ht="16.5" customHeight="1">
      <c r="A261" s="34"/>
      <c r="B261" s="35"/>
      <c r="C261" s="255" t="s">
        <v>467</v>
      </c>
      <c r="D261" s="255" t="s">
        <v>327</v>
      </c>
      <c r="E261" s="256" t="s">
        <v>534</v>
      </c>
      <c r="F261" s="257" t="s">
        <v>535</v>
      </c>
      <c r="G261" s="258" t="s">
        <v>195</v>
      </c>
      <c r="H261" s="259">
        <v>546</v>
      </c>
      <c r="I261" s="260"/>
      <c r="J261" s="261">
        <f>ROUND(I261*H261,2)</f>
        <v>0</v>
      </c>
      <c r="K261" s="257" t="s">
        <v>400</v>
      </c>
      <c r="L261" s="262"/>
      <c r="M261" s="263" t="s">
        <v>1</v>
      </c>
      <c r="N261" s="264" t="s">
        <v>43</v>
      </c>
      <c r="O261" s="71"/>
      <c r="P261" s="218">
        <f>O261*H261</f>
        <v>0</v>
      </c>
      <c r="Q261" s="218">
        <v>0.176</v>
      </c>
      <c r="R261" s="218">
        <f>Q261*H261</f>
        <v>96.09599999999999</v>
      </c>
      <c r="S261" s="218">
        <v>0</v>
      </c>
      <c r="T261" s="21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0" t="s">
        <v>234</v>
      </c>
      <c r="AT261" s="220" t="s">
        <v>327</v>
      </c>
      <c r="AU261" s="220" t="s">
        <v>87</v>
      </c>
      <c r="AY261" s="17" t="s">
        <v>190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17" t="s">
        <v>85</v>
      </c>
      <c r="BK261" s="221">
        <f>ROUND(I261*H261,2)</f>
        <v>0</v>
      </c>
      <c r="BL261" s="17" t="s">
        <v>197</v>
      </c>
      <c r="BM261" s="220" t="s">
        <v>1646</v>
      </c>
    </row>
    <row r="262" spans="2:51" s="13" customFormat="1" ht="10.2">
      <c r="B262" s="222"/>
      <c r="C262" s="223"/>
      <c r="D262" s="224" t="s">
        <v>199</v>
      </c>
      <c r="E262" s="225" t="s">
        <v>1</v>
      </c>
      <c r="F262" s="226" t="s">
        <v>1647</v>
      </c>
      <c r="G262" s="223"/>
      <c r="H262" s="227">
        <v>546</v>
      </c>
      <c r="I262" s="228"/>
      <c r="J262" s="223"/>
      <c r="K262" s="223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199</v>
      </c>
      <c r="AU262" s="233" t="s">
        <v>87</v>
      </c>
      <c r="AV262" s="13" t="s">
        <v>87</v>
      </c>
      <c r="AW262" s="13" t="s">
        <v>34</v>
      </c>
      <c r="AX262" s="13" t="s">
        <v>85</v>
      </c>
      <c r="AY262" s="233" t="s">
        <v>190</v>
      </c>
    </row>
    <row r="263" spans="1:65" s="2" customFormat="1" ht="21.75" customHeight="1">
      <c r="A263" s="34"/>
      <c r="B263" s="35"/>
      <c r="C263" s="255" t="s">
        <v>860</v>
      </c>
      <c r="D263" s="255" t="s">
        <v>327</v>
      </c>
      <c r="E263" s="256" t="s">
        <v>538</v>
      </c>
      <c r="F263" s="257" t="s">
        <v>539</v>
      </c>
      <c r="G263" s="258" t="s">
        <v>195</v>
      </c>
      <c r="H263" s="259">
        <v>5.25</v>
      </c>
      <c r="I263" s="260"/>
      <c r="J263" s="261">
        <f>ROUND(I263*H263,2)</f>
        <v>0</v>
      </c>
      <c r="K263" s="257" t="s">
        <v>196</v>
      </c>
      <c r="L263" s="262"/>
      <c r="M263" s="263" t="s">
        <v>1</v>
      </c>
      <c r="N263" s="264" t="s">
        <v>43</v>
      </c>
      <c r="O263" s="71"/>
      <c r="P263" s="218">
        <f>O263*H263</f>
        <v>0</v>
      </c>
      <c r="Q263" s="218">
        <v>0.175</v>
      </c>
      <c r="R263" s="218">
        <f>Q263*H263</f>
        <v>0.91875</v>
      </c>
      <c r="S263" s="218">
        <v>0</v>
      </c>
      <c r="T263" s="21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0" t="s">
        <v>234</v>
      </c>
      <c r="AT263" s="220" t="s">
        <v>327</v>
      </c>
      <c r="AU263" s="220" t="s">
        <v>87</v>
      </c>
      <c r="AY263" s="17" t="s">
        <v>190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17" t="s">
        <v>85</v>
      </c>
      <c r="BK263" s="221">
        <f>ROUND(I263*H263,2)</f>
        <v>0</v>
      </c>
      <c r="BL263" s="17" t="s">
        <v>197</v>
      </c>
      <c r="BM263" s="220" t="s">
        <v>1648</v>
      </c>
    </row>
    <row r="264" spans="2:51" s="13" customFormat="1" ht="10.2">
      <c r="B264" s="222"/>
      <c r="C264" s="223"/>
      <c r="D264" s="224" t="s">
        <v>199</v>
      </c>
      <c r="E264" s="225" t="s">
        <v>1</v>
      </c>
      <c r="F264" s="226" t="s">
        <v>1649</v>
      </c>
      <c r="G264" s="223"/>
      <c r="H264" s="227">
        <v>5.25</v>
      </c>
      <c r="I264" s="228"/>
      <c r="J264" s="223"/>
      <c r="K264" s="223"/>
      <c r="L264" s="229"/>
      <c r="M264" s="230"/>
      <c r="N264" s="231"/>
      <c r="O264" s="231"/>
      <c r="P264" s="231"/>
      <c r="Q264" s="231"/>
      <c r="R264" s="231"/>
      <c r="S264" s="231"/>
      <c r="T264" s="232"/>
      <c r="AT264" s="233" t="s">
        <v>199</v>
      </c>
      <c r="AU264" s="233" t="s">
        <v>87</v>
      </c>
      <c r="AV264" s="13" t="s">
        <v>87</v>
      </c>
      <c r="AW264" s="13" t="s">
        <v>34</v>
      </c>
      <c r="AX264" s="13" t="s">
        <v>85</v>
      </c>
      <c r="AY264" s="233" t="s">
        <v>190</v>
      </c>
    </row>
    <row r="265" spans="1:65" s="2" customFormat="1" ht="21.75" customHeight="1">
      <c r="A265" s="34"/>
      <c r="B265" s="35"/>
      <c r="C265" s="255" t="s">
        <v>149</v>
      </c>
      <c r="D265" s="255" t="s">
        <v>327</v>
      </c>
      <c r="E265" s="256" t="s">
        <v>542</v>
      </c>
      <c r="F265" s="257" t="s">
        <v>543</v>
      </c>
      <c r="G265" s="258" t="s">
        <v>195</v>
      </c>
      <c r="H265" s="259">
        <v>3.15</v>
      </c>
      <c r="I265" s="260"/>
      <c r="J265" s="261">
        <f>ROUND(I265*H265,2)</f>
        <v>0</v>
      </c>
      <c r="K265" s="257" t="s">
        <v>1</v>
      </c>
      <c r="L265" s="262"/>
      <c r="M265" s="263" t="s">
        <v>1</v>
      </c>
      <c r="N265" s="264" t="s">
        <v>43</v>
      </c>
      <c r="O265" s="71"/>
      <c r="P265" s="218">
        <f>O265*H265</f>
        <v>0</v>
      </c>
      <c r="Q265" s="218">
        <v>0.176</v>
      </c>
      <c r="R265" s="218">
        <f>Q265*H265</f>
        <v>0.5544</v>
      </c>
      <c r="S265" s="218">
        <v>0</v>
      </c>
      <c r="T265" s="219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0" t="s">
        <v>234</v>
      </c>
      <c r="AT265" s="220" t="s">
        <v>327</v>
      </c>
      <c r="AU265" s="220" t="s">
        <v>87</v>
      </c>
      <c r="AY265" s="17" t="s">
        <v>190</v>
      </c>
      <c r="BE265" s="221">
        <f>IF(N265="základní",J265,0)</f>
        <v>0</v>
      </c>
      <c r="BF265" s="221">
        <f>IF(N265="snížená",J265,0)</f>
        <v>0</v>
      </c>
      <c r="BG265" s="221">
        <f>IF(N265="zákl. přenesená",J265,0)</f>
        <v>0</v>
      </c>
      <c r="BH265" s="221">
        <f>IF(N265="sníž. přenesená",J265,0)</f>
        <v>0</v>
      </c>
      <c r="BI265" s="221">
        <f>IF(N265="nulová",J265,0)</f>
        <v>0</v>
      </c>
      <c r="BJ265" s="17" t="s">
        <v>85</v>
      </c>
      <c r="BK265" s="221">
        <f>ROUND(I265*H265,2)</f>
        <v>0</v>
      </c>
      <c r="BL265" s="17" t="s">
        <v>197</v>
      </c>
      <c r="BM265" s="220" t="s">
        <v>1650</v>
      </c>
    </row>
    <row r="266" spans="2:51" s="13" customFormat="1" ht="10.2">
      <c r="B266" s="222"/>
      <c r="C266" s="223"/>
      <c r="D266" s="224" t="s">
        <v>199</v>
      </c>
      <c r="E266" s="225" t="s">
        <v>1</v>
      </c>
      <c r="F266" s="226" t="s">
        <v>1651</v>
      </c>
      <c r="G266" s="223"/>
      <c r="H266" s="227">
        <v>3.15</v>
      </c>
      <c r="I266" s="228"/>
      <c r="J266" s="223"/>
      <c r="K266" s="223"/>
      <c r="L266" s="229"/>
      <c r="M266" s="230"/>
      <c r="N266" s="231"/>
      <c r="O266" s="231"/>
      <c r="P266" s="231"/>
      <c r="Q266" s="231"/>
      <c r="R266" s="231"/>
      <c r="S266" s="231"/>
      <c r="T266" s="232"/>
      <c r="AT266" s="233" t="s">
        <v>199</v>
      </c>
      <c r="AU266" s="233" t="s">
        <v>87</v>
      </c>
      <c r="AV266" s="13" t="s">
        <v>87</v>
      </c>
      <c r="AW266" s="13" t="s">
        <v>34</v>
      </c>
      <c r="AX266" s="13" t="s">
        <v>85</v>
      </c>
      <c r="AY266" s="233" t="s">
        <v>190</v>
      </c>
    </row>
    <row r="267" spans="1:65" s="2" customFormat="1" ht="21.75" customHeight="1">
      <c r="A267" s="34"/>
      <c r="B267" s="35"/>
      <c r="C267" s="209" t="s">
        <v>864</v>
      </c>
      <c r="D267" s="209" t="s">
        <v>192</v>
      </c>
      <c r="E267" s="210" t="s">
        <v>545</v>
      </c>
      <c r="F267" s="211" t="s">
        <v>546</v>
      </c>
      <c r="G267" s="212" t="s">
        <v>195</v>
      </c>
      <c r="H267" s="213">
        <v>8</v>
      </c>
      <c r="I267" s="214"/>
      <c r="J267" s="215">
        <f>ROUND(I267*H267,2)</f>
        <v>0</v>
      </c>
      <c r="K267" s="211" t="s">
        <v>196</v>
      </c>
      <c r="L267" s="39"/>
      <c r="M267" s="216" t="s">
        <v>1</v>
      </c>
      <c r="N267" s="217" t="s">
        <v>43</v>
      </c>
      <c r="O267" s="71"/>
      <c r="P267" s="218">
        <f>O267*H267</f>
        <v>0</v>
      </c>
      <c r="Q267" s="218">
        <v>0</v>
      </c>
      <c r="R267" s="218">
        <f>Q267*H267</f>
        <v>0</v>
      </c>
      <c r="S267" s="218">
        <v>0</v>
      </c>
      <c r="T267" s="21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0" t="s">
        <v>197</v>
      </c>
      <c r="AT267" s="220" t="s">
        <v>192</v>
      </c>
      <c r="AU267" s="220" t="s">
        <v>87</v>
      </c>
      <c r="AY267" s="17" t="s">
        <v>190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7" t="s">
        <v>85</v>
      </c>
      <c r="BK267" s="221">
        <f>ROUND(I267*H267,2)</f>
        <v>0</v>
      </c>
      <c r="BL267" s="17" t="s">
        <v>197</v>
      </c>
      <c r="BM267" s="220" t="s">
        <v>1652</v>
      </c>
    </row>
    <row r="268" spans="1:65" s="2" customFormat="1" ht="21.75" customHeight="1">
      <c r="A268" s="34"/>
      <c r="B268" s="35"/>
      <c r="C268" s="209" t="s">
        <v>866</v>
      </c>
      <c r="D268" s="209" t="s">
        <v>192</v>
      </c>
      <c r="E268" s="210" t="s">
        <v>1653</v>
      </c>
      <c r="F268" s="211" t="s">
        <v>1654</v>
      </c>
      <c r="G268" s="212" t="s">
        <v>195</v>
      </c>
      <c r="H268" s="213">
        <v>48</v>
      </c>
      <c r="I268" s="214"/>
      <c r="J268" s="215">
        <f>ROUND(I268*H268,2)</f>
        <v>0</v>
      </c>
      <c r="K268" s="211" t="s">
        <v>196</v>
      </c>
      <c r="L268" s="39"/>
      <c r="M268" s="216" t="s">
        <v>1</v>
      </c>
      <c r="N268" s="217" t="s">
        <v>43</v>
      </c>
      <c r="O268" s="71"/>
      <c r="P268" s="218">
        <f>O268*H268</f>
        <v>0</v>
      </c>
      <c r="Q268" s="218">
        <v>0.0888</v>
      </c>
      <c r="R268" s="218">
        <f>Q268*H268</f>
        <v>4.2624</v>
      </c>
      <c r="S268" s="218">
        <v>0</v>
      </c>
      <c r="T268" s="219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20" t="s">
        <v>197</v>
      </c>
      <c r="AT268" s="220" t="s">
        <v>192</v>
      </c>
      <c r="AU268" s="220" t="s">
        <v>87</v>
      </c>
      <c r="AY268" s="17" t="s">
        <v>190</v>
      </c>
      <c r="BE268" s="221">
        <f>IF(N268="základní",J268,0)</f>
        <v>0</v>
      </c>
      <c r="BF268" s="221">
        <f>IF(N268="snížená",J268,0)</f>
        <v>0</v>
      </c>
      <c r="BG268" s="221">
        <f>IF(N268="zákl. přenesená",J268,0)</f>
        <v>0</v>
      </c>
      <c r="BH268" s="221">
        <f>IF(N268="sníž. přenesená",J268,0)</f>
        <v>0</v>
      </c>
      <c r="BI268" s="221">
        <f>IF(N268="nulová",J268,0)</f>
        <v>0</v>
      </c>
      <c r="BJ268" s="17" t="s">
        <v>85</v>
      </c>
      <c r="BK268" s="221">
        <f>ROUND(I268*H268,2)</f>
        <v>0</v>
      </c>
      <c r="BL268" s="17" t="s">
        <v>197</v>
      </c>
      <c r="BM268" s="220" t="s">
        <v>1655</v>
      </c>
    </row>
    <row r="269" spans="1:65" s="2" customFormat="1" ht="21.75" customHeight="1">
      <c r="A269" s="34"/>
      <c r="B269" s="35"/>
      <c r="C269" s="255" t="s">
        <v>868</v>
      </c>
      <c r="D269" s="255" t="s">
        <v>327</v>
      </c>
      <c r="E269" s="256" t="s">
        <v>1656</v>
      </c>
      <c r="F269" s="257" t="s">
        <v>1657</v>
      </c>
      <c r="G269" s="258" t="s">
        <v>195</v>
      </c>
      <c r="H269" s="259">
        <v>49.44</v>
      </c>
      <c r="I269" s="260"/>
      <c r="J269" s="261">
        <f>ROUND(I269*H269,2)</f>
        <v>0</v>
      </c>
      <c r="K269" s="257" t="s">
        <v>1</v>
      </c>
      <c r="L269" s="262"/>
      <c r="M269" s="263" t="s">
        <v>1</v>
      </c>
      <c r="N269" s="264" t="s">
        <v>43</v>
      </c>
      <c r="O269" s="71"/>
      <c r="P269" s="218">
        <f>O269*H269</f>
        <v>0</v>
      </c>
      <c r="Q269" s="218">
        <v>0.21</v>
      </c>
      <c r="R269" s="218">
        <f>Q269*H269</f>
        <v>10.382399999999999</v>
      </c>
      <c r="S269" s="218">
        <v>0</v>
      </c>
      <c r="T269" s="219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20" t="s">
        <v>234</v>
      </c>
      <c r="AT269" s="220" t="s">
        <v>327</v>
      </c>
      <c r="AU269" s="220" t="s">
        <v>87</v>
      </c>
      <c r="AY269" s="17" t="s">
        <v>190</v>
      </c>
      <c r="BE269" s="221">
        <f>IF(N269="základní",J269,0)</f>
        <v>0</v>
      </c>
      <c r="BF269" s="221">
        <f>IF(N269="snížená",J269,0)</f>
        <v>0</v>
      </c>
      <c r="BG269" s="221">
        <f>IF(N269="zákl. přenesená",J269,0)</f>
        <v>0</v>
      </c>
      <c r="BH269" s="221">
        <f>IF(N269="sníž. přenesená",J269,0)</f>
        <v>0</v>
      </c>
      <c r="BI269" s="221">
        <f>IF(N269="nulová",J269,0)</f>
        <v>0</v>
      </c>
      <c r="BJ269" s="17" t="s">
        <v>85</v>
      </c>
      <c r="BK269" s="221">
        <f>ROUND(I269*H269,2)</f>
        <v>0</v>
      </c>
      <c r="BL269" s="17" t="s">
        <v>197</v>
      </c>
      <c r="BM269" s="220" t="s">
        <v>1658</v>
      </c>
    </row>
    <row r="270" spans="2:51" s="13" customFormat="1" ht="10.2">
      <c r="B270" s="222"/>
      <c r="C270" s="223"/>
      <c r="D270" s="224" t="s">
        <v>199</v>
      </c>
      <c r="E270" s="223"/>
      <c r="F270" s="226" t="s">
        <v>1659</v>
      </c>
      <c r="G270" s="223"/>
      <c r="H270" s="227">
        <v>49.44</v>
      </c>
      <c r="I270" s="228"/>
      <c r="J270" s="223"/>
      <c r="K270" s="223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199</v>
      </c>
      <c r="AU270" s="233" t="s">
        <v>87</v>
      </c>
      <c r="AV270" s="13" t="s">
        <v>87</v>
      </c>
      <c r="AW270" s="13" t="s">
        <v>4</v>
      </c>
      <c r="AX270" s="13" t="s">
        <v>85</v>
      </c>
      <c r="AY270" s="233" t="s">
        <v>190</v>
      </c>
    </row>
    <row r="271" spans="1:65" s="2" customFormat="1" ht="16.5" customHeight="1">
      <c r="A271" s="34"/>
      <c r="B271" s="35"/>
      <c r="C271" s="209" t="s">
        <v>652</v>
      </c>
      <c r="D271" s="209" t="s">
        <v>192</v>
      </c>
      <c r="E271" s="210" t="s">
        <v>819</v>
      </c>
      <c r="F271" s="211" t="s">
        <v>820</v>
      </c>
      <c r="G271" s="212" t="s">
        <v>350</v>
      </c>
      <c r="H271" s="213">
        <v>160</v>
      </c>
      <c r="I271" s="214"/>
      <c r="J271" s="215">
        <f>ROUND(I271*H271,2)</f>
        <v>0</v>
      </c>
      <c r="K271" s="211" t="s">
        <v>196</v>
      </c>
      <c r="L271" s="39"/>
      <c r="M271" s="216" t="s">
        <v>1</v>
      </c>
      <c r="N271" s="217" t="s">
        <v>43</v>
      </c>
      <c r="O271" s="71"/>
      <c r="P271" s="218">
        <f>O271*H271</f>
        <v>0</v>
      </c>
      <c r="Q271" s="218">
        <v>0.0036</v>
      </c>
      <c r="R271" s="218">
        <f>Q271*H271</f>
        <v>0.576</v>
      </c>
      <c r="S271" s="218">
        <v>0</v>
      </c>
      <c r="T271" s="21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0" t="s">
        <v>197</v>
      </c>
      <c r="AT271" s="220" t="s">
        <v>192</v>
      </c>
      <c r="AU271" s="220" t="s">
        <v>87</v>
      </c>
      <c r="AY271" s="17" t="s">
        <v>190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7" t="s">
        <v>85</v>
      </c>
      <c r="BK271" s="221">
        <f>ROUND(I271*H271,2)</f>
        <v>0</v>
      </c>
      <c r="BL271" s="17" t="s">
        <v>197</v>
      </c>
      <c r="BM271" s="220" t="s">
        <v>1660</v>
      </c>
    </row>
    <row r="272" spans="2:63" s="12" customFormat="1" ht="22.8" customHeight="1">
      <c r="B272" s="193"/>
      <c r="C272" s="194"/>
      <c r="D272" s="195" t="s">
        <v>77</v>
      </c>
      <c r="E272" s="207" t="s">
        <v>234</v>
      </c>
      <c r="F272" s="207" t="s">
        <v>822</v>
      </c>
      <c r="G272" s="194"/>
      <c r="H272" s="194"/>
      <c r="I272" s="197"/>
      <c r="J272" s="208">
        <f>BK272</f>
        <v>0</v>
      </c>
      <c r="K272" s="194"/>
      <c r="L272" s="199"/>
      <c r="M272" s="200"/>
      <c r="N272" s="201"/>
      <c r="O272" s="201"/>
      <c r="P272" s="202">
        <f>SUM(P273:P289)</f>
        <v>0</v>
      </c>
      <c r="Q272" s="201"/>
      <c r="R272" s="202">
        <f>SUM(R273:R289)</f>
        <v>9.195910000000001</v>
      </c>
      <c r="S272" s="201"/>
      <c r="T272" s="203">
        <f>SUM(T273:T289)</f>
        <v>3.69416</v>
      </c>
      <c r="AR272" s="204" t="s">
        <v>85</v>
      </c>
      <c r="AT272" s="205" t="s">
        <v>77</v>
      </c>
      <c r="AU272" s="205" t="s">
        <v>85</v>
      </c>
      <c r="AY272" s="204" t="s">
        <v>190</v>
      </c>
      <c r="BK272" s="206">
        <f>SUM(BK273:BK289)</f>
        <v>0</v>
      </c>
    </row>
    <row r="273" spans="1:65" s="2" customFormat="1" ht="16.5" customHeight="1">
      <c r="A273" s="34"/>
      <c r="B273" s="35"/>
      <c r="C273" s="209" t="s">
        <v>871</v>
      </c>
      <c r="D273" s="209" t="s">
        <v>192</v>
      </c>
      <c r="E273" s="210" t="s">
        <v>1661</v>
      </c>
      <c r="F273" s="211" t="s">
        <v>1662</v>
      </c>
      <c r="G273" s="212" t="s">
        <v>311</v>
      </c>
      <c r="H273" s="213">
        <v>1</v>
      </c>
      <c r="I273" s="214"/>
      <c r="J273" s="215">
        <f>ROUND(I273*H273,2)</f>
        <v>0</v>
      </c>
      <c r="K273" s="211" t="s">
        <v>1</v>
      </c>
      <c r="L273" s="39"/>
      <c r="M273" s="216" t="s">
        <v>1</v>
      </c>
      <c r="N273" s="217" t="s">
        <v>43</v>
      </c>
      <c r="O273" s="71"/>
      <c r="P273" s="218">
        <f>O273*H273</f>
        <v>0</v>
      </c>
      <c r="Q273" s="218">
        <v>0.2087</v>
      </c>
      <c r="R273" s="218">
        <f>Q273*H273</f>
        <v>0.2087</v>
      </c>
      <c r="S273" s="218">
        <v>0</v>
      </c>
      <c r="T273" s="219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20" t="s">
        <v>197</v>
      </c>
      <c r="AT273" s="220" t="s">
        <v>192</v>
      </c>
      <c r="AU273" s="220" t="s">
        <v>87</v>
      </c>
      <c r="AY273" s="17" t="s">
        <v>190</v>
      </c>
      <c r="BE273" s="221">
        <f>IF(N273="základní",J273,0)</f>
        <v>0</v>
      </c>
      <c r="BF273" s="221">
        <f>IF(N273="snížená",J273,0)</f>
        <v>0</v>
      </c>
      <c r="BG273" s="221">
        <f>IF(N273="zákl. přenesená",J273,0)</f>
        <v>0</v>
      </c>
      <c r="BH273" s="221">
        <f>IF(N273="sníž. přenesená",J273,0)</f>
        <v>0</v>
      </c>
      <c r="BI273" s="221">
        <f>IF(N273="nulová",J273,0)</f>
        <v>0</v>
      </c>
      <c r="BJ273" s="17" t="s">
        <v>85</v>
      </c>
      <c r="BK273" s="221">
        <f>ROUND(I273*H273,2)</f>
        <v>0</v>
      </c>
      <c r="BL273" s="17" t="s">
        <v>197</v>
      </c>
      <c r="BM273" s="220" t="s">
        <v>1663</v>
      </c>
    </row>
    <row r="274" spans="1:65" s="2" customFormat="1" ht="21.75" customHeight="1">
      <c r="A274" s="34"/>
      <c r="B274" s="35"/>
      <c r="C274" s="209" t="s">
        <v>632</v>
      </c>
      <c r="D274" s="209" t="s">
        <v>192</v>
      </c>
      <c r="E274" s="210" t="s">
        <v>1189</v>
      </c>
      <c r="F274" s="211" t="s">
        <v>1190</v>
      </c>
      <c r="G274" s="212" t="s">
        <v>350</v>
      </c>
      <c r="H274" s="213">
        <v>3</v>
      </c>
      <c r="I274" s="214"/>
      <c r="J274" s="215">
        <f>ROUND(I274*H274,2)</f>
        <v>0</v>
      </c>
      <c r="K274" s="211" t="s">
        <v>196</v>
      </c>
      <c r="L274" s="39"/>
      <c r="M274" s="216" t="s">
        <v>1</v>
      </c>
      <c r="N274" s="217" t="s">
        <v>43</v>
      </c>
      <c r="O274" s="71"/>
      <c r="P274" s="218">
        <f>O274*H274</f>
        <v>0</v>
      </c>
      <c r="Q274" s="218">
        <v>0.00276</v>
      </c>
      <c r="R274" s="218">
        <f>Q274*H274</f>
        <v>0.00828</v>
      </c>
      <c r="S274" s="218">
        <v>0</v>
      </c>
      <c r="T274" s="21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0" t="s">
        <v>197</v>
      </c>
      <c r="AT274" s="220" t="s">
        <v>192</v>
      </c>
      <c r="AU274" s="220" t="s">
        <v>87</v>
      </c>
      <c r="AY274" s="17" t="s">
        <v>190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7" t="s">
        <v>85</v>
      </c>
      <c r="BK274" s="221">
        <f>ROUND(I274*H274,2)</f>
        <v>0</v>
      </c>
      <c r="BL274" s="17" t="s">
        <v>197</v>
      </c>
      <c r="BM274" s="220" t="s">
        <v>1664</v>
      </c>
    </row>
    <row r="275" spans="1:65" s="2" customFormat="1" ht="21.75" customHeight="1">
      <c r="A275" s="34"/>
      <c r="B275" s="35"/>
      <c r="C275" s="209" t="s">
        <v>875</v>
      </c>
      <c r="D275" s="209" t="s">
        <v>192</v>
      </c>
      <c r="E275" s="210" t="s">
        <v>1192</v>
      </c>
      <c r="F275" s="211" t="s">
        <v>1193</v>
      </c>
      <c r="G275" s="212" t="s">
        <v>202</v>
      </c>
      <c r="H275" s="213">
        <v>0.648</v>
      </c>
      <c r="I275" s="214"/>
      <c r="J275" s="215">
        <f>ROUND(I275*H275,2)</f>
        <v>0</v>
      </c>
      <c r="K275" s="211" t="s">
        <v>196</v>
      </c>
      <c r="L275" s="39"/>
      <c r="M275" s="216" t="s">
        <v>1</v>
      </c>
      <c r="N275" s="217" t="s">
        <v>43</v>
      </c>
      <c r="O275" s="71"/>
      <c r="P275" s="218">
        <f>O275*H275</f>
        <v>0</v>
      </c>
      <c r="Q275" s="218">
        <v>0</v>
      </c>
      <c r="R275" s="218">
        <f>Q275*H275</f>
        <v>0</v>
      </c>
      <c r="S275" s="218">
        <v>1.92</v>
      </c>
      <c r="T275" s="219">
        <f>S275*H275</f>
        <v>1.24416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20" t="s">
        <v>197</v>
      </c>
      <c r="AT275" s="220" t="s">
        <v>192</v>
      </c>
      <c r="AU275" s="220" t="s">
        <v>87</v>
      </c>
      <c r="AY275" s="17" t="s">
        <v>190</v>
      </c>
      <c r="BE275" s="221">
        <f>IF(N275="základní",J275,0)</f>
        <v>0</v>
      </c>
      <c r="BF275" s="221">
        <f>IF(N275="snížená",J275,0)</f>
        <v>0</v>
      </c>
      <c r="BG275" s="221">
        <f>IF(N275="zákl. přenesená",J275,0)</f>
        <v>0</v>
      </c>
      <c r="BH275" s="221">
        <f>IF(N275="sníž. přenesená",J275,0)</f>
        <v>0</v>
      </c>
      <c r="BI275" s="221">
        <f>IF(N275="nulová",J275,0)</f>
        <v>0</v>
      </c>
      <c r="BJ275" s="17" t="s">
        <v>85</v>
      </c>
      <c r="BK275" s="221">
        <f>ROUND(I275*H275,2)</f>
        <v>0</v>
      </c>
      <c r="BL275" s="17" t="s">
        <v>197</v>
      </c>
      <c r="BM275" s="220" t="s">
        <v>1665</v>
      </c>
    </row>
    <row r="276" spans="2:51" s="14" customFormat="1" ht="10.2">
      <c r="B276" s="234"/>
      <c r="C276" s="235"/>
      <c r="D276" s="224" t="s">
        <v>199</v>
      </c>
      <c r="E276" s="236" t="s">
        <v>1</v>
      </c>
      <c r="F276" s="237" t="s">
        <v>1666</v>
      </c>
      <c r="G276" s="235"/>
      <c r="H276" s="236" t="s">
        <v>1</v>
      </c>
      <c r="I276" s="238"/>
      <c r="J276" s="235"/>
      <c r="K276" s="235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199</v>
      </c>
      <c r="AU276" s="243" t="s">
        <v>87</v>
      </c>
      <c r="AV276" s="14" t="s">
        <v>85</v>
      </c>
      <c r="AW276" s="14" t="s">
        <v>34</v>
      </c>
      <c r="AX276" s="14" t="s">
        <v>78</v>
      </c>
      <c r="AY276" s="243" t="s">
        <v>190</v>
      </c>
    </row>
    <row r="277" spans="2:51" s="13" customFormat="1" ht="10.2">
      <c r="B277" s="222"/>
      <c r="C277" s="223"/>
      <c r="D277" s="224" t="s">
        <v>199</v>
      </c>
      <c r="E277" s="225" t="s">
        <v>1</v>
      </c>
      <c r="F277" s="226" t="s">
        <v>1667</v>
      </c>
      <c r="G277" s="223"/>
      <c r="H277" s="227">
        <v>0.648</v>
      </c>
      <c r="I277" s="228"/>
      <c r="J277" s="223"/>
      <c r="K277" s="223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199</v>
      </c>
      <c r="AU277" s="233" t="s">
        <v>87</v>
      </c>
      <c r="AV277" s="13" t="s">
        <v>87</v>
      </c>
      <c r="AW277" s="13" t="s">
        <v>34</v>
      </c>
      <c r="AX277" s="13" t="s">
        <v>85</v>
      </c>
      <c r="AY277" s="233" t="s">
        <v>190</v>
      </c>
    </row>
    <row r="278" spans="1:65" s="2" customFormat="1" ht="21.75" customHeight="1">
      <c r="A278" s="34"/>
      <c r="B278" s="35"/>
      <c r="C278" s="209" t="s">
        <v>877</v>
      </c>
      <c r="D278" s="209" t="s">
        <v>192</v>
      </c>
      <c r="E278" s="210" t="s">
        <v>1200</v>
      </c>
      <c r="F278" s="211" t="s">
        <v>1201</v>
      </c>
      <c r="G278" s="212" t="s">
        <v>311</v>
      </c>
      <c r="H278" s="213">
        <v>1</v>
      </c>
      <c r="I278" s="214"/>
      <c r="J278" s="215">
        <f aca="true" t="shared" si="10" ref="J278:J289">ROUND(I278*H278,2)</f>
        <v>0</v>
      </c>
      <c r="K278" s="211" t="s">
        <v>196</v>
      </c>
      <c r="L278" s="39"/>
      <c r="M278" s="216" t="s">
        <v>1</v>
      </c>
      <c r="N278" s="217" t="s">
        <v>43</v>
      </c>
      <c r="O278" s="71"/>
      <c r="P278" s="218">
        <f aca="true" t="shared" si="11" ref="P278:P289">O278*H278</f>
        <v>0</v>
      </c>
      <c r="Q278" s="218">
        <v>0.3409</v>
      </c>
      <c r="R278" s="218">
        <f aca="true" t="shared" si="12" ref="R278:R289">Q278*H278</f>
        <v>0.3409</v>
      </c>
      <c r="S278" s="218">
        <v>0</v>
      </c>
      <c r="T278" s="219">
        <f aca="true" t="shared" si="13" ref="T278:T289"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197</v>
      </c>
      <c r="AT278" s="220" t="s">
        <v>192</v>
      </c>
      <c r="AU278" s="220" t="s">
        <v>87</v>
      </c>
      <c r="AY278" s="17" t="s">
        <v>190</v>
      </c>
      <c r="BE278" s="221">
        <f aca="true" t="shared" si="14" ref="BE278:BE289">IF(N278="základní",J278,0)</f>
        <v>0</v>
      </c>
      <c r="BF278" s="221">
        <f aca="true" t="shared" si="15" ref="BF278:BF289">IF(N278="snížená",J278,0)</f>
        <v>0</v>
      </c>
      <c r="BG278" s="221">
        <f aca="true" t="shared" si="16" ref="BG278:BG289">IF(N278="zákl. přenesená",J278,0)</f>
        <v>0</v>
      </c>
      <c r="BH278" s="221">
        <f aca="true" t="shared" si="17" ref="BH278:BH289">IF(N278="sníž. přenesená",J278,0)</f>
        <v>0</v>
      </c>
      <c r="BI278" s="221">
        <f aca="true" t="shared" si="18" ref="BI278:BI289">IF(N278="nulová",J278,0)</f>
        <v>0</v>
      </c>
      <c r="BJ278" s="17" t="s">
        <v>85</v>
      </c>
      <c r="BK278" s="221">
        <f aca="true" t="shared" si="19" ref="BK278:BK289">ROUND(I278*H278,2)</f>
        <v>0</v>
      </c>
      <c r="BL278" s="17" t="s">
        <v>197</v>
      </c>
      <c r="BM278" s="220" t="s">
        <v>1668</v>
      </c>
    </row>
    <row r="279" spans="1:65" s="2" customFormat="1" ht="21.75" customHeight="1">
      <c r="A279" s="34"/>
      <c r="B279" s="35"/>
      <c r="C279" s="255" t="s">
        <v>879</v>
      </c>
      <c r="D279" s="255" t="s">
        <v>327</v>
      </c>
      <c r="E279" s="256" t="s">
        <v>1203</v>
      </c>
      <c r="F279" s="257" t="s">
        <v>1204</v>
      </c>
      <c r="G279" s="258" t="s">
        <v>311</v>
      </c>
      <c r="H279" s="259">
        <v>1</v>
      </c>
      <c r="I279" s="260"/>
      <c r="J279" s="261">
        <f t="shared" si="10"/>
        <v>0</v>
      </c>
      <c r="K279" s="257" t="s">
        <v>400</v>
      </c>
      <c r="L279" s="262"/>
      <c r="M279" s="263" t="s">
        <v>1</v>
      </c>
      <c r="N279" s="264" t="s">
        <v>43</v>
      </c>
      <c r="O279" s="71"/>
      <c r="P279" s="218">
        <f t="shared" si="11"/>
        <v>0</v>
      </c>
      <c r="Q279" s="218">
        <v>0.072</v>
      </c>
      <c r="R279" s="218">
        <f t="shared" si="12"/>
        <v>0.072</v>
      </c>
      <c r="S279" s="218">
        <v>0</v>
      </c>
      <c r="T279" s="219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20" t="s">
        <v>234</v>
      </c>
      <c r="AT279" s="220" t="s">
        <v>327</v>
      </c>
      <c r="AU279" s="220" t="s">
        <v>87</v>
      </c>
      <c r="AY279" s="17" t="s">
        <v>190</v>
      </c>
      <c r="BE279" s="221">
        <f t="shared" si="14"/>
        <v>0</v>
      </c>
      <c r="BF279" s="221">
        <f t="shared" si="15"/>
        <v>0</v>
      </c>
      <c r="BG279" s="221">
        <f t="shared" si="16"/>
        <v>0</v>
      </c>
      <c r="BH279" s="221">
        <f t="shared" si="17"/>
        <v>0</v>
      </c>
      <c r="BI279" s="221">
        <f t="shared" si="18"/>
        <v>0</v>
      </c>
      <c r="BJ279" s="17" t="s">
        <v>85</v>
      </c>
      <c r="BK279" s="221">
        <f t="shared" si="19"/>
        <v>0</v>
      </c>
      <c r="BL279" s="17" t="s">
        <v>197</v>
      </c>
      <c r="BM279" s="220" t="s">
        <v>1669</v>
      </c>
    </row>
    <row r="280" spans="1:65" s="2" customFormat="1" ht="21.75" customHeight="1">
      <c r="A280" s="34"/>
      <c r="B280" s="35"/>
      <c r="C280" s="255" t="s">
        <v>883</v>
      </c>
      <c r="D280" s="255" t="s">
        <v>327</v>
      </c>
      <c r="E280" s="256" t="s">
        <v>1206</v>
      </c>
      <c r="F280" s="257" t="s">
        <v>1207</v>
      </c>
      <c r="G280" s="258" t="s">
        <v>311</v>
      </c>
      <c r="H280" s="259">
        <v>1</v>
      </c>
      <c r="I280" s="260"/>
      <c r="J280" s="261">
        <f t="shared" si="10"/>
        <v>0</v>
      </c>
      <c r="K280" s="257" t="s">
        <v>400</v>
      </c>
      <c r="L280" s="262"/>
      <c r="M280" s="263" t="s">
        <v>1</v>
      </c>
      <c r="N280" s="264" t="s">
        <v>43</v>
      </c>
      <c r="O280" s="71"/>
      <c r="P280" s="218">
        <f t="shared" si="11"/>
        <v>0</v>
      </c>
      <c r="Q280" s="218">
        <v>0.08</v>
      </c>
      <c r="R280" s="218">
        <f t="shared" si="12"/>
        <v>0.08</v>
      </c>
      <c r="S280" s="218">
        <v>0</v>
      </c>
      <c r="T280" s="219">
        <f t="shared" si="1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20" t="s">
        <v>234</v>
      </c>
      <c r="AT280" s="220" t="s">
        <v>327</v>
      </c>
      <c r="AU280" s="220" t="s">
        <v>87</v>
      </c>
      <c r="AY280" s="17" t="s">
        <v>190</v>
      </c>
      <c r="BE280" s="221">
        <f t="shared" si="14"/>
        <v>0</v>
      </c>
      <c r="BF280" s="221">
        <f t="shared" si="15"/>
        <v>0</v>
      </c>
      <c r="BG280" s="221">
        <f t="shared" si="16"/>
        <v>0</v>
      </c>
      <c r="BH280" s="221">
        <f t="shared" si="17"/>
        <v>0</v>
      </c>
      <c r="BI280" s="221">
        <f t="shared" si="18"/>
        <v>0</v>
      </c>
      <c r="BJ280" s="17" t="s">
        <v>85</v>
      </c>
      <c r="BK280" s="221">
        <f t="shared" si="19"/>
        <v>0</v>
      </c>
      <c r="BL280" s="17" t="s">
        <v>197</v>
      </c>
      <c r="BM280" s="220" t="s">
        <v>1670</v>
      </c>
    </row>
    <row r="281" spans="1:65" s="2" customFormat="1" ht="16.5" customHeight="1">
      <c r="A281" s="34"/>
      <c r="B281" s="35"/>
      <c r="C281" s="255" t="s">
        <v>1249</v>
      </c>
      <c r="D281" s="255" t="s">
        <v>327</v>
      </c>
      <c r="E281" s="256" t="s">
        <v>1212</v>
      </c>
      <c r="F281" s="257" t="s">
        <v>1213</v>
      </c>
      <c r="G281" s="258" t="s">
        <v>311</v>
      </c>
      <c r="H281" s="259">
        <v>1</v>
      </c>
      <c r="I281" s="260"/>
      <c r="J281" s="261">
        <f t="shared" si="10"/>
        <v>0</v>
      </c>
      <c r="K281" s="257" t="s">
        <v>400</v>
      </c>
      <c r="L281" s="262"/>
      <c r="M281" s="263" t="s">
        <v>1</v>
      </c>
      <c r="N281" s="264" t="s">
        <v>43</v>
      </c>
      <c r="O281" s="71"/>
      <c r="P281" s="218">
        <f t="shared" si="11"/>
        <v>0</v>
      </c>
      <c r="Q281" s="218">
        <v>0.111</v>
      </c>
      <c r="R281" s="218">
        <f t="shared" si="12"/>
        <v>0.111</v>
      </c>
      <c r="S281" s="218">
        <v>0</v>
      </c>
      <c r="T281" s="219">
        <f t="shared" si="1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20" t="s">
        <v>234</v>
      </c>
      <c r="AT281" s="220" t="s">
        <v>327</v>
      </c>
      <c r="AU281" s="220" t="s">
        <v>87</v>
      </c>
      <c r="AY281" s="17" t="s">
        <v>190</v>
      </c>
      <c r="BE281" s="221">
        <f t="shared" si="14"/>
        <v>0</v>
      </c>
      <c r="BF281" s="221">
        <f t="shared" si="15"/>
        <v>0</v>
      </c>
      <c r="BG281" s="221">
        <f t="shared" si="16"/>
        <v>0</v>
      </c>
      <c r="BH281" s="221">
        <f t="shared" si="17"/>
        <v>0</v>
      </c>
      <c r="BI281" s="221">
        <f t="shared" si="18"/>
        <v>0</v>
      </c>
      <c r="BJ281" s="17" t="s">
        <v>85</v>
      </c>
      <c r="BK281" s="221">
        <f t="shared" si="19"/>
        <v>0</v>
      </c>
      <c r="BL281" s="17" t="s">
        <v>197</v>
      </c>
      <c r="BM281" s="220" t="s">
        <v>1671</v>
      </c>
    </row>
    <row r="282" spans="1:65" s="2" customFormat="1" ht="16.5" customHeight="1">
      <c r="A282" s="34"/>
      <c r="B282" s="35"/>
      <c r="C282" s="255" t="s">
        <v>1250</v>
      </c>
      <c r="D282" s="255" t="s">
        <v>327</v>
      </c>
      <c r="E282" s="256" t="s">
        <v>1672</v>
      </c>
      <c r="F282" s="257" t="s">
        <v>1213</v>
      </c>
      <c r="G282" s="258" t="s">
        <v>311</v>
      </c>
      <c r="H282" s="259">
        <v>1</v>
      </c>
      <c r="I282" s="260"/>
      <c r="J282" s="261">
        <f t="shared" si="10"/>
        <v>0</v>
      </c>
      <c r="K282" s="257" t="s">
        <v>1</v>
      </c>
      <c r="L282" s="262"/>
      <c r="M282" s="263" t="s">
        <v>1</v>
      </c>
      <c r="N282" s="264" t="s">
        <v>43</v>
      </c>
      <c r="O282" s="71"/>
      <c r="P282" s="218">
        <f t="shared" si="11"/>
        <v>0</v>
      </c>
      <c r="Q282" s="218">
        <v>0.111</v>
      </c>
      <c r="R282" s="218">
        <f t="shared" si="12"/>
        <v>0.111</v>
      </c>
      <c r="S282" s="218">
        <v>0</v>
      </c>
      <c r="T282" s="219">
        <f t="shared" si="1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20" t="s">
        <v>234</v>
      </c>
      <c r="AT282" s="220" t="s">
        <v>327</v>
      </c>
      <c r="AU282" s="220" t="s">
        <v>87</v>
      </c>
      <c r="AY282" s="17" t="s">
        <v>190</v>
      </c>
      <c r="BE282" s="221">
        <f t="shared" si="14"/>
        <v>0</v>
      </c>
      <c r="BF282" s="221">
        <f t="shared" si="15"/>
        <v>0</v>
      </c>
      <c r="BG282" s="221">
        <f t="shared" si="16"/>
        <v>0</v>
      </c>
      <c r="BH282" s="221">
        <f t="shared" si="17"/>
        <v>0</v>
      </c>
      <c r="BI282" s="221">
        <f t="shared" si="18"/>
        <v>0</v>
      </c>
      <c r="BJ282" s="17" t="s">
        <v>85</v>
      </c>
      <c r="BK282" s="221">
        <f t="shared" si="19"/>
        <v>0</v>
      </c>
      <c r="BL282" s="17" t="s">
        <v>197</v>
      </c>
      <c r="BM282" s="220" t="s">
        <v>1673</v>
      </c>
    </row>
    <row r="283" spans="1:65" s="2" customFormat="1" ht="21.75" customHeight="1">
      <c r="A283" s="34"/>
      <c r="B283" s="35"/>
      <c r="C283" s="255" t="s">
        <v>1251</v>
      </c>
      <c r="D283" s="255" t="s">
        <v>327</v>
      </c>
      <c r="E283" s="256" t="s">
        <v>1209</v>
      </c>
      <c r="F283" s="257" t="s">
        <v>1210</v>
      </c>
      <c r="G283" s="258" t="s">
        <v>311</v>
      </c>
      <c r="H283" s="259">
        <v>1</v>
      </c>
      <c r="I283" s="260"/>
      <c r="J283" s="261">
        <f t="shared" si="10"/>
        <v>0</v>
      </c>
      <c r="K283" s="257" t="s">
        <v>400</v>
      </c>
      <c r="L283" s="262"/>
      <c r="M283" s="263" t="s">
        <v>1</v>
      </c>
      <c r="N283" s="264" t="s">
        <v>43</v>
      </c>
      <c r="O283" s="71"/>
      <c r="P283" s="218">
        <f t="shared" si="11"/>
        <v>0</v>
      </c>
      <c r="Q283" s="218">
        <v>0.027</v>
      </c>
      <c r="R283" s="218">
        <f t="shared" si="12"/>
        <v>0.027</v>
      </c>
      <c r="S283" s="218">
        <v>0</v>
      </c>
      <c r="T283" s="219">
        <f t="shared" si="1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20" t="s">
        <v>234</v>
      </c>
      <c r="AT283" s="220" t="s">
        <v>327</v>
      </c>
      <c r="AU283" s="220" t="s">
        <v>87</v>
      </c>
      <c r="AY283" s="17" t="s">
        <v>190</v>
      </c>
      <c r="BE283" s="221">
        <f t="shared" si="14"/>
        <v>0</v>
      </c>
      <c r="BF283" s="221">
        <f t="shared" si="15"/>
        <v>0</v>
      </c>
      <c r="BG283" s="221">
        <f t="shared" si="16"/>
        <v>0</v>
      </c>
      <c r="BH283" s="221">
        <f t="shared" si="17"/>
        <v>0</v>
      </c>
      <c r="BI283" s="221">
        <f t="shared" si="18"/>
        <v>0</v>
      </c>
      <c r="BJ283" s="17" t="s">
        <v>85</v>
      </c>
      <c r="BK283" s="221">
        <f t="shared" si="19"/>
        <v>0</v>
      </c>
      <c r="BL283" s="17" t="s">
        <v>197</v>
      </c>
      <c r="BM283" s="220" t="s">
        <v>1674</v>
      </c>
    </row>
    <row r="284" spans="1:65" s="2" customFormat="1" ht="21.75" customHeight="1">
      <c r="A284" s="34"/>
      <c r="B284" s="35"/>
      <c r="C284" s="209" t="s">
        <v>1254</v>
      </c>
      <c r="D284" s="209" t="s">
        <v>192</v>
      </c>
      <c r="E284" s="210" t="s">
        <v>823</v>
      </c>
      <c r="F284" s="211" t="s">
        <v>1675</v>
      </c>
      <c r="G284" s="212" t="s">
        <v>311</v>
      </c>
      <c r="H284" s="213">
        <v>5</v>
      </c>
      <c r="I284" s="214"/>
      <c r="J284" s="215">
        <f t="shared" si="10"/>
        <v>0</v>
      </c>
      <c r="K284" s="211" t="s">
        <v>1</v>
      </c>
      <c r="L284" s="39"/>
      <c r="M284" s="216" t="s">
        <v>1</v>
      </c>
      <c r="N284" s="217" t="s">
        <v>43</v>
      </c>
      <c r="O284" s="71"/>
      <c r="P284" s="218">
        <f t="shared" si="11"/>
        <v>0</v>
      </c>
      <c r="Q284" s="218">
        <v>0.78421</v>
      </c>
      <c r="R284" s="218">
        <f t="shared" si="12"/>
        <v>3.9210499999999997</v>
      </c>
      <c r="S284" s="218">
        <v>0.45</v>
      </c>
      <c r="T284" s="219">
        <f t="shared" si="13"/>
        <v>2.25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20" t="s">
        <v>197</v>
      </c>
      <c r="AT284" s="220" t="s">
        <v>192</v>
      </c>
      <c r="AU284" s="220" t="s">
        <v>87</v>
      </c>
      <c r="AY284" s="17" t="s">
        <v>190</v>
      </c>
      <c r="BE284" s="221">
        <f t="shared" si="14"/>
        <v>0</v>
      </c>
      <c r="BF284" s="221">
        <f t="shared" si="15"/>
        <v>0</v>
      </c>
      <c r="BG284" s="221">
        <f t="shared" si="16"/>
        <v>0</v>
      </c>
      <c r="BH284" s="221">
        <f t="shared" si="17"/>
        <v>0</v>
      </c>
      <c r="BI284" s="221">
        <f t="shared" si="18"/>
        <v>0</v>
      </c>
      <c r="BJ284" s="17" t="s">
        <v>85</v>
      </c>
      <c r="BK284" s="221">
        <f t="shared" si="19"/>
        <v>0</v>
      </c>
      <c r="BL284" s="17" t="s">
        <v>197</v>
      </c>
      <c r="BM284" s="220" t="s">
        <v>1676</v>
      </c>
    </row>
    <row r="285" spans="1:65" s="2" customFormat="1" ht="21.75" customHeight="1">
      <c r="A285" s="34"/>
      <c r="B285" s="35"/>
      <c r="C285" s="209" t="s">
        <v>1256</v>
      </c>
      <c r="D285" s="209" t="s">
        <v>192</v>
      </c>
      <c r="E285" s="210" t="s">
        <v>1222</v>
      </c>
      <c r="F285" s="211" t="s">
        <v>1223</v>
      </c>
      <c r="G285" s="212" t="s">
        <v>311</v>
      </c>
      <c r="H285" s="213">
        <v>1</v>
      </c>
      <c r="I285" s="214"/>
      <c r="J285" s="215">
        <f t="shared" si="10"/>
        <v>0</v>
      </c>
      <c r="K285" s="211" t="s">
        <v>196</v>
      </c>
      <c r="L285" s="39"/>
      <c r="M285" s="216" t="s">
        <v>1</v>
      </c>
      <c r="N285" s="217" t="s">
        <v>43</v>
      </c>
      <c r="O285" s="71"/>
      <c r="P285" s="218">
        <f t="shared" si="11"/>
        <v>0</v>
      </c>
      <c r="Q285" s="218">
        <v>0.21734</v>
      </c>
      <c r="R285" s="218">
        <f t="shared" si="12"/>
        <v>0.21734</v>
      </c>
      <c r="S285" s="218">
        <v>0</v>
      </c>
      <c r="T285" s="219">
        <f t="shared" si="1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20" t="s">
        <v>197</v>
      </c>
      <c r="AT285" s="220" t="s">
        <v>192</v>
      </c>
      <c r="AU285" s="220" t="s">
        <v>87</v>
      </c>
      <c r="AY285" s="17" t="s">
        <v>190</v>
      </c>
      <c r="BE285" s="221">
        <f t="shared" si="14"/>
        <v>0</v>
      </c>
      <c r="BF285" s="221">
        <f t="shared" si="15"/>
        <v>0</v>
      </c>
      <c r="BG285" s="221">
        <f t="shared" si="16"/>
        <v>0</v>
      </c>
      <c r="BH285" s="221">
        <f t="shared" si="17"/>
        <v>0</v>
      </c>
      <c r="BI285" s="221">
        <f t="shared" si="18"/>
        <v>0</v>
      </c>
      <c r="BJ285" s="17" t="s">
        <v>85</v>
      </c>
      <c r="BK285" s="221">
        <f t="shared" si="19"/>
        <v>0</v>
      </c>
      <c r="BL285" s="17" t="s">
        <v>197</v>
      </c>
      <c r="BM285" s="220" t="s">
        <v>1677</v>
      </c>
    </row>
    <row r="286" spans="1:65" s="2" customFormat="1" ht="16.5" customHeight="1">
      <c r="A286" s="34"/>
      <c r="B286" s="35"/>
      <c r="C286" s="255" t="s">
        <v>1258</v>
      </c>
      <c r="D286" s="255" t="s">
        <v>327</v>
      </c>
      <c r="E286" s="256" t="s">
        <v>1225</v>
      </c>
      <c r="F286" s="257" t="s">
        <v>1226</v>
      </c>
      <c r="G286" s="258" t="s">
        <v>311</v>
      </c>
      <c r="H286" s="259">
        <v>1</v>
      </c>
      <c r="I286" s="260"/>
      <c r="J286" s="261">
        <f t="shared" si="10"/>
        <v>0</v>
      </c>
      <c r="K286" s="257" t="s">
        <v>400</v>
      </c>
      <c r="L286" s="262"/>
      <c r="M286" s="263" t="s">
        <v>1</v>
      </c>
      <c r="N286" s="264" t="s">
        <v>43</v>
      </c>
      <c r="O286" s="71"/>
      <c r="P286" s="218">
        <f t="shared" si="11"/>
        <v>0</v>
      </c>
      <c r="Q286" s="218">
        <v>0.0506</v>
      </c>
      <c r="R286" s="218">
        <f t="shared" si="12"/>
        <v>0.0506</v>
      </c>
      <c r="S286" s="218">
        <v>0</v>
      </c>
      <c r="T286" s="219">
        <f t="shared" si="1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20" t="s">
        <v>234</v>
      </c>
      <c r="AT286" s="220" t="s">
        <v>327</v>
      </c>
      <c r="AU286" s="220" t="s">
        <v>87</v>
      </c>
      <c r="AY286" s="17" t="s">
        <v>190</v>
      </c>
      <c r="BE286" s="221">
        <f t="shared" si="14"/>
        <v>0</v>
      </c>
      <c r="BF286" s="221">
        <f t="shared" si="15"/>
        <v>0</v>
      </c>
      <c r="BG286" s="221">
        <f t="shared" si="16"/>
        <v>0</v>
      </c>
      <c r="BH286" s="221">
        <f t="shared" si="17"/>
        <v>0</v>
      </c>
      <c r="BI286" s="221">
        <f t="shared" si="18"/>
        <v>0</v>
      </c>
      <c r="BJ286" s="17" t="s">
        <v>85</v>
      </c>
      <c r="BK286" s="221">
        <f t="shared" si="19"/>
        <v>0</v>
      </c>
      <c r="BL286" s="17" t="s">
        <v>197</v>
      </c>
      <c r="BM286" s="220" t="s">
        <v>1678</v>
      </c>
    </row>
    <row r="287" spans="1:65" s="2" customFormat="1" ht="21.75" customHeight="1">
      <c r="A287" s="34"/>
      <c r="B287" s="35"/>
      <c r="C287" s="255" t="s">
        <v>1260</v>
      </c>
      <c r="D287" s="255" t="s">
        <v>327</v>
      </c>
      <c r="E287" s="256" t="s">
        <v>1228</v>
      </c>
      <c r="F287" s="257" t="s">
        <v>1229</v>
      </c>
      <c r="G287" s="258" t="s">
        <v>311</v>
      </c>
      <c r="H287" s="259">
        <v>1</v>
      </c>
      <c r="I287" s="260"/>
      <c r="J287" s="261">
        <f t="shared" si="10"/>
        <v>0</v>
      </c>
      <c r="K287" s="257" t="s">
        <v>400</v>
      </c>
      <c r="L287" s="262"/>
      <c r="M287" s="263" t="s">
        <v>1</v>
      </c>
      <c r="N287" s="264" t="s">
        <v>43</v>
      </c>
      <c r="O287" s="71"/>
      <c r="P287" s="218">
        <f t="shared" si="11"/>
        <v>0</v>
      </c>
      <c r="Q287" s="218">
        <v>0.004</v>
      </c>
      <c r="R287" s="218">
        <f t="shared" si="12"/>
        <v>0.004</v>
      </c>
      <c r="S287" s="218">
        <v>0</v>
      </c>
      <c r="T287" s="219">
        <f t="shared" si="1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20" t="s">
        <v>234</v>
      </c>
      <c r="AT287" s="220" t="s">
        <v>327</v>
      </c>
      <c r="AU287" s="220" t="s">
        <v>87</v>
      </c>
      <c r="AY287" s="17" t="s">
        <v>190</v>
      </c>
      <c r="BE287" s="221">
        <f t="shared" si="14"/>
        <v>0</v>
      </c>
      <c r="BF287" s="221">
        <f t="shared" si="15"/>
        <v>0</v>
      </c>
      <c r="BG287" s="221">
        <f t="shared" si="16"/>
        <v>0</v>
      </c>
      <c r="BH287" s="221">
        <f t="shared" si="17"/>
        <v>0</v>
      </c>
      <c r="BI287" s="221">
        <f t="shared" si="18"/>
        <v>0</v>
      </c>
      <c r="BJ287" s="17" t="s">
        <v>85</v>
      </c>
      <c r="BK287" s="221">
        <f t="shared" si="19"/>
        <v>0</v>
      </c>
      <c r="BL287" s="17" t="s">
        <v>197</v>
      </c>
      <c r="BM287" s="220" t="s">
        <v>1679</v>
      </c>
    </row>
    <row r="288" spans="1:65" s="2" customFormat="1" ht="21.75" customHeight="1">
      <c r="A288" s="34"/>
      <c r="B288" s="35"/>
      <c r="C288" s="209" t="s">
        <v>1262</v>
      </c>
      <c r="D288" s="209" t="s">
        <v>192</v>
      </c>
      <c r="E288" s="210" t="s">
        <v>1231</v>
      </c>
      <c r="F288" s="211" t="s">
        <v>1232</v>
      </c>
      <c r="G288" s="212" t="s">
        <v>311</v>
      </c>
      <c r="H288" s="213">
        <v>1</v>
      </c>
      <c r="I288" s="214"/>
      <c r="J288" s="215">
        <f t="shared" si="10"/>
        <v>0</v>
      </c>
      <c r="K288" s="211" t="s">
        <v>196</v>
      </c>
      <c r="L288" s="39"/>
      <c r="M288" s="216" t="s">
        <v>1</v>
      </c>
      <c r="N288" s="217" t="s">
        <v>43</v>
      </c>
      <c r="O288" s="71"/>
      <c r="P288" s="218">
        <f t="shared" si="11"/>
        <v>0</v>
      </c>
      <c r="Q288" s="218">
        <v>0</v>
      </c>
      <c r="R288" s="218">
        <f t="shared" si="12"/>
        <v>0</v>
      </c>
      <c r="S288" s="218">
        <v>0.2</v>
      </c>
      <c r="T288" s="219">
        <f t="shared" si="13"/>
        <v>0.2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20" t="s">
        <v>197</v>
      </c>
      <c r="AT288" s="220" t="s">
        <v>192</v>
      </c>
      <c r="AU288" s="220" t="s">
        <v>87</v>
      </c>
      <c r="AY288" s="17" t="s">
        <v>190</v>
      </c>
      <c r="BE288" s="221">
        <f t="shared" si="14"/>
        <v>0</v>
      </c>
      <c r="BF288" s="221">
        <f t="shared" si="15"/>
        <v>0</v>
      </c>
      <c r="BG288" s="221">
        <f t="shared" si="16"/>
        <v>0</v>
      </c>
      <c r="BH288" s="221">
        <f t="shared" si="17"/>
        <v>0</v>
      </c>
      <c r="BI288" s="221">
        <f t="shared" si="18"/>
        <v>0</v>
      </c>
      <c r="BJ288" s="17" t="s">
        <v>85</v>
      </c>
      <c r="BK288" s="221">
        <f t="shared" si="19"/>
        <v>0</v>
      </c>
      <c r="BL288" s="17" t="s">
        <v>197</v>
      </c>
      <c r="BM288" s="220" t="s">
        <v>1680</v>
      </c>
    </row>
    <row r="289" spans="1:65" s="2" customFormat="1" ht="21.75" customHeight="1">
      <c r="A289" s="34"/>
      <c r="B289" s="35"/>
      <c r="C289" s="209" t="s">
        <v>1264</v>
      </c>
      <c r="D289" s="209" t="s">
        <v>192</v>
      </c>
      <c r="E289" s="210" t="s">
        <v>947</v>
      </c>
      <c r="F289" s="211" t="s">
        <v>948</v>
      </c>
      <c r="G289" s="212" t="s">
        <v>311</v>
      </c>
      <c r="H289" s="213">
        <v>13</v>
      </c>
      <c r="I289" s="214"/>
      <c r="J289" s="215">
        <f t="shared" si="10"/>
        <v>0</v>
      </c>
      <c r="K289" s="211" t="s">
        <v>196</v>
      </c>
      <c r="L289" s="39"/>
      <c r="M289" s="216" t="s">
        <v>1</v>
      </c>
      <c r="N289" s="217" t="s">
        <v>43</v>
      </c>
      <c r="O289" s="71"/>
      <c r="P289" s="218">
        <f t="shared" si="11"/>
        <v>0</v>
      </c>
      <c r="Q289" s="218">
        <v>0.31108</v>
      </c>
      <c r="R289" s="218">
        <f t="shared" si="12"/>
        <v>4.044040000000001</v>
      </c>
      <c r="S289" s="218">
        <v>0</v>
      </c>
      <c r="T289" s="219">
        <f t="shared" si="1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20" t="s">
        <v>197</v>
      </c>
      <c r="AT289" s="220" t="s">
        <v>192</v>
      </c>
      <c r="AU289" s="220" t="s">
        <v>87</v>
      </c>
      <c r="AY289" s="17" t="s">
        <v>190</v>
      </c>
      <c r="BE289" s="221">
        <f t="shared" si="14"/>
        <v>0</v>
      </c>
      <c r="BF289" s="221">
        <f t="shared" si="15"/>
        <v>0</v>
      </c>
      <c r="BG289" s="221">
        <f t="shared" si="16"/>
        <v>0</v>
      </c>
      <c r="BH289" s="221">
        <f t="shared" si="17"/>
        <v>0</v>
      </c>
      <c r="BI289" s="221">
        <f t="shared" si="18"/>
        <v>0</v>
      </c>
      <c r="BJ289" s="17" t="s">
        <v>85</v>
      </c>
      <c r="BK289" s="221">
        <f t="shared" si="19"/>
        <v>0</v>
      </c>
      <c r="BL289" s="17" t="s">
        <v>197</v>
      </c>
      <c r="BM289" s="220" t="s">
        <v>1681</v>
      </c>
    </row>
    <row r="290" spans="2:63" s="12" customFormat="1" ht="22.8" customHeight="1">
      <c r="B290" s="193"/>
      <c r="C290" s="194"/>
      <c r="D290" s="195" t="s">
        <v>77</v>
      </c>
      <c r="E290" s="207" t="s">
        <v>239</v>
      </c>
      <c r="F290" s="207" t="s">
        <v>569</v>
      </c>
      <c r="G290" s="194"/>
      <c r="H290" s="194"/>
      <c r="I290" s="197"/>
      <c r="J290" s="208">
        <f>BK290</f>
        <v>0</v>
      </c>
      <c r="K290" s="194"/>
      <c r="L290" s="199"/>
      <c r="M290" s="200"/>
      <c r="N290" s="201"/>
      <c r="O290" s="201"/>
      <c r="P290" s="202">
        <f>SUM(P291:P315)</f>
        <v>0</v>
      </c>
      <c r="Q290" s="201"/>
      <c r="R290" s="202">
        <f>SUM(R291:R315)</f>
        <v>609.2390086</v>
      </c>
      <c r="S290" s="201"/>
      <c r="T290" s="203">
        <f>SUM(T291:T315)</f>
        <v>0</v>
      </c>
      <c r="AR290" s="204" t="s">
        <v>85</v>
      </c>
      <c r="AT290" s="205" t="s">
        <v>77</v>
      </c>
      <c r="AU290" s="205" t="s">
        <v>85</v>
      </c>
      <c r="AY290" s="204" t="s">
        <v>190</v>
      </c>
      <c r="BK290" s="206">
        <f>SUM(BK291:BK315)</f>
        <v>0</v>
      </c>
    </row>
    <row r="291" spans="1:65" s="2" customFormat="1" ht="21.75" customHeight="1">
      <c r="A291" s="34"/>
      <c r="B291" s="35"/>
      <c r="C291" s="209" t="s">
        <v>1266</v>
      </c>
      <c r="D291" s="209" t="s">
        <v>192</v>
      </c>
      <c r="E291" s="210" t="s">
        <v>1682</v>
      </c>
      <c r="F291" s="211" t="s">
        <v>1683</v>
      </c>
      <c r="G291" s="212" t="s">
        <v>350</v>
      </c>
      <c r="H291" s="213">
        <v>340</v>
      </c>
      <c r="I291" s="214"/>
      <c r="J291" s="215">
        <f>ROUND(I291*H291,2)</f>
        <v>0</v>
      </c>
      <c r="K291" s="211" t="s">
        <v>196</v>
      </c>
      <c r="L291" s="39"/>
      <c r="M291" s="216" t="s">
        <v>1</v>
      </c>
      <c r="N291" s="217" t="s">
        <v>43</v>
      </c>
      <c r="O291" s="71"/>
      <c r="P291" s="218">
        <f>O291*H291</f>
        <v>0</v>
      </c>
      <c r="Q291" s="218">
        <v>0.08978</v>
      </c>
      <c r="R291" s="218">
        <f>Q291*H291</f>
        <v>30.525199999999998</v>
      </c>
      <c r="S291" s="218">
        <v>0</v>
      </c>
      <c r="T291" s="219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20" t="s">
        <v>197</v>
      </c>
      <c r="AT291" s="220" t="s">
        <v>192</v>
      </c>
      <c r="AU291" s="220" t="s">
        <v>87</v>
      </c>
      <c r="AY291" s="17" t="s">
        <v>190</v>
      </c>
      <c r="BE291" s="221">
        <f>IF(N291="základní",J291,0)</f>
        <v>0</v>
      </c>
      <c r="BF291" s="221">
        <f>IF(N291="snížená",J291,0)</f>
        <v>0</v>
      </c>
      <c r="BG291" s="221">
        <f>IF(N291="zákl. přenesená",J291,0)</f>
        <v>0</v>
      </c>
      <c r="BH291" s="221">
        <f>IF(N291="sníž. přenesená",J291,0)</f>
        <v>0</v>
      </c>
      <c r="BI291" s="221">
        <f>IF(N291="nulová",J291,0)</f>
        <v>0</v>
      </c>
      <c r="BJ291" s="17" t="s">
        <v>85</v>
      </c>
      <c r="BK291" s="221">
        <f>ROUND(I291*H291,2)</f>
        <v>0</v>
      </c>
      <c r="BL291" s="17" t="s">
        <v>197</v>
      </c>
      <c r="BM291" s="220" t="s">
        <v>1684</v>
      </c>
    </row>
    <row r="292" spans="2:51" s="14" customFormat="1" ht="10.2">
      <c r="B292" s="234"/>
      <c r="C292" s="235"/>
      <c r="D292" s="224" t="s">
        <v>199</v>
      </c>
      <c r="E292" s="236" t="s">
        <v>1</v>
      </c>
      <c r="F292" s="237" t="s">
        <v>1685</v>
      </c>
      <c r="G292" s="235"/>
      <c r="H292" s="236" t="s">
        <v>1</v>
      </c>
      <c r="I292" s="238"/>
      <c r="J292" s="235"/>
      <c r="K292" s="235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199</v>
      </c>
      <c r="AU292" s="243" t="s">
        <v>87</v>
      </c>
      <c r="AV292" s="14" t="s">
        <v>85</v>
      </c>
      <c r="AW292" s="14" t="s">
        <v>34</v>
      </c>
      <c r="AX292" s="14" t="s">
        <v>78</v>
      </c>
      <c r="AY292" s="243" t="s">
        <v>190</v>
      </c>
    </row>
    <row r="293" spans="2:51" s="13" customFormat="1" ht="10.2">
      <c r="B293" s="222"/>
      <c r="C293" s="223"/>
      <c r="D293" s="224" t="s">
        <v>199</v>
      </c>
      <c r="E293" s="225" t="s">
        <v>1</v>
      </c>
      <c r="F293" s="226" t="s">
        <v>1686</v>
      </c>
      <c r="G293" s="223"/>
      <c r="H293" s="227">
        <v>340</v>
      </c>
      <c r="I293" s="228"/>
      <c r="J293" s="223"/>
      <c r="K293" s="223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199</v>
      </c>
      <c r="AU293" s="233" t="s">
        <v>87</v>
      </c>
      <c r="AV293" s="13" t="s">
        <v>87</v>
      </c>
      <c r="AW293" s="13" t="s">
        <v>34</v>
      </c>
      <c r="AX293" s="13" t="s">
        <v>85</v>
      </c>
      <c r="AY293" s="233" t="s">
        <v>190</v>
      </c>
    </row>
    <row r="294" spans="1:65" s="2" customFormat="1" ht="16.5" customHeight="1">
      <c r="A294" s="34"/>
      <c r="B294" s="35"/>
      <c r="C294" s="255" t="s">
        <v>1268</v>
      </c>
      <c r="D294" s="255" t="s">
        <v>327</v>
      </c>
      <c r="E294" s="256" t="s">
        <v>1687</v>
      </c>
      <c r="F294" s="257" t="s">
        <v>1688</v>
      </c>
      <c r="G294" s="258" t="s">
        <v>195</v>
      </c>
      <c r="H294" s="259">
        <v>35.7</v>
      </c>
      <c r="I294" s="260"/>
      <c r="J294" s="261">
        <f>ROUND(I294*H294,2)</f>
        <v>0</v>
      </c>
      <c r="K294" s="257" t="s">
        <v>196</v>
      </c>
      <c r="L294" s="262"/>
      <c r="M294" s="263" t="s">
        <v>1</v>
      </c>
      <c r="N294" s="264" t="s">
        <v>43</v>
      </c>
      <c r="O294" s="71"/>
      <c r="P294" s="218">
        <f>O294*H294</f>
        <v>0</v>
      </c>
      <c r="Q294" s="218">
        <v>0.222</v>
      </c>
      <c r="R294" s="218">
        <f>Q294*H294</f>
        <v>7.925400000000001</v>
      </c>
      <c r="S294" s="218">
        <v>0</v>
      </c>
      <c r="T294" s="21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0" t="s">
        <v>234</v>
      </c>
      <c r="AT294" s="220" t="s">
        <v>327</v>
      </c>
      <c r="AU294" s="220" t="s">
        <v>87</v>
      </c>
      <c r="AY294" s="17" t="s">
        <v>190</v>
      </c>
      <c r="BE294" s="221">
        <f>IF(N294="základní",J294,0)</f>
        <v>0</v>
      </c>
      <c r="BF294" s="221">
        <f>IF(N294="snížená",J294,0)</f>
        <v>0</v>
      </c>
      <c r="BG294" s="221">
        <f>IF(N294="zákl. přenesená",J294,0)</f>
        <v>0</v>
      </c>
      <c r="BH294" s="221">
        <f>IF(N294="sníž. přenesená",J294,0)</f>
        <v>0</v>
      </c>
      <c r="BI294" s="221">
        <f>IF(N294="nulová",J294,0)</f>
        <v>0</v>
      </c>
      <c r="BJ294" s="17" t="s">
        <v>85</v>
      </c>
      <c r="BK294" s="221">
        <f>ROUND(I294*H294,2)</f>
        <v>0</v>
      </c>
      <c r="BL294" s="17" t="s">
        <v>197</v>
      </c>
      <c r="BM294" s="220" t="s">
        <v>1689</v>
      </c>
    </row>
    <row r="295" spans="2:51" s="13" customFormat="1" ht="10.2">
      <c r="B295" s="222"/>
      <c r="C295" s="223"/>
      <c r="D295" s="224" t="s">
        <v>199</v>
      </c>
      <c r="E295" s="225" t="s">
        <v>1</v>
      </c>
      <c r="F295" s="226" t="s">
        <v>1690</v>
      </c>
      <c r="G295" s="223"/>
      <c r="H295" s="227">
        <v>35.7</v>
      </c>
      <c r="I295" s="228"/>
      <c r="J295" s="223"/>
      <c r="K295" s="223"/>
      <c r="L295" s="229"/>
      <c r="M295" s="230"/>
      <c r="N295" s="231"/>
      <c r="O295" s="231"/>
      <c r="P295" s="231"/>
      <c r="Q295" s="231"/>
      <c r="R295" s="231"/>
      <c r="S295" s="231"/>
      <c r="T295" s="232"/>
      <c r="AT295" s="233" t="s">
        <v>199</v>
      </c>
      <c r="AU295" s="233" t="s">
        <v>87</v>
      </c>
      <c r="AV295" s="13" t="s">
        <v>87</v>
      </c>
      <c r="AW295" s="13" t="s">
        <v>34</v>
      </c>
      <c r="AX295" s="13" t="s">
        <v>85</v>
      </c>
      <c r="AY295" s="233" t="s">
        <v>190</v>
      </c>
    </row>
    <row r="296" spans="1:65" s="2" customFormat="1" ht="21.75" customHeight="1">
      <c r="A296" s="34"/>
      <c r="B296" s="35"/>
      <c r="C296" s="209" t="s">
        <v>1270</v>
      </c>
      <c r="D296" s="209" t="s">
        <v>192</v>
      </c>
      <c r="E296" s="210" t="s">
        <v>826</v>
      </c>
      <c r="F296" s="211" t="s">
        <v>827</v>
      </c>
      <c r="G296" s="212" t="s">
        <v>350</v>
      </c>
      <c r="H296" s="213">
        <v>186</v>
      </c>
      <c r="I296" s="214"/>
      <c r="J296" s="215">
        <f>ROUND(I296*H296,2)</f>
        <v>0</v>
      </c>
      <c r="K296" s="211" t="s">
        <v>196</v>
      </c>
      <c r="L296" s="39"/>
      <c r="M296" s="216" t="s">
        <v>1</v>
      </c>
      <c r="N296" s="217" t="s">
        <v>43</v>
      </c>
      <c r="O296" s="71"/>
      <c r="P296" s="218">
        <f>O296*H296</f>
        <v>0</v>
      </c>
      <c r="Q296" s="218">
        <v>0.1554</v>
      </c>
      <c r="R296" s="218">
        <f>Q296*H296</f>
        <v>28.904400000000003</v>
      </c>
      <c r="S296" s="218">
        <v>0</v>
      </c>
      <c r="T296" s="219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20" t="s">
        <v>197</v>
      </c>
      <c r="AT296" s="220" t="s">
        <v>192</v>
      </c>
      <c r="AU296" s="220" t="s">
        <v>87</v>
      </c>
      <c r="AY296" s="17" t="s">
        <v>190</v>
      </c>
      <c r="BE296" s="221">
        <f>IF(N296="základní",J296,0)</f>
        <v>0</v>
      </c>
      <c r="BF296" s="221">
        <f>IF(N296="snížená",J296,0)</f>
        <v>0</v>
      </c>
      <c r="BG296" s="221">
        <f>IF(N296="zákl. přenesená",J296,0)</f>
        <v>0</v>
      </c>
      <c r="BH296" s="221">
        <f>IF(N296="sníž. přenesená",J296,0)</f>
        <v>0</v>
      </c>
      <c r="BI296" s="221">
        <f>IF(N296="nulová",J296,0)</f>
        <v>0</v>
      </c>
      <c r="BJ296" s="17" t="s">
        <v>85</v>
      </c>
      <c r="BK296" s="221">
        <f>ROUND(I296*H296,2)</f>
        <v>0</v>
      </c>
      <c r="BL296" s="17" t="s">
        <v>197</v>
      </c>
      <c r="BM296" s="220" t="s">
        <v>1691</v>
      </c>
    </row>
    <row r="297" spans="2:51" s="13" customFormat="1" ht="10.2">
      <c r="B297" s="222"/>
      <c r="C297" s="223"/>
      <c r="D297" s="224" t="s">
        <v>199</v>
      </c>
      <c r="E297" s="225" t="s">
        <v>1</v>
      </c>
      <c r="F297" s="226" t="s">
        <v>1692</v>
      </c>
      <c r="G297" s="223"/>
      <c r="H297" s="227">
        <v>108</v>
      </c>
      <c r="I297" s="228"/>
      <c r="J297" s="223"/>
      <c r="K297" s="223"/>
      <c r="L297" s="229"/>
      <c r="M297" s="230"/>
      <c r="N297" s="231"/>
      <c r="O297" s="231"/>
      <c r="P297" s="231"/>
      <c r="Q297" s="231"/>
      <c r="R297" s="231"/>
      <c r="S297" s="231"/>
      <c r="T297" s="232"/>
      <c r="AT297" s="233" t="s">
        <v>199</v>
      </c>
      <c r="AU297" s="233" t="s">
        <v>87</v>
      </c>
      <c r="AV297" s="13" t="s">
        <v>87</v>
      </c>
      <c r="AW297" s="13" t="s">
        <v>34</v>
      </c>
      <c r="AX297" s="13" t="s">
        <v>78</v>
      </c>
      <c r="AY297" s="233" t="s">
        <v>190</v>
      </c>
    </row>
    <row r="298" spans="2:51" s="13" customFormat="1" ht="10.2">
      <c r="B298" s="222"/>
      <c r="C298" s="223"/>
      <c r="D298" s="224" t="s">
        <v>199</v>
      </c>
      <c r="E298" s="225" t="s">
        <v>1</v>
      </c>
      <c r="F298" s="226" t="s">
        <v>1693</v>
      </c>
      <c r="G298" s="223"/>
      <c r="H298" s="227">
        <v>62</v>
      </c>
      <c r="I298" s="228"/>
      <c r="J298" s="223"/>
      <c r="K298" s="223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199</v>
      </c>
      <c r="AU298" s="233" t="s">
        <v>87</v>
      </c>
      <c r="AV298" s="13" t="s">
        <v>87</v>
      </c>
      <c r="AW298" s="13" t="s">
        <v>34</v>
      </c>
      <c r="AX298" s="13" t="s">
        <v>78</v>
      </c>
      <c r="AY298" s="233" t="s">
        <v>190</v>
      </c>
    </row>
    <row r="299" spans="2:51" s="13" customFormat="1" ht="10.2">
      <c r="B299" s="222"/>
      <c r="C299" s="223"/>
      <c r="D299" s="224" t="s">
        <v>199</v>
      </c>
      <c r="E299" s="225" t="s">
        <v>1</v>
      </c>
      <c r="F299" s="226" t="s">
        <v>1694</v>
      </c>
      <c r="G299" s="223"/>
      <c r="H299" s="227">
        <v>16</v>
      </c>
      <c r="I299" s="228"/>
      <c r="J299" s="223"/>
      <c r="K299" s="223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199</v>
      </c>
      <c r="AU299" s="233" t="s">
        <v>87</v>
      </c>
      <c r="AV299" s="13" t="s">
        <v>87</v>
      </c>
      <c r="AW299" s="13" t="s">
        <v>34</v>
      </c>
      <c r="AX299" s="13" t="s">
        <v>78</v>
      </c>
      <c r="AY299" s="233" t="s">
        <v>190</v>
      </c>
    </row>
    <row r="300" spans="2:51" s="15" customFormat="1" ht="10.2">
      <c r="B300" s="244"/>
      <c r="C300" s="245"/>
      <c r="D300" s="224" t="s">
        <v>199</v>
      </c>
      <c r="E300" s="246" t="s">
        <v>1</v>
      </c>
      <c r="F300" s="247" t="s">
        <v>216</v>
      </c>
      <c r="G300" s="245"/>
      <c r="H300" s="248">
        <v>186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199</v>
      </c>
      <c r="AU300" s="254" t="s">
        <v>87</v>
      </c>
      <c r="AV300" s="15" t="s">
        <v>197</v>
      </c>
      <c r="AW300" s="15" t="s">
        <v>34</v>
      </c>
      <c r="AX300" s="15" t="s">
        <v>85</v>
      </c>
      <c r="AY300" s="254" t="s">
        <v>190</v>
      </c>
    </row>
    <row r="301" spans="1:65" s="2" customFormat="1" ht="16.5" customHeight="1">
      <c r="A301" s="34"/>
      <c r="B301" s="35"/>
      <c r="C301" s="255" t="s">
        <v>1271</v>
      </c>
      <c r="D301" s="255" t="s">
        <v>327</v>
      </c>
      <c r="E301" s="256" t="s">
        <v>987</v>
      </c>
      <c r="F301" s="257" t="s">
        <v>988</v>
      </c>
      <c r="G301" s="258" t="s">
        <v>350</v>
      </c>
      <c r="H301" s="259">
        <v>113.4</v>
      </c>
      <c r="I301" s="260"/>
      <c r="J301" s="261">
        <f>ROUND(I301*H301,2)</f>
        <v>0</v>
      </c>
      <c r="K301" s="257" t="s">
        <v>400</v>
      </c>
      <c r="L301" s="262"/>
      <c r="M301" s="263" t="s">
        <v>1</v>
      </c>
      <c r="N301" s="264" t="s">
        <v>43</v>
      </c>
      <c r="O301" s="71"/>
      <c r="P301" s="218">
        <f>O301*H301</f>
        <v>0</v>
      </c>
      <c r="Q301" s="218">
        <v>0.081</v>
      </c>
      <c r="R301" s="218">
        <f>Q301*H301</f>
        <v>9.185400000000001</v>
      </c>
      <c r="S301" s="218">
        <v>0</v>
      </c>
      <c r="T301" s="219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20" t="s">
        <v>234</v>
      </c>
      <c r="AT301" s="220" t="s">
        <v>327</v>
      </c>
      <c r="AU301" s="220" t="s">
        <v>87</v>
      </c>
      <c r="AY301" s="17" t="s">
        <v>190</v>
      </c>
      <c r="BE301" s="221">
        <f>IF(N301="základní",J301,0)</f>
        <v>0</v>
      </c>
      <c r="BF301" s="221">
        <f>IF(N301="snížená",J301,0)</f>
        <v>0</v>
      </c>
      <c r="BG301" s="221">
        <f>IF(N301="zákl. přenesená",J301,0)</f>
        <v>0</v>
      </c>
      <c r="BH301" s="221">
        <f>IF(N301="sníž. přenesená",J301,0)</f>
        <v>0</v>
      </c>
      <c r="BI301" s="221">
        <f>IF(N301="nulová",J301,0)</f>
        <v>0</v>
      </c>
      <c r="BJ301" s="17" t="s">
        <v>85</v>
      </c>
      <c r="BK301" s="221">
        <f>ROUND(I301*H301,2)</f>
        <v>0</v>
      </c>
      <c r="BL301" s="17" t="s">
        <v>197</v>
      </c>
      <c r="BM301" s="220" t="s">
        <v>1695</v>
      </c>
    </row>
    <row r="302" spans="2:51" s="13" customFormat="1" ht="10.2">
      <c r="B302" s="222"/>
      <c r="C302" s="223"/>
      <c r="D302" s="224" t="s">
        <v>199</v>
      </c>
      <c r="E302" s="225" t="s">
        <v>1</v>
      </c>
      <c r="F302" s="226" t="s">
        <v>1696</v>
      </c>
      <c r="G302" s="223"/>
      <c r="H302" s="227">
        <v>113.4</v>
      </c>
      <c r="I302" s="228"/>
      <c r="J302" s="223"/>
      <c r="K302" s="223"/>
      <c r="L302" s="229"/>
      <c r="M302" s="230"/>
      <c r="N302" s="231"/>
      <c r="O302" s="231"/>
      <c r="P302" s="231"/>
      <c r="Q302" s="231"/>
      <c r="R302" s="231"/>
      <c r="S302" s="231"/>
      <c r="T302" s="232"/>
      <c r="AT302" s="233" t="s">
        <v>199</v>
      </c>
      <c r="AU302" s="233" t="s">
        <v>87</v>
      </c>
      <c r="AV302" s="13" t="s">
        <v>87</v>
      </c>
      <c r="AW302" s="13" t="s">
        <v>34</v>
      </c>
      <c r="AX302" s="13" t="s">
        <v>85</v>
      </c>
      <c r="AY302" s="233" t="s">
        <v>190</v>
      </c>
    </row>
    <row r="303" spans="1:65" s="2" customFormat="1" ht="21.75" customHeight="1">
      <c r="A303" s="34"/>
      <c r="B303" s="35"/>
      <c r="C303" s="255" t="s">
        <v>1272</v>
      </c>
      <c r="D303" s="255" t="s">
        <v>327</v>
      </c>
      <c r="E303" s="256" t="s">
        <v>831</v>
      </c>
      <c r="F303" s="257" t="s">
        <v>832</v>
      </c>
      <c r="G303" s="258" t="s">
        <v>350</v>
      </c>
      <c r="H303" s="259">
        <v>65.1</v>
      </c>
      <c r="I303" s="260"/>
      <c r="J303" s="261">
        <f>ROUND(I303*H303,2)</f>
        <v>0</v>
      </c>
      <c r="K303" s="257" t="s">
        <v>400</v>
      </c>
      <c r="L303" s="262"/>
      <c r="M303" s="263" t="s">
        <v>1</v>
      </c>
      <c r="N303" s="264" t="s">
        <v>43</v>
      </c>
      <c r="O303" s="71"/>
      <c r="P303" s="218">
        <f>O303*H303</f>
        <v>0</v>
      </c>
      <c r="Q303" s="218">
        <v>0.0483</v>
      </c>
      <c r="R303" s="218">
        <f>Q303*H303</f>
        <v>3.14433</v>
      </c>
      <c r="S303" s="218">
        <v>0</v>
      </c>
      <c r="T303" s="219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20" t="s">
        <v>234</v>
      </c>
      <c r="AT303" s="220" t="s">
        <v>327</v>
      </c>
      <c r="AU303" s="220" t="s">
        <v>87</v>
      </c>
      <c r="AY303" s="17" t="s">
        <v>190</v>
      </c>
      <c r="BE303" s="221">
        <f>IF(N303="základní",J303,0)</f>
        <v>0</v>
      </c>
      <c r="BF303" s="221">
        <f>IF(N303="snížená",J303,0)</f>
        <v>0</v>
      </c>
      <c r="BG303" s="221">
        <f>IF(N303="zákl. přenesená",J303,0)</f>
        <v>0</v>
      </c>
      <c r="BH303" s="221">
        <f>IF(N303="sníž. přenesená",J303,0)</f>
        <v>0</v>
      </c>
      <c r="BI303" s="221">
        <f>IF(N303="nulová",J303,0)</f>
        <v>0</v>
      </c>
      <c r="BJ303" s="17" t="s">
        <v>85</v>
      </c>
      <c r="BK303" s="221">
        <f>ROUND(I303*H303,2)</f>
        <v>0</v>
      </c>
      <c r="BL303" s="17" t="s">
        <v>197</v>
      </c>
      <c r="BM303" s="220" t="s">
        <v>1697</v>
      </c>
    </row>
    <row r="304" spans="2:51" s="13" customFormat="1" ht="10.2">
      <c r="B304" s="222"/>
      <c r="C304" s="223"/>
      <c r="D304" s="224" t="s">
        <v>199</v>
      </c>
      <c r="E304" s="225" t="s">
        <v>1</v>
      </c>
      <c r="F304" s="226" t="s">
        <v>1698</v>
      </c>
      <c r="G304" s="223"/>
      <c r="H304" s="227">
        <v>65.1</v>
      </c>
      <c r="I304" s="228"/>
      <c r="J304" s="223"/>
      <c r="K304" s="223"/>
      <c r="L304" s="229"/>
      <c r="M304" s="230"/>
      <c r="N304" s="231"/>
      <c r="O304" s="231"/>
      <c r="P304" s="231"/>
      <c r="Q304" s="231"/>
      <c r="R304" s="231"/>
      <c r="S304" s="231"/>
      <c r="T304" s="232"/>
      <c r="AT304" s="233" t="s">
        <v>199</v>
      </c>
      <c r="AU304" s="233" t="s">
        <v>87</v>
      </c>
      <c r="AV304" s="13" t="s">
        <v>87</v>
      </c>
      <c r="AW304" s="13" t="s">
        <v>34</v>
      </c>
      <c r="AX304" s="13" t="s">
        <v>85</v>
      </c>
      <c r="AY304" s="233" t="s">
        <v>190</v>
      </c>
    </row>
    <row r="305" spans="1:65" s="2" customFormat="1" ht="21.75" customHeight="1">
      <c r="A305" s="34"/>
      <c r="B305" s="35"/>
      <c r="C305" s="255" t="s">
        <v>1273</v>
      </c>
      <c r="D305" s="255" t="s">
        <v>327</v>
      </c>
      <c r="E305" s="256" t="s">
        <v>834</v>
      </c>
      <c r="F305" s="257" t="s">
        <v>835</v>
      </c>
      <c r="G305" s="258" t="s">
        <v>350</v>
      </c>
      <c r="H305" s="259">
        <v>16</v>
      </c>
      <c r="I305" s="260"/>
      <c r="J305" s="261">
        <f>ROUND(I305*H305,2)</f>
        <v>0</v>
      </c>
      <c r="K305" s="257" t="s">
        <v>400</v>
      </c>
      <c r="L305" s="262"/>
      <c r="M305" s="263" t="s">
        <v>1</v>
      </c>
      <c r="N305" s="264" t="s">
        <v>43</v>
      </c>
      <c r="O305" s="71"/>
      <c r="P305" s="218">
        <f>O305*H305</f>
        <v>0</v>
      </c>
      <c r="Q305" s="218">
        <v>0.064</v>
      </c>
      <c r="R305" s="218">
        <f>Q305*H305</f>
        <v>1.024</v>
      </c>
      <c r="S305" s="218">
        <v>0</v>
      </c>
      <c r="T305" s="219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20" t="s">
        <v>234</v>
      </c>
      <c r="AT305" s="220" t="s">
        <v>327</v>
      </c>
      <c r="AU305" s="220" t="s">
        <v>87</v>
      </c>
      <c r="AY305" s="17" t="s">
        <v>190</v>
      </c>
      <c r="BE305" s="221">
        <f>IF(N305="základní",J305,0)</f>
        <v>0</v>
      </c>
      <c r="BF305" s="221">
        <f>IF(N305="snížená",J305,0)</f>
        <v>0</v>
      </c>
      <c r="BG305" s="221">
        <f>IF(N305="zákl. přenesená",J305,0)</f>
        <v>0</v>
      </c>
      <c r="BH305" s="221">
        <f>IF(N305="sníž. přenesená",J305,0)</f>
        <v>0</v>
      </c>
      <c r="BI305" s="221">
        <f>IF(N305="nulová",J305,0)</f>
        <v>0</v>
      </c>
      <c r="BJ305" s="17" t="s">
        <v>85</v>
      </c>
      <c r="BK305" s="221">
        <f>ROUND(I305*H305,2)</f>
        <v>0</v>
      </c>
      <c r="BL305" s="17" t="s">
        <v>197</v>
      </c>
      <c r="BM305" s="220" t="s">
        <v>1699</v>
      </c>
    </row>
    <row r="306" spans="1:65" s="2" customFormat="1" ht="21.75" customHeight="1">
      <c r="A306" s="34"/>
      <c r="B306" s="35"/>
      <c r="C306" s="209" t="s">
        <v>1274</v>
      </c>
      <c r="D306" s="209" t="s">
        <v>192</v>
      </c>
      <c r="E306" s="210" t="s">
        <v>348</v>
      </c>
      <c r="F306" s="211" t="s">
        <v>349</v>
      </c>
      <c r="G306" s="212" t="s">
        <v>350</v>
      </c>
      <c r="H306" s="213">
        <v>1940</v>
      </c>
      <c r="I306" s="214"/>
      <c r="J306" s="215">
        <f>ROUND(I306*H306,2)</f>
        <v>0</v>
      </c>
      <c r="K306" s="211" t="s">
        <v>196</v>
      </c>
      <c r="L306" s="39"/>
      <c r="M306" s="216" t="s">
        <v>1</v>
      </c>
      <c r="N306" s="217" t="s">
        <v>43</v>
      </c>
      <c r="O306" s="71"/>
      <c r="P306" s="218">
        <f>O306*H306</f>
        <v>0</v>
      </c>
      <c r="Q306" s="218">
        <v>0.1295</v>
      </c>
      <c r="R306" s="218">
        <f>Q306*H306</f>
        <v>251.23000000000002</v>
      </c>
      <c r="S306" s="218">
        <v>0</v>
      </c>
      <c r="T306" s="219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20" t="s">
        <v>197</v>
      </c>
      <c r="AT306" s="220" t="s">
        <v>192</v>
      </c>
      <c r="AU306" s="220" t="s">
        <v>87</v>
      </c>
      <c r="AY306" s="17" t="s">
        <v>190</v>
      </c>
      <c r="BE306" s="221">
        <f>IF(N306="základní",J306,0)</f>
        <v>0</v>
      </c>
      <c r="BF306" s="221">
        <f>IF(N306="snížená",J306,0)</f>
        <v>0</v>
      </c>
      <c r="BG306" s="221">
        <f>IF(N306="zákl. přenesená",J306,0)</f>
        <v>0</v>
      </c>
      <c r="BH306" s="221">
        <f>IF(N306="sníž. přenesená",J306,0)</f>
        <v>0</v>
      </c>
      <c r="BI306" s="221">
        <f>IF(N306="nulová",J306,0)</f>
        <v>0</v>
      </c>
      <c r="BJ306" s="17" t="s">
        <v>85</v>
      </c>
      <c r="BK306" s="221">
        <f>ROUND(I306*H306,2)</f>
        <v>0</v>
      </c>
      <c r="BL306" s="17" t="s">
        <v>197</v>
      </c>
      <c r="BM306" s="220" t="s">
        <v>1700</v>
      </c>
    </row>
    <row r="307" spans="1:65" s="2" customFormat="1" ht="16.5" customHeight="1">
      <c r="A307" s="34"/>
      <c r="B307" s="35"/>
      <c r="C307" s="255" t="s">
        <v>1275</v>
      </c>
      <c r="D307" s="255" t="s">
        <v>327</v>
      </c>
      <c r="E307" s="256" t="s">
        <v>353</v>
      </c>
      <c r="F307" s="257" t="s">
        <v>354</v>
      </c>
      <c r="G307" s="258" t="s">
        <v>350</v>
      </c>
      <c r="H307" s="259">
        <v>2037</v>
      </c>
      <c r="I307" s="260"/>
      <c r="J307" s="261">
        <f>ROUND(I307*H307,2)</f>
        <v>0</v>
      </c>
      <c r="K307" s="257" t="s">
        <v>400</v>
      </c>
      <c r="L307" s="262"/>
      <c r="M307" s="263" t="s">
        <v>1</v>
      </c>
      <c r="N307" s="264" t="s">
        <v>43</v>
      </c>
      <c r="O307" s="71"/>
      <c r="P307" s="218">
        <f>O307*H307</f>
        <v>0</v>
      </c>
      <c r="Q307" s="218">
        <v>0.058</v>
      </c>
      <c r="R307" s="218">
        <f>Q307*H307</f>
        <v>118.146</v>
      </c>
      <c r="S307" s="218">
        <v>0</v>
      </c>
      <c r="T307" s="219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20" t="s">
        <v>234</v>
      </c>
      <c r="AT307" s="220" t="s">
        <v>327</v>
      </c>
      <c r="AU307" s="220" t="s">
        <v>87</v>
      </c>
      <c r="AY307" s="17" t="s">
        <v>190</v>
      </c>
      <c r="BE307" s="221">
        <f>IF(N307="základní",J307,0)</f>
        <v>0</v>
      </c>
      <c r="BF307" s="221">
        <f>IF(N307="snížená",J307,0)</f>
        <v>0</v>
      </c>
      <c r="BG307" s="221">
        <f>IF(N307="zákl. přenesená",J307,0)</f>
        <v>0</v>
      </c>
      <c r="BH307" s="221">
        <f>IF(N307="sníž. přenesená",J307,0)</f>
        <v>0</v>
      </c>
      <c r="BI307" s="221">
        <f>IF(N307="nulová",J307,0)</f>
        <v>0</v>
      </c>
      <c r="BJ307" s="17" t="s">
        <v>85</v>
      </c>
      <c r="BK307" s="221">
        <f>ROUND(I307*H307,2)</f>
        <v>0</v>
      </c>
      <c r="BL307" s="17" t="s">
        <v>197</v>
      </c>
      <c r="BM307" s="220" t="s">
        <v>1701</v>
      </c>
    </row>
    <row r="308" spans="1:65" s="2" customFormat="1" ht="21.75" customHeight="1">
      <c r="A308" s="34"/>
      <c r="B308" s="35"/>
      <c r="C308" s="209" t="s">
        <v>1702</v>
      </c>
      <c r="D308" s="209" t="s">
        <v>192</v>
      </c>
      <c r="E308" s="210" t="s">
        <v>357</v>
      </c>
      <c r="F308" s="211" t="s">
        <v>358</v>
      </c>
      <c r="G308" s="212" t="s">
        <v>202</v>
      </c>
      <c r="H308" s="213">
        <v>70.29</v>
      </c>
      <c r="I308" s="214"/>
      <c r="J308" s="215">
        <f>ROUND(I308*H308,2)</f>
        <v>0</v>
      </c>
      <c r="K308" s="211" t="s">
        <v>196</v>
      </c>
      <c r="L308" s="39"/>
      <c r="M308" s="216" t="s">
        <v>1</v>
      </c>
      <c r="N308" s="217" t="s">
        <v>43</v>
      </c>
      <c r="O308" s="71"/>
      <c r="P308" s="218">
        <f>O308*H308</f>
        <v>0</v>
      </c>
      <c r="Q308" s="218">
        <v>2.25634</v>
      </c>
      <c r="R308" s="218">
        <f>Q308*H308</f>
        <v>158.5981386</v>
      </c>
      <c r="S308" s="218">
        <v>0</v>
      </c>
      <c r="T308" s="219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20" t="s">
        <v>197</v>
      </c>
      <c r="AT308" s="220" t="s">
        <v>192</v>
      </c>
      <c r="AU308" s="220" t="s">
        <v>87</v>
      </c>
      <c r="AY308" s="17" t="s">
        <v>190</v>
      </c>
      <c r="BE308" s="221">
        <f>IF(N308="základní",J308,0)</f>
        <v>0</v>
      </c>
      <c r="BF308" s="221">
        <f>IF(N308="snížená",J308,0)</f>
        <v>0</v>
      </c>
      <c r="BG308" s="221">
        <f>IF(N308="zákl. přenesená",J308,0)</f>
        <v>0</v>
      </c>
      <c r="BH308" s="221">
        <f>IF(N308="sníž. přenesená",J308,0)</f>
        <v>0</v>
      </c>
      <c r="BI308" s="221">
        <f>IF(N308="nulová",J308,0)</f>
        <v>0</v>
      </c>
      <c r="BJ308" s="17" t="s">
        <v>85</v>
      </c>
      <c r="BK308" s="221">
        <f>ROUND(I308*H308,2)</f>
        <v>0</v>
      </c>
      <c r="BL308" s="17" t="s">
        <v>197</v>
      </c>
      <c r="BM308" s="220" t="s">
        <v>1703</v>
      </c>
    </row>
    <row r="309" spans="2:51" s="13" customFormat="1" ht="10.2">
      <c r="B309" s="222"/>
      <c r="C309" s="223"/>
      <c r="D309" s="224" t="s">
        <v>199</v>
      </c>
      <c r="E309" s="225" t="s">
        <v>1</v>
      </c>
      <c r="F309" s="226" t="s">
        <v>1704</v>
      </c>
      <c r="G309" s="223"/>
      <c r="H309" s="227">
        <v>8.37</v>
      </c>
      <c r="I309" s="228"/>
      <c r="J309" s="223"/>
      <c r="K309" s="223"/>
      <c r="L309" s="229"/>
      <c r="M309" s="230"/>
      <c r="N309" s="231"/>
      <c r="O309" s="231"/>
      <c r="P309" s="231"/>
      <c r="Q309" s="231"/>
      <c r="R309" s="231"/>
      <c r="S309" s="231"/>
      <c r="T309" s="232"/>
      <c r="AT309" s="233" t="s">
        <v>199</v>
      </c>
      <c r="AU309" s="233" t="s">
        <v>87</v>
      </c>
      <c r="AV309" s="13" t="s">
        <v>87</v>
      </c>
      <c r="AW309" s="13" t="s">
        <v>34</v>
      </c>
      <c r="AX309" s="13" t="s">
        <v>78</v>
      </c>
      <c r="AY309" s="233" t="s">
        <v>190</v>
      </c>
    </row>
    <row r="310" spans="2:51" s="13" customFormat="1" ht="10.2">
      <c r="B310" s="222"/>
      <c r="C310" s="223"/>
      <c r="D310" s="224" t="s">
        <v>199</v>
      </c>
      <c r="E310" s="225" t="s">
        <v>1</v>
      </c>
      <c r="F310" s="226" t="s">
        <v>1705</v>
      </c>
      <c r="G310" s="223"/>
      <c r="H310" s="227">
        <v>3.72</v>
      </c>
      <c r="I310" s="228"/>
      <c r="J310" s="223"/>
      <c r="K310" s="223"/>
      <c r="L310" s="229"/>
      <c r="M310" s="230"/>
      <c r="N310" s="231"/>
      <c r="O310" s="231"/>
      <c r="P310" s="231"/>
      <c r="Q310" s="231"/>
      <c r="R310" s="231"/>
      <c r="S310" s="231"/>
      <c r="T310" s="232"/>
      <c r="AT310" s="233" t="s">
        <v>199</v>
      </c>
      <c r="AU310" s="233" t="s">
        <v>87</v>
      </c>
      <c r="AV310" s="13" t="s">
        <v>87</v>
      </c>
      <c r="AW310" s="13" t="s">
        <v>34</v>
      </c>
      <c r="AX310" s="13" t="s">
        <v>78</v>
      </c>
      <c r="AY310" s="233" t="s">
        <v>190</v>
      </c>
    </row>
    <row r="311" spans="2:51" s="13" customFormat="1" ht="10.2">
      <c r="B311" s="222"/>
      <c r="C311" s="223"/>
      <c r="D311" s="224" t="s">
        <v>199</v>
      </c>
      <c r="E311" s="225" t="s">
        <v>1</v>
      </c>
      <c r="F311" s="226" t="s">
        <v>1544</v>
      </c>
      <c r="G311" s="223"/>
      <c r="H311" s="227">
        <v>58.2</v>
      </c>
      <c r="I311" s="228"/>
      <c r="J311" s="223"/>
      <c r="K311" s="223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199</v>
      </c>
      <c r="AU311" s="233" t="s">
        <v>87</v>
      </c>
      <c r="AV311" s="13" t="s">
        <v>87</v>
      </c>
      <c r="AW311" s="13" t="s">
        <v>34</v>
      </c>
      <c r="AX311" s="13" t="s">
        <v>78</v>
      </c>
      <c r="AY311" s="233" t="s">
        <v>190</v>
      </c>
    </row>
    <row r="312" spans="2:51" s="15" customFormat="1" ht="10.2">
      <c r="B312" s="244"/>
      <c r="C312" s="245"/>
      <c r="D312" s="224" t="s">
        <v>199</v>
      </c>
      <c r="E312" s="246" t="s">
        <v>1</v>
      </c>
      <c r="F312" s="247" t="s">
        <v>216</v>
      </c>
      <c r="G312" s="245"/>
      <c r="H312" s="248">
        <v>70.29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AT312" s="254" t="s">
        <v>199</v>
      </c>
      <c r="AU312" s="254" t="s">
        <v>87</v>
      </c>
      <c r="AV312" s="15" t="s">
        <v>197</v>
      </c>
      <c r="AW312" s="15" t="s">
        <v>34</v>
      </c>
      <c r="AX312" s="15" t="s">
        <v>85</v>
      </c>
      <c r="AY312" s="254" t="s">
        <v>190</v>
      </c>
    </row>
    <row r="313" spans="1:65" s="2" customFormat="1" ht="21.75" customHeight="1">
      <c r="A313" s="34"/>
      <c r="B313" s="35"/>
      <c r="C313" s="209" t="s">
        <v>1706</v>
      </c>
      <c r="D313" s="209" t="s">
        <v>192</v>
      </c>
      <c r="E313" s="210" t="s">
        <v>361</v>
      </c>
      <c r="F313" s="211" t="s">
        <v>362</v>
      </c>
      <c r="G313" s="212" t="s">
        <v>195</v>
      </c>
      <c r="H313" s="213">
        <v>806</v>
      </c>
      <c r="I313" s="214"/>
      <c r="J313" s="215">
        <f>ROUND(I313*H313,2)</f>
        <v>0</v>
      </c>
      <c r="K313" s="211" t="s">
        <v>196</v>
      </c>
      <c r="L313" s="39"/>
      <c r="M313" s="216" t="s">
        <v>1</v>
      </c>
      <c r="N313" s="217" t="s">
        <v>43</v>
      </c>
      <c r="O313" s="71"/>
      <c r="P313" s="218">
        <f>O313*H313</f>
        <v>0</v>
      </c>
      <c r="Q313" s="218">
        <v>0.00069</v>
      </c>
      <c r="R313" s="218">
        <f>Q313*H313</f>
        <v>0.55614</v>
      </c>
      <c r="S313" s="218">
        <v>0</v>
      </c>
      <c r="T313" s="219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20" t="s">
        <v>197</v>
      </c>
      <c r="AT313" s="220" t="s">
        <v>192</v>
      </c>
      <c r="AU313" s="220" t="s">
        <v>87</v>
      </c>
      <c r="AY313" s="17" t="s">
        <v>190</v>
      </c>
      <c r="BE313" s="221">
        <f>IF(N313="základní",J313,0)</f>
        <v>0</v>
      </c>
      <c r="BF313" s="221">
        <f>IF(N313="snížená",J313,0)</f>
        <v>0</v>
      </c>
      <c r="BG313" s="221">
        <f>IF(N313="zákl. přenesená",J313,0)</f>
        <v>0</v>
      </c>
      <c r="BH313" s="221">
        <f>IF(N313="sníž. přenesená",J313,0)</f>
        <v>0</v>
      </c>
      <c r="BI313" s="221">
        <f>IF(N313="nulová",J313,0)</f>
        <v>0</v>
      </c>
      <c r="BJ313" s="17" t="s">
        <v>85</v>
      </c>
      <c r="BK313" s="221">
        <f>ROUND(I313*H313,2)</f>
        <v>0</v>
      </c>
      <c r="BL313" s="17" t="s">
        <v>197</v>
      </c>
      <c r="BM313" s="220" t="s">
        <v>1707</v>
      </c>
    </row>
    <row r="314" spans="2:51" s="13" customFormat="1" ht="10.2">
      <c r="B314" s="222"/>
      <c r="C314" s="223"/>
      <c r="D314" s="224" t="s">
        <v>199</v>
      </c>
      <c r="E314" s="225" t="s">
        <v>1</v>
      </c>
      <c r="F314" s="226" t="s">
        <v>1708</v>
      </c>
      <c r="G314" s="223"/>
      <c r="H314" s="227">
        <v>806</v>
      </c>
      <c r="I314" s="228"/>
      <c r="J314" s="223"/>
      <c r="K314" s="223"/>
      <c r="L314" s="229"/>
      <c r="M314" s="230"/>
      <c r="N314" s="231"/>
      <c r="O314" s="231"/>
      <c r="P314" s="231"/>
      <c r="Q314" s="231"/>
      <c r="R314" s="231"/>
      <c r="S314" s="231"/>
      <c r="T314" s="232"/>
      <c r="AT314" s="233" t="s">
        <v>199</v>
      </c>
      <c r="AU314" s="233" t="s">
        <v>87</v>
      </c>
      <c r="AV314" s="13" t="s">
        <v>87</v>
      </c>
      <c r="AW314" s="13" t="s">
        <v>34</v>
      </c>
      <c r="AX314" s="13" t="s">
        <v>85</v>
      </c>
      <c r="AY314" s="233" t="s">
        <v>190</v>
      </c>
    </row>
    <row r="315" spans="1:65" s="2" customFormat="1" ht="16.5" customHeight="1">
      <c r="A315" s="34"/>
      <c r="B315" s="35"/>
      <c r="C315" s="209" t="s">
        <v>1709</v>
      </c>
      <c r="D315" s="209" t="s">
        <v>192</v>
      </c>
      <c r="E315" s="210" t="s">
        <v>842</v>
      </c>
      <c r="F315" s="211" t="s">
        <v>843</v>
      </c>
      <c r="G315" s="212" t="s">
        <v>350</v>
      </c>
      <c r="H315" s="213">
        <v>160</v>
      </c>
      <c r="I315" s="214"/>
      <c r="J315" s="215">
        <f>ROUND(I315*H315,2)</f>
        <v>0</v>
      </c>
      <c r="K315" s="211" t="s">
        <v>196</v>
      </c>
      <c r="L315" s="39"/>
      <c r="M315" s="216" t="s">
        <v>1</v>
      </c>
      <c r="N315" s="217" t="s">
        <v>43</v>
      </c>
      <c r="O315" s="71"/>
      <c r="P315" s="218">
        <f>O315*H315</f>
        <v>0</v>
      </c>
      <c r="Q315" s="218">
        <v>0</v>
      </c>
      <c r="R315" s="218">
        <f>Q315*H315</f>
        <v>0</v>
      </c>
      <c r="S315" s="218">
        <v>0</v>
      </c>
      <c r="T315" s="219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20" t="s">
        <v>197</v>
      </c>
      <c r="AT315" s="220" t="s">
        <v>192</v>
      </c>
      <c r="AU315" s="220" t="s">
        <v>87</v>
      </c>
      <c r="AY315" s="17" t="s">
        <v>190</v>
      </c>
      <c r="BE315" s="221">
        <f>IF(N315="základní",J315,0)</f>
        <v>0</v>
      </c>
      <c r="BF315" s="221">
        <f>IF(N315="snížená",J315,0)</f>
        <v>0</v>
      </c>
      <c r="BG315" s="221">
        <f>IF(N315="zákl. přenesená",J315,0)</f>
        <v>0</v>
      </c>
      <c r="BH315" s="221">
        <f>IF(N315="sníž. přenesená",J315,0)</f>
        <v>0</v>
      </c>
      <c r="BI315" s="221">
        <f>IF(N315="nulová",J315,0)</f>
        <v>0</v>
      </c>
      <c r="BJ315" s="17" t="s">
        <v>85</v>
      </c>
      <c r="BK315" s="221">
        <f>ROUND(I315*H315,2)</f>
        <v>0</v>
      </c>
      <c r="BL315" s="17" t="s">
        <v>197</v>
      </c>
      <c r="BM315" s="220" t="s">
        <v>1710</v>
      </c>
    </row>
    <row r="316" spans="2:63" s="12" customFormat="1" ht="22.8" customHeight="1">
      <c r="B316" s="193"/>
      <c r="C316" s="194"/>
      <c r="D316" s="195" t="s">
        <v>77</v>
      </c>
      <c r="E316" s="207" t="s">
        <v>595</v>
      </c>
      <c r="F316" s="207" t="s">
        <v>596</v>
      </c>
      <c r="G316" s="194"/>
      <c r="H316" s="194"/>
      <c r="I316" s="197"/>
      <c r="J316" s="208">
        <f>BK316</f>
        <v>0</v>
      </c>
      <c r="K316" s="194"/>
      <c r="L316" s="199"/>
      <c r="M316" s="200"/>
      <c r="N316" s="201"/>
      <c r="O316" s="201"/>
      <c r="P316" s="202">
        <f>SUM(P317:P329)</f>
        <v>0</v>
      </c>
      <c r="Q316" s="201"/>
      <c r="R316" s="202">
        <f>SUM(R317:R329)</f>
        <v>0</v>
      </c>
      <c r="S316" s="201"/>
      <c r="T316" s="203">
        <f>SUM(T317:T329)</f>
        <v>0</v>
      </c>
      <c r="AR316" s="204" t="s">
        <v>85</v>
      </c>
      <c r="AT316" s="205" t="s">
        <v>77</v>
      </c>
      <c r="AU316" s="205" t="s">
        <v>85</v>
      </c>
      <c r="AY316" s="204" t="s">
        <v>190</v>
      </c>
      <c r="BK316" s="206">
        <f>SUM(BK317:BK329)</f>
        <v>0</v>
      </c>
    </row>
    <row r="317" spans="1:65" s="2" customFormat="1" ht="16.5" customHeight="1">
      <c r="A317" s="34"/>
      <c r="B317" s="35"/>
      <c r="C317" s="209" t="s">
        <v>1711</v>
      </c>
      <c r="D317" s="209" t="s">
        <v>192</v>
      </c>
      <c r="E317" s="210" t="s">
        <v>597</v>
      </c>
      <c r="F317" s="211" t="s">
        <v>598</v>
      </c>
      <c r="G317" s="212" t="s">
        <v>256</v>
      </c>
      <c r="H317" s="213">
        <v>964.8</v>
      </c>
      <c r="I317" s="214"/>
      <c r="J317" s="215">
        <f>ROUND(I317*H317,2)</f>
        <v>0</v>
      </c>
      <c r="K317" s="211" t="s">
        <v>196</v>
      </c>
      <c r="L317" s="39"/>
      <c r="M317" s="216" t="s">
        <v>1</v>
      </c>
      <c r="N317" s="217" t="s">
        <v>43</v>
      </c>
      <c r="O317" s="71"/>
      <c r="P317" s="218">
        <f>O317*H317</f>
        <v>0</v>
      </c>
      <c r="Q317" s="218">
        <v>0</v>
      </c>
      <c r="R317" s="218">
        <f>Q317*H317</f>
        <v>0</v>
      </c>
      <c r="S317" s="218">
        <v>0</v>
      </c>
      <c r="T317" s="219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20" t="s">
        <v>197</v>
      </c>
      <c r="AT317" s="220" t="s">
        <v>192</v>
      </c>
      <c r="AU317" s="220" t="s">
        <v>87</v>
      </c>
      <c r="AY317" s="17" t="s">
        <v>190</v>
      </c>
      <c r="BE317" s="221">
        <f>IF(N317="základní",J317,0)</f>
        <v>0</v>
      </c>
      <c r="BF317" s="221">
        <f>IF(N317="snížená",J317,0)</f>
        <v>0</v>
      </c>
      <c r="BG317" s="221">
        <f>IF(N317="zákl. přenesená",J317,0)</f>
        <v>0</v>
      </c>
      <c r="BH317" s="221">
        <f>IF(N317="sníž. přenesená",J317,0)</f>
        <v>0</v>
      </c>
      <c r="BI317" s="221">
        <f>IF(N317="nulová",J317,0)</f>
        <v>0</v>
      </c>
      <c r="BJ317" s="17" t="s">
        <v>85</v>
      </c>
      <c r="BK317" s="221">
        <f>ROUND(I317*H317,2)</f>
        <v>0</v>
      </c>
      <c r="BL317" s="17" t="s">
        <v>197</v>
      </c>
      <c r="BM317" s="220" t="s">
        <v>1712</v>
      </c>
    </row>
    <row r="318" spans="2:51" s="13" customFormat="1" ht="10.2">
      <c r="B318" s="222"/>
      <c r="C318" s="223"/>
      <c r="D318" s="224" t="s">
        <v>199</v>
      </c>
      <c r="E318" s="225" t="s">
        <v>472</v>
      </c>
      <c r="F318" s="226" t="s">
        <v>1491</v>
      </c>
      <c r="G318" s="223"/>
      <c r="H318" s="227">
        <v>964.8</v>
      </c>
      <c r="I318" s="228"/>
      <c r="J318" s="223"/>
      <c r="K318" s="223"/>
      <c r="L318" s="229"/>
      <c r="M318" s="230"/>
      <c r="N318" s="231"/>
      <c r="O318" s="231"/>
      <c r="P318" s="231"/>
      <c r="Q318" s="231"/>
      <c r="R318" s="231"/>
      <c r="S318" s="231"/>
      <c r="T318" s="232"/>
      <c r="AT318" s="233" t="s">
        <v>199</v>
      </c>
      <c r="AU318" s="233" t="s">
        <v>87</v>
      </c>
      <c r="AV318" s="13" t="s">
        <v>87</v>
      </c>
      <c r="AW318" s="13" t="s">
        <v>34</v>
      </c>
      <c r="AX318" s="13" t="s">
        <v>85</v>
      </c>
      <c r="AY318" s="233" t="s">
        <v>190</v>
      </c>
    </row>
    <row r="319" spans="1:65" s="2" customFormat="1" ht="21.75" customHeight="1">
      <c r="A319" s="34"/>
      <c r="B319" s="35"/>
      <c r="C319" s="209" t="s">
        <v>1713</v>
      </c>
      <c r="D319" s="209" t="s">
        <v>192</v>
      </c>
      <c r="E319" s="210" t="s">
        <v>600</v>
      </c>
      <c r="F319" s="211" t="s">
        <v>601</v>
      </c>
      <c r="G319" s="212" t="s">
        <v>256</v>
      </c>
      <c r="H319" s="213">
        <v>13507.2</v>
      </c>
      <c r="I319" s="214"/>
      <c r="J319" s="215">
        <f>ROUND(I319*H319,2)</f>
        <v>0</v>
      </c>
      <c r="K319" s="211" t="s">
        <v>196</v>
      </c>
      <c r="L319" s="39"/>
      <c r="M319" s="216" t="s">
        <v>1</v>
      </c>
      <c r="N319" s="217" t="s">
        <v>43</v>
      </c>
      <c r="O319" s="71"/>
      <c r="P319" s="218">
        <f>O319*H319</f>
        <v>0</v>
      </c>
      <c r="Q319" s="218">
        <v>0</v>
      </c>
      <c r="R319" s="218">
        <f>Q319*H319</f>
        <v>0</v>
      </c>
      <c r="S319" s="218">
        <v>0</v>
      </c>
      <c r="T319" s="219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20" t="s">
        <v>197</v>
      </c>
      <c r="AT319" s="220" t="s">
        <v>192</v>
      </c>
      <c r="AU319" s="220" t="s">
        <v>87</v>
      </c>
      <c r="AY319" s="17" t="s">
        <v>190</v>
      </c>
      <c r="BE319" s="221">
        <f>IF(N319="základní",J319,0)</f>
        <v>0</v>
      </c>
      <c r="BF319" s="221">
        <f>IF(N319="snížená",J319,0)</f>
        <v>0</v>
      </c>
      <c r="BG319" s="221">
        <f>IF(N319="zákl. přenesená",J319,0)</f>
        <v>0</v>
      </c>
      <c r="BH319" s="221">
        <f>IF(N319="sníž. přenesená",J319,0)</f>
        <v>0</v>
      </c>
      <c r="BI319" s="221">
        <f>IF(N319="nulová",J319,0)</f>
        <v>0</v>
      </c>
      <c r="BJ319" s="17" t="s">
        <v>85</v>
      </c>
      <c r="BK319" s="221">
        <f>ROUND(I319*H319,2)</f>
        <v>0</v>
      </c>
      <c r="BL319" s="17" t="s">
        <v>197</v>
      </c>
      <c r="BM319" s="220" t="s">
        <v>1714</v>
      </c>
    </row>
    <row r="320" spans="2:51" s="13" customFormat="1" ht="10.2">
      <c r="B320" s="222"/>
      <c r="C320" s="223"/>
      <c r="D320" s="224" t="s">
        <v>199</v>
      </c>
      <c r="E320" s="225" t="s">
        <v>1</v>
      </c>
      <c r="F320" s="226" t="s">
        <v>603</v>
      </c>
      <c r="G320" s="223"/>
      <c r="H320" s="227">
        <v>13507.2</v>
      </c>
      <c r="I320" s="228"/>
      <c r="J320" s="223"/>
      <c r="K320" s="223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199</v>
      </c>
      <c r="AU320" s="233" t="s">
        <v>87</v>
      </c>
      <c r="AV320" s="13" t="s">
        <v>87</v>
      </c>
      <c r="AW320" s="13" t="s">
        <v>34</v>
      </c>
      <c r="AX320" s="13" t="s">
        <v>85</v>
      </c>
      <c r="AY320" s="233" t="s">
        <v>190</v>
      </c>
    </row>
    <row r="321" spans="1:65" s="2" customFormat="1" ht="16.5" customHeight="1">
      <c r="A321" s="34"/>
      <c r="B321" s="35"/>
      <c r="C321" s="209" t="s">
        <v>1715</v>
      </c>
      <c r="D321" s="209" t="s">
        <v>192</v>
      </c>
      <c r="E321" s="210" t="s">
        <v>604</v>
      </c>
      <c r="F321" s="211" t="s">
        <v>605</v>
      </c>
      <c r="G321" s="212" t="s">
        <v>256</v>
      </c>
      <c r="H321" s="213">
        <v>757.425</v>
      </c>
      <c r="I321" s="214"/>
      <c r="J321" s="215">
        <f>ROUND(I321*H321,2)</f>
        <v>0</v>
      </c>
      <c r="K321" s="211" t="s">
        <v>196</v>
      </c>
      <c r="L321" s="39"/>
      <c r="M321" s="216" t="s">
        <v>1</v>
      </c>
      <c r="N321" s="217" t="s">
        <v>43</v>
      </c>
      <c r="O321" s="71"/>
      <c r="P321" s="218">
        <f>O321*H321</f>
        <v>0</v>
      </c>
      <c r="Q321" s="218">
        <v>0</v>
      </c>
      <c r="R321" s="218">
        <f>Q321*H321</f>
        <v>0</v>
      </c>
      <c r="S321" s="218">
        <v>0</v>
      </c>
      <c r="T321" s="219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20" t="s">
        <v>197</v>
      </c>
      <c r="AT321" s="220" t="s">
        <v>192</v>
      </c>
      <c r="AU321" s="220" t="s">
        <v>87</v>
      </c>
      <c r="AY321" s="17" t="s">
        <v>190</v>
      </c>
      <c r="BE321" s="221">
        <f>IF(N321="základní",J321,0)</f>
        <v>0</v>
      </c>
      <c r="BF321" s="221">
        <f>IF(N321="snížená",J321,0)</f>
        <v>0</v>
      </c>
      <c r="BG321" s="221">
        <f>IF(N321="zákl. přenesená",J321,0)</f>
        <v>0</v>
      </c>
      <c r="BH321" s="221">
        <f>IF(N321="sníž. přenesená",J321,0)</f>
        <v>0</v>
      </c>
      <c r="BI321" s="221">
        <f>IF(N321="nulová",J321,0)</f>
        <v>0</v>
      </c>
      <c r="BJ321" s="17" t="s">
        <v>85</v>
      </c>
      <c r="BK321" s="221">
        <f>ROUND(I321*H321,2)</f>
        <v>0</v>
      </c>
      <c r="BL321" s="17" t="s">
        <v>197</v>
      </c>
      <c r="BM321" s="220" t="s">
        <v>1716</v>
      </c>
    </row>
    <row r="322" spans="2:51" s="13" customFormat="1" ht="10.2">
      <c r="B322" s="222"/>
      <c r="C322" s="223"/>
      <c r="D322" s="224" t="s">
        <v>199</v>
      </c>
      <c r="E322" s="225" t="s">
        <v>475</v>
      </c>
      <c r="F322" s="226" t="s">
        <v>1717</v>
      </c>
      <c r="G322" s="223"/>
      <c r="H322" s="227">
        <v>757.425</v>
      </c>
      <c r="I322" s="228"/>
      <c r="J322" s="223"/>
      <c r="K322" s="223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199</v>
      </c>
      <c r="AU322" s="233" t="s">
        <v>87</v>
      </c>
      <c r="AV322" s="13" t="s">
        <v>87</v>
      </c>
      <c r="AW322" s="13" t="s">
        <v>34</v>
      </c>
      <c r="AX322" s="13" t="s">
        <v>85</v>
      </c>
      <c r="AY322" s="233" t="s">
        <v>190</v>
      </c>
    </row>
    <row r="323" spans="1:65" s="2" customFormat="1" ht="21.75" customHeight="1">
      <c r="A323" s="34"/>
      <c r="B323" s="35"/>
      <c r="C323" s="209" t="s">
        <v>1718</v>
      </c>
      <c r="D323" s="209" t="s">
        <v>192</v>
      </c>
      <c r="E323" s="210" t="s">
        <v>608</v>
      </c>
      <c r="F323" s="211" t="s">
        <v>609</v>
      </c>
      <c r="G323" s="212" t="s">
        <v>256</v>
      </c>
      <c r="H323" s="213">
        <v>10603.95</v>
      </c>
      <c r="I323" s="214"/>
      <c r="J323" s="215">
        <f>ROUND(I323*H323,2)</f>
        <v>0</v>
      </c>
      <c r="K323" s="211" t="s">
        <v>196</v>
      </c>
      <c r="L323" s="39"/>
      <c r="M323" s="216" t="s">
        <v>1</v>
      </c>
      <c r="N323" s="217" t="s">
        <v>43</v>
      </c>
      <c r="O323" s="71"/>
      <c r="P323" s="218">
        <f>O323*H323</f>
        <v>0</v>
      </c>
      <c r="Q323" s="218">
        <v>0</v>
      </c>
      <c r="R323" s="218">
        <f>Q323*H323</f>
        <v>0</v>
      </c>
      <c r="S323" s="218">
        <v>0</v>
      </c>
      <c r="T323" s="219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20" t="s">
        <v>197</v>
      </c>
      <c r="AT323" s="220" t="s">
        <v>192</v>
      </c>
      <c r="AU323" s="220" t="s">
        <v>87</v>
      </c>
      <c r="AY323" s="17" t="s">
        <v>190</v>
      </c>
      <c r="BE323" s="221">
        <f>IF(N323="základní",J323,0)</f>
        <v>0</v>
      </c>
      <c r="BF323" s="221">
        <f>IF(N323="snížená",J323,0)</f>
        <v>0</v>
      </c>
      <c r="BG323" s="221">
        <f>IF(N323="zákl. přenesená",J323,0)</f>
        <v>0</v>
      </c>
      <c r="BH323" s="221">
        <f>IF(N323="sníž. přenesená",J323,0)</f>
        <v>0</v>
      </c>
      <c r="BI323" s="221">
        <f>IF(N323="nulová",J323,0)</f>
        <v>0</v>
      </c>
      <c r="BJ323" s="17" t="s">
        <v>85</v>
      </c>
      <c r="BK323" s="221">
        <f>ROUND(I323*H323,2)</f>
        <v>0</v>
      </c>
      <c r="BL323" s="17" t="s">
        <v>197</v>
      </c>
      <c r="BM323" s="220" t="s">
        <v>1719</v>
      </c>
    </row>
    <row r="324" spans="2:51" s="13" customFormat="1" ht="10.2">
      <c r="B324" s="222"/>
      <c r="C324" s="223"/>
      <c r="D324" s="224" t="s">
        <v>199</v>
      </c>
      <c r="E324" s="225" t="s">
        <v>1</v>
      </c>
      <c r="F324" s="226" t="s">
        <v>611</v>
      </c>
      <c r="G324" s="223"/>
      <c r="H324" s="227">
        <v>10603.95</v>
      </c>
      <c r="I324" s="228"/>
      <c r="J324" s="223"/>
      <c r="K324" s="223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199</v>
      </c>
      <c r="AU324" s="233" t="s">
        <v>87</v>
      </c>
      <c r="AV324" s="13" t="s">
        <v>87</v>
      </c>
      <c r="AW324" s="13" t="s">
        <v>34</v>
      </c>
      <c r="AX324" s="13" t="s">
        <v>85</v>
      </c>
      <c r="AY324" s="233" t="s">
        <v>190</v>
      </c>
    </row>
    <row r="325" spans="1:65" s="2" customFormat="1" ht="21.75" customHeight="1">
      <c r="A325" s="34"/>
      <c r="B325" s="35"/>
      <c r="C325" s="209" t="s">
        <v>1720</v>
      </c>
      <c r="D325" s="209" t="s">
        <v>192</v>
      </c>
      <c r="E325" s="210" t="s">
        <v>612</v>
      </c>
      <c r="F325" s="211" t="s">
        <v>613</v>
      </c>
      <c r="G325" s="212" t="s">
        <v>256</v>
      </c>
      <c r="H325" s="213">
        <v>2101.329</v>
      </c>
      <c r="I325" s="214"/>
      <c r="J325" s="215">
        <f>ROUND(I325*H325,2)</f>
        <v>0</v>
      </c>
      <c r="K325" s="211" t="s">
        <v>196</v>
      </c>
      <c r="L325" s="39"/>
      <c r="M325" s="216" t="s">
        <v>1</v>
      </c>
      <c r="N325" s="217" t="s">
        <v>43</v>
      </c>
      <c r="O325" s="71"/>
      <c r="P325" s="218">
        <f>O325*H325</f>
        <v>0</v>
      </c>
      <c r="Q325" s="218">
        <v>0</v>
      </c>
      <c r="R325" s="218">
        <f>Q325*H325</f>
        <v>0</v>
      </c>
      <c r="S325" s="218">
        <v>0</v>
      </c>
      <c r="T325" s="219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20" t="s">
        <v>197</v>
      </c>
      <c r="AT325" s="220" t="s">
        <v>192</v>
      </c>
      <c r="AU325" s="220" t="s">
        <v>87</v>
      </c>
      <c r="AY325" s="17" t="s">
        <v>190</v>
      </c>
      <c r="BE325" s="221">
        <f>IF(N325="základní",J325,0)</f>
        <v>0</v>
      </c>
      <c r="BF325" s="221">
        <f>IF(N325="snížená",J325,0)</f>
        <v>0</v>
      </c>
      <c r="BG325" s="221">
        <f>IF(N325="zákl. přenesená",J325,0)</f>
        <v>0</v>
      </c>
      <c r="BH325" s="221">
        <f>IF(N325="sníž. přenesená",J325,0)</f>
        <v>0</v>
      </c>
      <c r="BI325" s="221">
        <f>IF(N325="nulová",J325,0)</f>
        <v>0</v>
      </c>
      <c r="BJ325" s="17" t="s">
        <v>85</v>
      </c>
      <c r="BK325" s="221">
        <f>ROUND(I325*H325,2)</f>
        <v>0</v>
      </c>
      <c r="BL325" s="17" t="s">
        <v>197</v>
      </c>
      <c r="BM325" s="220" t="s">
        <v>1721</v>
      </c>
    </row>
    <row r="326" spans="1:65" s="2" customFormat="1" ht="33" customHeight="1">
      <c r="A326" s="34"/>
      <c r="B326" s="35"/>
      <c r="C326" s="209" t="s">
        <v>1722</v>
      </c>
      <c r="D326" s="209" t="s">
        <v>192</v>
      </c>
      <c r="E326" s="210" t="s">
        <v>854</v>
      </c>
      <c r="F326" s="211" t="s">
        <v>855</v>
      </c>
      <c r="G326" s="212" t="s">
        <v>256</v>
      </c>
      <c r="H326" s="213">
        <v>757.425</v>
      </c>
      <c r="I326" s="214"/>
      <c r="J326" s="215">
        <f>ROUND(I326*H326,2)</f>
        <v>0</v>
      </c>
      <c r="K326" s="211" t="s">
        <v>196</v>
      </c>
      <c r="L326" s="39"/>
      <c r="M326" s="216" t="s">
        <v>1</v>
      </c>
      <c r="N326" s="217" t="s">
        <v>43</v>
      </c>
      <c r="O326" s="71"/>
      <c r="P326" s="218">
        <f>O326*H326</f>
        <v>0</v>
      </c>
      <c r="Q326" s="218">
        <v>0</v>
      </c>
      <c r="R326" s="218">
        <f>Q326*H326</f>
        <v>0</v>
      </c>
      <c r="S326" s="218">
        <v>0</v>
      </c>
      <c r="T326" s="219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20" t="s">
        <v>197</v>
      </c>
      <c r="AT326" s="220" t="s">
        <v>192</v>
      </c>
      <c r="AU326" s="220" t="s">
        <v>87</v>
      </c>
      <c r="AY326" s="17" t="s">
        <v>190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17" t="s">
        <v>85</v>
      </c>
      <c r="BK326" s="221">
        <f>ROUND(I326*H326,2)</f>
        <v>0</v>
      </c>
      <c r="BL326" s="17" t="s">
        <v>197</v>
      </c>
      <c r="BM326" s="220" t="s">
        <v>1723</v>
      </c>
    </row>
    <row r="327" spans="1:65" s="2" customFormat="1" ht="33" customHeight="1">
      <c r="A327" s="34"/>
      <c r="B327" s="35"/>
      <c r="C327" s="209" t="s">
        <v>1724</v>
      </c>
      <c r="D327" s="209" t="s">
        <v>192</v>
      </c>
      <c r="E327" s="210" t="s">
        <v>622</v>
      </c>
      <c r="F327" s="211" t="s">
        <v>623</v>
      </c>
      <c r="G327" s="212" t="s">
        <v>256</v>
      </c>
      <c r="H327" s="213">
        <v>107.316</v>
      </c>
      <c r="I327" s="214"/>
      <c r="J327" s="215">
        <f>ROUND(I327*H327,2)</f>
        <v>0</v>
      </c>
      <c r="K327" s="211" t="s">
        <v>196</v>
      </c>
      <c r="L327" s="39"/>
      <c r="M327" s="216" t="s">
        <v>1</v>
      </c>
      <c r="N327" s="217" t="s">
        <v>43</v>
      </c>
      <c r="O327" s="71"/>
      <c r="P327" s="218">
        <f>O327*H327</f>
        <v>0</v>
      </c>
      <c r="Q327" s="218">
        <v>0</v>
      </c>
      <c r="R327" s="218">
        <f>Q327*H327</f>
        <v>0</v>
      </c>
      <c r="S327" s="218">
        <v>0</v>
      </c>
      <c r="T327" s="219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20" t="s">
        <v>197</v>
      </c>
      <c r="AT327" s="220" t="s">
        <v>192</v>
      </c>
      <c r="AU327" s="220" t="s">
        <v>87</v>
      </c>
      <c r="AY327" s="17" t="s">
        <v>190</v>
      </c>
      <c r="BE327" s="221">
        <f>IF(N327="základní",J327,0)</f>
        <v>0</v>
      </c>
      <c r="BF327" s="221">
        <f>IF(N327="snížená",J327,0)</f>
        <v>0</v>
      </c>
      <c r="BG327" s="221">
        <f>IF(N327="zákl. přenesená",J327,0)</f>
        <v>0</v>
      </c>
      <c r="BH327" s="221">
        <f>IF(N327="sníž. přenesená",J327,0)</f>
        <v>0</v>
      </c>
      <c r="BI327" s="221">
        <f>IF(N327="nulová",J327,0)</f>
        <v>0</v>
      </c>
      <c r="BJ327" s="17" t="s">
        <v>85</v>
      </c>
      <c r="BK327" s="221">
        <f>ROUND(I327*H327,2)</f>
        <v>0</v>
      </c>
      <c r="BL327" s="17" t="s">
        <v>197</v>
      </c>
      <c r="BM327" s="220" t="s">
        <v>1725</v>
      </c>
    </row>
    <row r="328" spans="1:65" s="2" customFormat="1" ht="33" customHeight="1">
      <c r="A328" s="34"/>
      <c r="B328" s="35"/>
      <c r="C328" s="209" t="s">
        <v>1726</v>
      </c>
      <c r="D328" s="209" t="s">
        <v>192</v>
      </c>
      <c r="E328" s="210" t="s">
        <v>618</v>
      </c>
      <c r="F328" s="211" t="s">
        <v>619</v>
      </c>
      <c r="G328" s="212" t="s">
        <v>256</v>
      </c>
      <c r="H328" s="213">
        <v>857.484</v>
      </c>
      <c r="I328" s="214"/>
      <c r="J328" s="215">
        <f>ROUND(I328*H328,2)</f>
        <v>0</v>
      </c>
      <c r="K328" s="211" t="s">
        <v>196</v>
      </c>
      <c r="L328" s="39"/>
      <c r="M328" s="216" t="s">
        <v>1</v>
      </c>
      <c r="N328" s="217" t="s">
        <v>43</v>
      </c>
      <c r="O328" s="71"/>
      <c r="P328" s="218">
        <f>O328*H328</f>
        <v>0</v>
      </c>
      <c r="Q328" s="218">
        <v>0</v>
      </c>
      <c r="R328" s="218">
        <f>Q328*H328</f>
        <v>0</v>
      </c>
      <c r="S328" s="218">
        <v>0</v>
      </c>
      <c r="T328" s="219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20" t="s">
        <v>197</v>
      </c>
      <c r="AT328" s="220" t="s">
        <v>192</v>
      </c>
      <c r="AU328" s="220" t="s">
        <v>87</v>
      </c>
      <c r="AY328" s="17" t="s">
        <v>190</v>
      </c>
      <c r="BE328" s="221">
        <f>IF(N328="základní",J328,0)</f>
        <v>0</v>
      </c>
      <c r="BF328" s="221">
        <f>IF(N328="snížená",J328,0)</f>
        <v>0</v>
      </c>
      <c r="BG328" s="221">
        <f>IF(N328="zákl. přenesená",J328,0)</f>
        <v>0</v>
      </c>
      <c r="BH328" s="221">
        <f>IF(N328="sníž. přenesená",J328,0)</f>
        <v>0</v>
      </c>
      <c r="BI328" s="221">
        <f>IF(N328="nulová",J328,0)</f>
        <v>0</v>
      </c>
      <c r="BJ328" s="17" t="s">
        <v>85</v>
      </c>
      <c r="BK328" s="221">
        <f>ROUND(I328*H328,2)</f>
        <v>0</v>
      </c>
      <c r="BL328" s="17" t="s">
        <v>197</v>
      </c>
      <c r="BM328" s="220" t="s">
        <v>1727</v>
      </c>
    </row>
    <row r="329" spans="2:51" s="13" customFormat="1" ht="10.2">
      <c r="B329" s="222"/>
      <c r="C329" s="223"/>
      <c r="D329" s="224" t="s">
        <v>199</v>
      </c>
      <c r="E329" s="225" t="s">
        <v>1</v>
      </c>
      <c r="F329" s="226" t="s">
        <v>1728</v>
      </c>
      <c r="G329" s="223"/>
      <c r="H329" s="227">
        <v>857.484</v>
      </c>
      <c r="I329" s="228"/>
      <c r="J329" s="223"/>
      <c r="K329" s="223"/>
      <c r="L329" s="229"/>
      <c r="M329" s="230"/>
      <c r="N329" s="231"/>
      <c r="O329" s="231"/>
      <c r="P329" s="231"/>
      <c r="Q329" s="231"/>
      <c r="R329" s="231"/>
      <c r="S329" s="231"/>
      <c r="T329" s="232"/>
      <c r="AT329" s="233" t="s">
        <v>199</v>
      </c>
      <c r="AU329" s="233" t="s">
        <v>87</v>
      </c>
      <c r="AV329" s="13" t="s">
        <v>87</v>
      </c>
      <c r="AW329" s="13" t="s">
        <v>34</v>
      </c>
      <c r="AX329" s="13" t="s">
        <v>85</v>
      </c>
      <c r="AY329" s="233" t="s">
        <v>190</v>
      </c>
    </row>
    <row r="330" spans="2:63" s="12" customFormat="1" ht="22.8" customHeight="1">
      <c r="B330" s="193"/>
      <c r="C330" s="194"/>
      <c r="D330" s="195" t="s">
        <v>77</v>
      </c>
      <c r="E330" s="207" t="s">
        <v>407</v>
      </c>
      <c r="F330" s="207" t="s">
        <v>408</v>
      </c>
      <c r="G330" s="194"/>
      <c r="H330" s="194"/>
      <c r="I330" s="197"/>
      <c r="J330" s="208">
        <f>BK330</f>
        <v>0</v>
      </c>
      <c r="K330" s="194"/>
      <c r="L330" s="199"/>
      <c r="M330" s="200"/>
      <c r="N330" s="201"/>
      <c r="O330" s="201"/>
      <c r="P330" s="202">
        <f>P331</f>
        <v>0</v>
      </c>
      <c r="Q330" s="201"/>
      <c r="R330" s="202">
        <f>R331</f>
        <v>0</v>
      </c>
      <c r="S330" s="201"/>
      <c r="T330" s="203">
        <f>T331</f>
        <v>0</v>
      </c>
      <c r="AR330" s="204" t="s">
        <v>85</v>
      </c>
      <c r="AT330" s="205" t="s">
        <v>77</v>
      </c>
      <c r="AU330" s="205" t="s">
        <v>85</v>
      </c>
      <c r="AY330" s="204" t="s">
        <v>190</v>
      </c>
      <c r="BK330" s="206">
        <f>BK331</f>
        <v>0</v>
      </c>
    </row>
    <row r="331" spans="1:65" s="2" customFormat="1" ht="21.75" customHeight="1">
      <c r="A331" s="34"/>
      <c r="B331" s="35"/>
      <c r="C331" s="209" t="s">
        <v>1476</v>
      </c>
      <c r="D331" s="209" t="s">
        <v>192</v>
      </c>
      <c r="E331" s="210" t="s">
        <v>625</v>
      </c>
      <c r="F331" s="211" t="s">
        <v>626</v>
      </c>
      <c r="G331" s="212" t="s">
        <v>256</v>
      </c>
      <c r="H331" s="213">
        <v>2918.389</v>
      </c>
      <c r="I331" s="214"/>
      <c r="J331" s="215">
        <f>ROUND(I331*H331,2)</f>
        <v>0</v>
      </c>
      <c r="K331" s="211" t="s">
        <v>196</v>
      </c>
      <c r="L331" s="39"/>
      <c r="M331" s="216" t="s">
        <v>1</v>
      </c>
      <c r="N331" s="217" t="s">
        <v>43</v>
      </c>
      <c r="O331" s="71"/>
      <c r="P331" s="218">
        <f>O331*H331</f>
        <v>0</v>
      </c>
      <c r="Q331" s="218">
        <v>0</v>
      </c>
      <c r="R331" s="218">
        <f>Q331*H331</f>
        <v>0</v>
      </c>
      <c r="S331" s="218">
        <v>0</v>
      </c>
      <c r="T331" s="219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20" t="s">
        <v>197</v>
      </c>
      <c r="AT331" s="220" t="s">
        <v>192</v>
      </c>
      <c r="AU331" s="220" t="s">
        <v>87</v>
      </c>
      <c r="AY331" s="17" t="s">
        <v>190</v>
      </c>
      <c r="BE331" s="221">
        <f>IF(N331="základní",J331,0)</f>
        <v>0</v>
      </c>
      <c r="BF331" s="221">
        <f>IF(N331="snížená",J331,0)</f>
        <v>0</v>
      </c>
      <c r="BG331" s="221">
        <f>IF(N331="zákl. přenesená",J331,0)</f>
        <v>0</v>
      </c>
      <c r="BH331" s="221">
        <f>IF(N331="sníž. přenesená",J331,0)</f>
        <v>0</v>
      </c>
      <c r="BI331" s="221">
        <f>IF(N331="nulová",J331,0)</f>
        <v>0</v>
      </c>
      <c r="BJ331" s="17" t="s">
        <v>85</v>
      </c>
      <c r="BK331" s="221">
        <f>ROUND(I331*H331,2)</f>
        <v>0</v>
      </c>
      <c r="BL331" s="17" t="s">
        <v>197</v>
      </c>
      <c r="BM331" s="220" t="s">
        <v>1729</v>
      </c>
    </row>
    <row r="332" spans="2:63" s="12" customFormat="1" ht="25.95" customHeight="1">
      <c r="B332" s="193"/>
      <c r="C332" s="194"/>
      <c r="D332" s="195" t="s">
        <v>77</v>
      </c>
      <c r="E332" s="196" t="s">
        <v>413</v>
      </c>
      <c r="F332" s="196" t="s">
        <v>414</v>
      </c>
      <c r="G332" s="194"/>
      <c r="H332" s="194"/>
      <c r="I332" s="197"/>
      <c r="J332" s="198">
        <f>BK332</f>
        <v>0</v>
      </c>
      <c r="K332" s="194"/>
      <c r="L332" s="199"/>
      <c r="M332" s="200"/>
      <c r="N332" s="201"/>
      <c r="O332" s="201"/>
      <c r="P332" s="202">
        <f>P333</f>
        <v>0</v>
      </c>
      <c r="Q332" s="201"/>
      <c r="R332" s="202">
        <f>R333</f>
        <v>0.00864</v>
      </c>
      <c r="S332" s="201"/>
      <c r="T332" s="203">
        <f>T333</f>
        <v>0</v>
      </c>
      <c r="AR332" s="204" t="s">
        <v>87</v>
      </c>
      <c r="AT332" s="205" t="s">
        <v>77</v>
      </c>
      <c r="AU332" s="205" t="s">
        <v>78</v>
      </c>
      <c r="AY332" s="204" t="s">
        <v>190</v>
      </c>
      <c r="BK332" s="206">
        <f>BK333</f>
        <v>0</v>
      </c>
    </row>
    <row r="333" spans="2:63" s="12" customFormat="1" ht="22.8" customHeight="1">
      <c r="B333" s="193"/>
      <c r="C333" s="194"/>
      <c r="D333" s="195" t="s">
        <v>77</v>
      </c>
      <c r="E333" s="207" t="s">
        <v>1730</v>
      </c>
      <c r="F333" s="207" t="s">
        <v>1731</v>
      </c>
      <c r="G333" s="194"/>
      <c r="H333" s="194"/>
      <c r="I333" s="197"/>
      <c r="J333" s="208">
        <f>BK333</f>
        <v>0</v>
      </c>
      <c r="K333" s="194"/>
      <c r="L333" s="199"/>
      <c r="M333" s="200"/>
      <c r="N333" s="201"/>
      <c r="O333" s="201"/>
      <c r="P333" s="202">
        <f>SUM(P334:P339)</f>
        <v>0</v>
      </c>
      <c r="Q333" s="201"/>
      <c r="R333" s="202">
        <f>SUM(R334:R339)</f>
        <v>0.00864</v>
      </c>
      <c r="S333" s="201"/>
      <c r="T333" s="203">
        <f>SUM(T334:T339)</f>
        <v>0</v>
      </c>
      <c r="AR333" s="204" t="s">
        <v>87</v>
      </c>
      <c r="AT333" s="205" t="s">
        <v>77</v>
      </c>
      <c r="AU333" s="205" t="s">
        <v>85</v>
      </c>
      <c r="AY333" s="204" t="s">
        <v>190</v>
      </c>
      <c r="BK333" s="206">
        <f>SUM(BK334:BK339)</f>
        <v>0</v>
      </c>
    </row>
    <row r="334" spans="1:65" s="2" customFormat="1" ht="21.75" customHeight="1">
      <c r="A334" s="34"/>
      <c r="B334" s="35"/>
      <c r="C334" s="209" t="s">
        <v>1732</v>
      </c>
      <c r="D334" s="209" t="s">
        <v>192</v>
      </c>
      <c r="E334" s="210" t="s">
        <v>1733</v>
      </c>
      <c r="F334" s="211" t="s">
        <v>1734</v>
      </c>
      <c r="G334" s="212" t="s">
        <v>195</v>
      </c>
      <c r="H334" s="213">
        <v>24</v>
      </c>
      <c r="I334" s="214"/>
      <c r="J334" s="215">
        <f>ROUND(I334*H334,2)</f>
        <v>0</v>
      </c>
      <c r="K334" s="211" t="s">
        <v>196</v>
      </c>
      <c r="L334" s="39"/>
      <c r="M334" s="216" t="s">
        <v>1</v>
      </c>
      <c r="N334" s="217" t="s">
        <v>43</v>
      </c>
      <c r="O334" s="71"/>
      <c r="P334" s="218">
        <f>O334*H334</f>
        <v>0</v>
      </c>
      <c r="Q334" s="218">
        <v>0</v>
      </c>
      <c r="R334" s="218">
        <f>Q334*H334</f>
        <v>0</v>
      </c>
      <c r="S334" s="218">
        <v>0</v>
      </c>
      <c r="T334" s="219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20" t="s">
        <v>273</v>
      </c>
      <c r="AT334" s="220" t="s">
        <v>192</v>
      </c>
      <c r="AU334" s="220" t="s">
        <v>87</v>
      </c>
      <c r="AY334" s="17" t="s">
        <v>190</v>
      </c>
      <c r="BE334" s="221">
        <f>IF(N334="základní",J334,0)</f>
        <v>0</v>
      </c>
      <c r="BF334" s="221">
        <f>IF(N334="snížená",J334,0)</f>
        <v>0</v>
      </c>
      <c r="BG334" s="221">
        <f>IF(N334="zákl. přenesená",J334,0)</f>
        <v>0</v>
      </c>
      <c r="BH334" s="221">
        <f>IF(N334="sníž. přenesená",J334,0)</f>
        <v>0</v>
      </c>
      <c r="BI334" s="221">
        <f>IF(N334="nulová",J334,0)</f>
        <v>0</v>
      </c>
      <c r="BJ334" s="17" t="s">
        <v>85</v>
      </c>
      <c r="BK334" s="221">
        <f>ROUND(I334*H334,2)</f>
        <v>0</v>
      </c>
      <c r="BL334" s="17" t="s">
        <v>273</v>
      </c>
      <c r="BM334" s="220" t="s">
        <v>1735</v>
      </c>
    </row>
    <row r="335" spans="2:51" s="14" customFormat="1" ht="10.2">
      <c r="B335" s="234"/>
      <c r="C335" s="235"/>
      <c r="D335" s="224" t="s">
        <v>199</v>
      </c>
      <c r="E335" s="236" t="s">
        <v>1</v>
      </c>
      <c r="F335" s="237" t="s">
        <v>1736</v>
      </c>
      <c r="G335" s="235"/>
      <c r="H335" s="236" t="s">
        <v>1</v>
      </c>
      <c r="I335" s="238"/>
      <c r="J335" s="235"/>
      <c r="K335" s="235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199</v>
      </c>
      <c r="AU335" s="243" t="s">
        <v>87</v>
      </c>
      <c r="AV335" s="14" t="s">
        <v>85</v>
      </c>
      <c r="AW335" s="14" t="s">
        <v>34</v>
      </c>
      <c r="AX335" s="14" t="s">
        <v>78</v>
      </c>
      <c r="AY335" s="243" t="s">
        <v>190</v>
      </c>
    </row>
    <row r="336" spans="2:51" s="13" customFormat="1" ht="10.2">
      <c r="B336" s="222"/>
      <c r="C336" s="223"/>
      <c r="D336" s="224" t="s">
        <v>199</v>
      </c>
      <c r="E336" s="225" t="s">
        <v>1</v>
      </c>
      <c r="F336" s="226" t="s">
        <v>1737</v>
      </c>
      <c r="G336" s="223"/>
      <c r="H336" s="227">
        <v>24</v>
      </c>
      <c r="I336" s="228"/>
      <c r="J336" s="223"/>
      <c r="K336" s="223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199</v>
      </c>
      <c r="AU336" s="233" t="s">
        <v>87</v>
      </c>
      <c r="AV336" s="13" t="s">
        <v>87</v>
      </c>
      <c r="AW336" s="13" t="s">
        <v>34</v>
      </c>
      <c r="AX336" s="13" t="s">
        <v>85</v>
      </c>
      <c r="AY336" s="233" t="s">
        <v>190</v>
      </c>
    </row>
    <row r="337" spans="1:65" s="2" customFormat="1" ht="21.75" customHeight="1">
      <c r="A337" s="34"/>
      <c r="B337" s="35"/>
      <c r="C337" s="255" t="s">
        <v>1738</v>
      </c>
      <c r="D337" s="255" t="s">
        <v>327</v>
      </c>
      <c r="E337" s="256" t="s">
        <v>1739</v>
      </c>
      <c r="F337" s="257" t="s">
        <v>1740</v>
      </c>
      <c r="G337" s="258" t="s">
        <v>195</v>
      </c>
      <c r="H337" s="259">
        <v>28.8</v>
      </c>
      <c r="I337" s="260"/>
      <c r="J337" s="261">
        <f>ROUND(I337*H337,2)</f>
        <v>0</v>
      </c>
      <c r="K337" s="257" t="s">
        <v>196</v>
      </c>
      <c r="L337" s="262"/>
      <c r="M337" s="263" t="s">
        <v>1</v>
      </c>
      <c r="N337" s="264" t="s">
        <v>43</v>
      </c>
      <c r="O337" s="71"/>
      <c r="P337" s="218">
        <f>O337*H337</f>
        <v>0</v>
      </c>
      <c r="Q337" s="218">
        <v>0.0003</v>
      </c>
      <c r="R337" s="218">
        <f>Q337*H337</f>
        <v>0.00864</v>
      </c>
      <c r="S337" s="218">
        <v>0</v>
      </c>
      <c r="T337" s="219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20" t="s">
        <v>356</v>
      </c>
      <c r="AT337" s="220" t="s">
        <v>327</v>
      </c>
      <c r="AU337" s="220" t="s">
        <v>87</v>
      </c>
      <c r="AY337" s="17" t="s">
        <v>190</v>
      </c>
      <c r="BE337" s="221">
        <f>IF(N337="základní",J337,0)</f>
        <v>0</v>
      </c>
      <c r="BF337" s="221">
        <f>IF(N337="snížená",J337,0)</f>
        <v>0</v>
      </c>
      <c r="BG337" s="221">
        <f>IF(N337="zákl. přenesená",J337,0)</f>
        <v>0</v>
      </c>
      <c r="BH337" s="221">
        <f>IF(N337="sníž. přenesená",J337,0)</f>
        <v>0</v>
      </c>
      <c r="BI337" s="221">
        <f>IF(N337="nulová",J337,0)</f>
        <v>0</v>
      </c>
      <c r="BJ337" s="17" t="s">
        <v>85</v>
      </c>
      <c r="BK337" s="221">
        <f>ROUND(I337*H337,2)</f>
        <v>0</v>
      </c>
      <c r="BL337" s="17" t="s">
        <v>273</v>
      </c>
      <c r="BM337" s="220" t="s">
        <v>1741</v>
      </c>
    </row>
    <row r="338" spans="2:51" s="13" customFormat="1" ht="10.2">
      <c r="B338" s="222"/>
      <c r="C338" s="223"/>
      <c r="D338" s="224" t="s">
        <v>199</v>
      </c>
      <c r="E338" s="223"/>
      <c r="F338" s="226" t="s">
        <v>1742</v>
      </c>
      <c r="G338" s="223"/>
      <c r="H338" s="227">
        <v>28.8</v>
      </c>
      <c r="I338" s="228"/>
      <c r="J338" s="223"/>
      <c r="K338" s="223"/>
      <c r="L338" s="229"/>
      <c r="M338" s="230"/>
      <c r="N338" s="231"/>
      <c r="O338" s="231"/>
      <c r="P338" s="231"/>
      <c r="Q338" s="231"/>
      <c r="R338" s="231"/>
      <c r="S338" s="231"/>
      <c r="T338" s="232"/>
      <c r="AT338" s="233" t="s">
        <v>199</v>
      </c>
      <c r="AU338" s="233" t="s">
        <v>87</v>
      </c>
      <c r="AV338" s="13" t="s">
        <v>87</v>
      </c>
      <c r="AW338" s="13" t="s">
        <v>4</v>
      </c>
      <c r="AX338" s="13" t="s">
        <v>85</v>
      </c>
      <c r="AY338" s="233" t="s">
        <v>190</v>
      </c>
    </row>
    <row r="339" spans="1:65" s="2" customFormat="1" ht="21.75" customHeight="1">
      <c r="A339" s="34"/>
      <c r="B339" s="35"/>
      <c r="C339" s="209" t="s">
        <v>1743</v>
      </c>
      <c r="D339" s="209" t="s">
        <v>192</v>
      </c>
      <c r="E339" s="210" t="s">
        <v>1744</v>
      </c>
      <c r="F339" s="211" t="s">
        <v>1745</v>
      </c>
      <c r="G339" s="212" t="s">
        <v>431</v>
      </c>
      <c r="H339" s="265"/>
      <c r="I339" s="214"/>
      <c r="J339" s="215">
        <f>ROUND(I339*H339,2)</f>
        <v>0</v>
      </c>
      <c r="K339" s="211" t="s">
        <v>196</v>
      </c>
      <c r="L339" s="39"/>
      <c r="M339" s="216" t="s">
        <v>1</v>
      </c>
      <c r="N339" s="217" t="s">
        <v>43</v>
      </c>
      <c r="O339" s="71"/>
      <c r="P339" s="218">
        <f>O339*H339</f>
        <v>0</v>
      </c>
      <c r="Q339" s="218">
        <v>0</v>
      </c>
      <c r="R339" s="218">
        <f>Q339*H339</f>
        <v>0</v>
      </c>
      <c r="S339" s="218">
        <v>0</v>
      </c>
      <c r="T339" s="219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20" t="s">
        <v>273</v>
      </c>
      <c r="AT339" s="220" t="s">
        <v>192</v>
      </c>
      <c r="AU339" s="220" t="s">
        <v>87</v>
      </c>
      <c r="AY339" s="17" t="s">
        <v>190</v>
      </c>
      <c r="BE339" s="221">
        <f>IF(N339="základní",J339,0)</f>
        <v>0</v>
      </c>
      <c r="BF339" s="221">
        <f>IF(N339="snížená",J339,0)</f>
        <v>0</v>
      </c>
      <c r="BG339" s="221">
        <f>IF(N339="zákl. přenesená",J339,0)</f>
        <v>0</v>
      </c>
      <c r="BH339" s="221">
        <f>IF(N339="sníž. přenesená",J339,0)</f>
        <v>0</v>
      </c>
      <c r="BI339" s="221">
        <f>IF(N339="nulová",J339,0)</f>
        <v>0</v>
      </c>
      <c r="BJ339" s="17" t="s">
        <v>85</v>
      </c>
      <c r="BK339" s="221">
        <f>ROUND(I339*H339,2)</f>
        <v>0</v>
      </c>
      <c r="BL339" s="17" t="s">
        <v>273</v>
      </c>
      <c r="BM339" s="220" t="s">
        <v>1746</v>
      </c>
    </row>
    <row r="340" spans="2:63" s="12" customFormat="1" ht="25.95" customHeight="1">
      <c r="B340" s="193"/>
      <c r="C340" s="194"/>
      <c r="D340" s="195" t="s">
        <v>77</v>
      </c>
      <c r="E340" s="196" t="s">
        <v>327</v>
      </c>
      <c r="F340" s="196" t="s">
        <v>647</v>
      </c>
      <c r="G340" s="194"/>
      <c r="H340" s="194"/>
      <c r="I340" s="197"/>
      <c r="J340" s="198">
        <f>BK340</f>
        <v>0</v>
      </c>
      <c r="K340" s="194"/>
      <c r="L340" s="199"/>
      <c r="M340" s="200"/>
      <c r="N340" s="201"/>
      <c r="O340" s="201"/>
      <c r="P340" s="202">
        <f>P341</f>
        <v>0</v>
      </c>
      <c r="Q340" s="201"/>
      <c r="R340" s="202">
        <f>R341</f>
        <v>58.8903</v>
      </c>
      <c r="S340" s="201"/>
      <c r="T340" s="203">
        <f>T341</f>
        <v>0</v>
      </c>
      <c r="AR340" s="204" t="s">
        <v>205</v>
      </c>
      <c r="AT340" s="205" t="s">
        <v>77</v>
      </c>
      <c r="AU340" s="205" t="s">
        <v>78</v>
      </c>
      <c r="AY340" s="204" t="s">
        <v>190</v>
      </c>
      <c r="BK340" s="206">
        <f>BK341</f>
        <v>0</v>
      </c>
    </row>
    <row r="341" spans="2:63" s="12" customFormat="1" ht="22.8" customHeight="1">
      <c r="B341" s="193"/>
      <c r="C341" s="194"/>
      <c r="D341" s="195" t="s">
        <v>77</v>
      </c>
      <c r="E341" s="207" t="s">
        <v>648</v>
      </c>
      <c r="F341" s="207" t="s">
        <v>649</v>
      </c>
      <c r="G341" s="194"/>
      <c r="H341" s="194"/>
      <c r="I341" s="197"/>
      <c r="J341" s="208">
        <f>BK341</f>
        <v>0</v>
      </c>
      <c r="K341" s="194"/>
      <c r="L341" s="199"/>
      <c r="M341" s="200"/>
      <c r="N341" s="201"/>
      <c r="O341" s="201"/>
      <c r="P341" s="202">
        <f>SUM(P342:P352)</f>
        <v>0</v>
      </c>
      <c r="Q341" s="201"/>
      <c r="R341" s="202">
        <f>SUM(R342:R352)</f>
        <v>58.8903</v>
      </c>
      <c r="S341" s="201"/>
      <c r="T341" s="203">
        <f>SUM(T342:T352)</f>
        <v>0</v>
      </c>
      <c r="AR341" s="204" t="s">
        <v>205</v>
      </c>
      <c r="AT341" s="205" t="s">
        <v>77</v>
      </c>
      <c r="AU341" s="205" t="s">
        <v>85</v>
      </c>
      <c r="AY341" s="204" t="s">
        <v>190</v>
      </c>
      <c r="BK341" s="206">
        <f>SUM(BK342:BK352)</f>
        <v>0</v>
      </c>
    </row>
    <row r="342" spans="1:65" s="2" customFormat="1" ht="21.75" customHeight="1">
      <c r="A342" s="34"/>
      <c r="B342" s="35"/>
      <c r="C342" s="209" t="s">
        <v>1747</v>
      </c>
      <c r="D342" s="209" t="s">
        <v>192</v>
      </c>
      <c r="E342" s="210" t="s">
        <v>650</v>
      </c>
      <c r="F342" s="211" t="s">
        <v>651</v>
      </c>
      <c r="G342" s="212" t="s">
        <v>350</v>
      </c>
      <c r="H342" s="213">
        <v>290</v>
      </c>
      <c r="I342" s="214"/>
      <c r="J342" s="215">
        <f>ROUND(I342*H342,2)</f>
        <v>0</v>
      </c>
      <c r="K342" s="211" t="s">
        <v>196</v>
      </c>
      <c r="L342" s="39"/>
      <c r="M342" s="216" t="s">
        <v>1</v>
      </c>
      <c r="N342" s="217" t="s">
        <v>43</v>
      </c>
      <c r="O342" s="71"/>
      <c r="P342" s="218">
        <f>O342*H342</f>
        <v>0</v>
      </c>
      <c r="Q342" s="218">
        <v>0</v>
      </c>
      <c r="R342" s="218">
        <f>Q342*H342</f>
        <v>0</v>
      </c>
      <c r="S342" s="218">
        <v>0</v>
      </c>
      <c r="T342" s="219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20" t="s">
        <v>652</v>
      </c>
      <c r="AT342" s="220" t="s">
        <v>192</v>
      </c>
      <c r="AU342" s="220" t="s">
        <v>87</v>
      </c>
      <c r="AY342" s="17" t="s">
        <v>190</v>
      </c>
      <c r="BE342" s="221">
        <f>IF(N342="základní",J342,0)</f>
        <v>0</v>
      </c>
      <c r="BF342" s="221">
        <f>IF(N342="snížená",J342,0)</f>
        <v>0</v>
      </c>
      <c r="BG342" s="221">
        <f>IF(N342="zákl. přenesená",J342,0)</f>
        <v>0</v>
      </c>
      <c r="BH342" s="221">
        <f>IF(N342="sníž. přenesená",J342,0)</f>
        <v>0</v>
      </c>
      <c r="BI342" s="221">
        <f>IF(N342="nulová",J342,0)</f>
        <v>0</v>
      </c>
      <c r="BJ342" s="17" t="s">
        <v>85</v>
      </c>
      <c r="BK342" s="221">
        <f>ROUND(I342*H342,2)</f>
        <v>0</v>
      </c>
      <c r="BL342" s="17" t="s">
        <v>652</v>
      </c>
      <c r="BM342" s="220" t="s">
        <v>1748</v>
      </c>
    </row>
    <row r="343" spans="2:51" s="13" customFormat="1" ht="10.2">
      <c r="B343" s="222"/>
      <c r="C343" s="223"/>
      <c r="D343" s="224" t="s">
        <v>199</v>
      </c>
      <c r="E343" s="225" t="s">
        <v>1</v>
      </c>
      <c r="F343" s="226" t="s">
        <v>1749</v>
      </c>
      <c r="G343" s="223"/>
      <c r="H343" s="227">
        <v>290</v>
      </c>
      <c r="I343" s="228"/>
      <c r="J343" s="223"/>
      <c r="K343" s="223"/>
      <c r="L343" s="229"/>
      <c r="M343" s="230"/>
      <c r="N343" s="231"/>
      <c r="O343" s="231"/>
      <c r="P343" s="231"/>
      <c r="Q343" s="231"/>
      <c r="R343" s="231"/>
      <c r="S343" s="231"/>
      <c r="T343" s="232"/>
      <c r="AT343" s="233" t="s">
        <v>199</v>
      </c>
      <c r="AU343" s="233" t="s">
        <v>87</v>
      </c>
      <c r="AV343" s="13" t="s">
        <v>87</v>
      </c>
      <c r="AW343" s="13" t="s">
        <v>34</v>
      </c>
      <c r="AX343" s="13" t="s">
        <v>85</v>
      </c>
      <c r="AY343" s="233" t="s">
        <v>190</v>
      </c>
    </row>
    <row r="344" spans="1:65" s="2" customFormat="1" ht="21.75" customHeight="1">
      <c r="A344" s="34"/>
      <c r="B344" s="35"/>
      <c r="C344" s="209" t="s">
        <v>1750</v>
      </c>
      <c r="D344" s="209" t="s">
        <v>192</v>
      </c>
      <c r="E344" s="210" t="s">
        <v>655</v>
      </c>
      <c r="F344" s="211" t="s">
        <v>656</v>
      </c>
      <c r="G344" s="212" t="s">
        <v>350</v>
      </c>
      <c r="H344" s="213">
        <v>290</v>
      </c>
      <c r="I344" s="214"/>
      <c r="J344" s="215">
        <f aca="true" t="shared" si="20" ref="J344:J349">ROUND(I344*H344,2)</f>
        <v>0</v>
      </c>
      <c r="K344" s="211" t="s">
        <v>196</v>
      </c>
      <c r="L344" s="39"/>
      <c r="M344" s="216" t="s">
        <v>1</v>
      </c>
      <c r="N344" s="217" t="s">
        <v>43</v>
      </c>
      <c r="O344" s="71"/>
      <c r="P344" s="218">
        <f aca="true" t="shared" si="21" ref="P344:P349">O344*H344</f>
        <v>0</v>
      </c>
      <c r="Q344" s="218">
        <v>0.203</v>
      </c>
      <c r="R344" s="218">
        <f aca="true" t="shared" si="22" ref="R344:R349">Q344*H344</f>
        <v>58.870000000000005</v>
      </c>
      <c r="S344" s="218">
        <v>0</v>
      </c>
      <c r="T344" s="219">
        <f aca="true" t="shared" si="23" ref="T344:T349"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20" t="s">
        <v>652</v>
      </c>
      <c r="AT344" s="220" t="s">
        <v>192</v>
      </c>
      <c r="AU344" s="220" t="s">
        <v>87</v>
      </c>
      <c r="AY344" s="17" t="s">
        <v>190</v>
      </c>
      <c r="BE344" s="221">
        <f aca="true" t="shared" si="24" ref="BE344:BE349">IF(N344="základní",J344,0)</f>
        <v>0</v>
      </c>
      <c r="BF344" s="221">
        <f aca="true" t="shared" si="25" ref="BF344:BF349">IF(N344="snížená",J344,0)</f>
        <v>0</v>
      </c>
      <c r="BG344" s="221">
        <f aca="true" t="shared" si="26" ref="BG344:BG349">IF(N344="zákl. přenesená",J344,0)</f>
        <v>0</v>
      </c>
      <c r="BH344" s="221">
        <f aca="true" t="shared" si="27" ref="BH344:BH349">IF(N344="sníž. přenesená",J344,0)</f>
        <v>0</v>
      </c>
      <c r="BI344" s="221">
        <f aca="true" t="shared" si="28" ref="BI344:BI349">IF(N344="nulová",J344,0)</f>
        <v>0</v>
      </c>
      <c r="BJ344" s="17" t="s">
        <v>85</v>
      </c>
      <c r="BK344" s="221">
        <f aca="true" t="shared" si="29" ref="BK344:BK349">ROUND(I344*H344,2)</f>
        <v>0</v>
      </c>
      <c r="BL344" s="17" t="s">
        <v>652</v>
      </c>
      <c r="BM344" s="220" t="s">
        <v>1751</v>
      </c>
    </row>
    <row r="345" spans="1:65" s="2" customFormat="1" ht="16.5" customHeight="1">
      <c r="A345" s="34"/>
      <c r="B345" s="35"/>
      <c r="C345" s="209" t="s">
        <v>1752</v>
      </c>
      <c r="D345" s="209" t="s">
        <v>192</v>
      </c>
      <c r="E345" s="210" t="s">
        <v>658</v>
      </c>
      <c r="F345" s="211" t="s">
        <v>659</v>
      </c>
      <c r="G345" s="212" t="s">
        <v>350</v>
      </c>
      <c r="H345" s="213">
        <v>290</v>
      </c>
      <c r="I345" s="214"/>
      <c r="J345" s="215">
        <f t="shared" si="20"/>
        <v>0</v>
      </c>
      <c r="K345" s="211" t="s">
        <v>196</v>
      </c>
      <c r="L345" s="39"/>
      <c r="M345" s="216" t="s">
        <v>1</v>
      </c>
      <c r="N345" s="217" t="s">
        <v>43</v>
      </c>
      <c r="O345" s="71"/>
      <c r="P345" s="218">
        <f t="shared" si="21"/>
        <v>0</v>
      </c>
      <c r="Q345" s="218">
        <v>7E-05</v>
      </c>
      <c r="R345" s="218">
        <f t="shared" si="22"/>
        <v>0.0203</v>
      </c>
      <c r="S345" s="218">
        <v>0</v>
      </c>
      <c r="T345" s="219">
        <f t="shared" si="23"/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20" t="s">
        <v>652</v>
      </c>
      <c r="AT345" s="220" t="s">
        <v>192</v>
      </c>
      <c r="AU345" s="220" t="s">
        <v>87</v>
      </c>
      <c r="AY345" s="17" t="s">
        <v>190</v>
      </c>
      <c r="BE345" s="221">
        <f t="shared" si="24"/>
        <v>0</v>
      </c>
      <c r="BF345" s="221">
        <f t="shared" si="25"/>
        <v>0</v>
      </c>
      <c r="BG345" s="221">
        <f t="shared" si="26"/>
        <v>0</v>
      </c>
      <c r="BH345" s="221">
        <f t="shared" si="27"/>
        <v>0</v>
      </c>
      <c r="BI345" s="221">
        <f t="shared" si="28"/>
        <v>0</v>
      </c>
      <c r="BJ345" s="17" t="s">
        <v>85</v>
      </c>
      <c r="BK345" s="221">
        <f t="shared" si="29"/>
        <v>0</v>
      </c>
      <c r="BL345" s="17" t="s">
        <v>652</v>
      </c>
      <c r="BM345" s="220" t="s">
        <v>1753</v>
      </c>
    </row>
    <row r="346" spans="1:65" s="2" customFormat="1" ht="21.75" customHeight="1">
      <c r="A346" s="34"/>
      <c r="B346" s="35"/>
      <c r="C346" s="209" t="s">
        <v>1754</v>
      </c>
      <c r="D346" s="209" t="s">
        <v>192</v>
      </c>
      <c r="E346" s="210" t="s">
        <v>661</v>
      </c>
      <c r="F346" s="211" t="s">
        <v>662</v>
      </c>
      <c r="G346" s="212" t="s">
        <v>350</v>
      </c>
      <c r="H346" s="213">
        <v>290</v>
      </c>
      <c r="I346" s="214"/>
      <c r="J346" s="215">
        <f t="shared" si="20"/>
        <v>0</v>
      </c>
      <c r="K346" s="211" t="s">
        <v>196</v>
      </c>
      <c r="L346" s="39"/>
      <c r="M346" s="216" t="s">
        <v>1</v>
      </c>
      <c r="N346" s="217" t="s">
        <v>43</v>
      </c>
      <c r="O346" s="71"/>
      <c r="P346" s="218">
        <f t="shared" si="21"/>
        <v>0</v>
      </c>
      <c r="Q346" s="218">
        <v>0</v>
      </c>
      <c r="R346" s="218">
        <f t="shared" si="22"/>
        <v>0</v>
      </c>
      <c r="S346" s="218">
        <v>0</v>
      </c>
      <c r="T346" s="219">
        <f t="shared" si="23"/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20" t="s">
        <v>652</v>
      </c>
      <c r="AT346" s="220" t="s">
        <v>192</v>
      </c>
      <c r="AU346" s="220" t="s">
        <v>87</v>
      </c>
      <c r="AY346" s="17" t="s">
        <v>190</v>
      </c>
      <c r="BE346" s="221">
        <f t="shared" si="24"/>
        <v>0</v>
      </c>
      <c r="BF346" s="221">
        <f t="shared" si="25"/>
        <v>0</v>
      </c>
      <c r="BG346" s="221">
        <f t="shared" si="26"/>
        <v>0</v>
      </c>
      <c r="BH346" s="221">
        <f t="shared" si="27"/>
        <v>0</v>
      </c>
      <c r="BI346" s="221">
        <f t="shared" si="28"/>
        <v>0</v>
      </c>
      <c r="BJ346" s="17" t="s">
        <v>85</v>
      </c>
      <c r="BK346" s="221">
        <f t="shared" si="29"/>
        <v>0</v>
      </c>
      <c r="BL346" s="17" t="s">
        <v>652</v>
      </c>
      <c r="BM346" s="220" t="s">
        <v>1755</v>
      </c>
    </row>
    <row r="347" spans="1:65" s="2" customFormat="1" ht="16.5" customHeight="1">
      <c r="A347" s="34"/>
      <c r="B347" s="35"/>
      <c r="C347" s="255" t="s">
        <v>1756</v>
      </c>
      <c r="D347" s="255" t="s">
        <v>327</v>
      </c>
      <c r="E347" s="256" t="s">
        <v>664</v>
      </c>
      <c r="F347" s="257" t="s">
        <v>665</v>
      </c>
      <c r="G347" s="258" t="s">
        <v>350</v>
      </c>
      <c r="H347" s="259">
        <v>290</v>
      </c>
      <c r="I347" s="260"/>
      <c r="J347" s="261">
        <f t="shared" si="20"/>
        <v>0</v>
      </c>
      <c r="K347" s="257" t="s">
        <v>1</v>
      </c>
      <c r="L347" s="262"/>
      <c r="M347" s="263" t="s">
        <v>1</v>
      </c>
      <c r="N347" s="264" t="s">
        <v>43</v>
      </c>
      <c r="O347" s="71"/>
      <c r="P347" s="218">
        <f t="shared" si="21"/>
        <v>0</v>
      </c>
      <c r="Q347" s="218">
        <v>0</v>
      </c>
      <c r="R347" s="218">
        <f t="shared" si="22"/>
        <v>0</v>
      </c>
      <c r="S347" s="218">
        <v>0</v>
      </c>
      <c r="T347" s="219">
        <f t="shared" si="23"/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20" t="s">
        <v>666</v>
      </c>
      <c r="AT347" s="220" t="s">
        <v>327</v>
      </c>
      <c r="AU347" s="220" t="s">
        <v>87</v>
      </c>
      <c r="AY347" s="17" t="s">
        <v>190</v>
      </c>
      <c r="BE347" s="221">
        <f t="shared" si="24"/>
        <v>0</v>
      </c>
      <c r="BF347" s="221">
        <f t="shared" si="25"/>
        <v>0</v>
      </c>
      <c r="BG347" s="221">
        <f t="shared" si="26"/>
        <v>0</v>
      </c>
      <c r="BH347" s="221">
        <f t="shared" si="27"/>
        <v>0</v>
      </c>
      <c r="BI347" s="221">
        <f t="shared" si="28"/>
        <v>0</v>
      </c>
      <c r="BJ347" s="17" t="s">
        <v>85</v>
      </c>
      <c r="BK347" s="221">
        <f t="shared" si="29"/>
        <v>0</v>
      </c>
      <c r="BL347" s="17" t="s">
        <v>652</v>
      </c>
      <c r="BM347" s="220" t="s">
        <v>1757</v>
      </c>
    </row>
    <row r="348" spans="1:65" s="2" customFormat="1" ht="21.75" customHeight="1">
      <c r="A348" s="34"/>
      <c r="B348" s="35"/>
      <c r="C348" s="209" t="s">
        <v>1758</v>
      </c>
      <c r="D348" s="209" t="s">
        <v>192</v>
      </c>
      <c r="E348" s="210" t="s">
        <v>668</v>
      </c>
      <c r="F348" s="211" t="s">
        <v>669</v>
      </c>
      <c r="G348" s="212" t="s">
        <v>350</v>
      </c>
      <c r="H348" s="213">
        <v>290</v>
      </c>
      <c r="I348" s="214"/>
      <c r="J348" s="215">
        <f t="shared" si="20"/>
        <v>0</v>
      </c>
      <c r="K348" s="211" t="s">
        <v>196</v>
      </c>
      <c r="L348" s="39"/>
      <c r="M348" s="216" t="s">
        <v>1</v>
      </c>
      <c r="N348" s="217" t="s">
        <v>43</v>
      </c>
      <c r="O348" s="71"/>
      <c r="P348" s="218">
        <f t="shared" si="21"/>
        <v>0</v>
      </c>
      <c r="Q348" s="218">
        <v>0</v>
      </c>
      <c r="R348" s="218">
        <f t="shared" si="22"/>
        <v>0</v>
      </c>
      <c r="S348" s="218">
        <v>0</v>
      </c>
      <c r="T348" s="219">
        <f t="shared" si="23"/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20" t="s">
        <v>652</v>
      </c>
      <c r="AT348" s="220" t="s">
        <v>192</v>
      </c>
      <c r="AU348" s="220" t="s">
        <v>87</v>
      </c>
      <c r="AY348" s="17" t="s">
        <v>190</v>
      </c>
      <c r="BE348" s="221">
        <f t="shared" si="24"/>
        <v>0</v>
      </c>
      <c r="BF348" s="221">
        <f t="shared" si="25"/>
        <v>0</v>
      </c>
      <c r="BG348" s="221">
        <f t="shared" si="26"/>
        <v>0</v>
      </c>
      <c r="BH348" s="221">
        <f t="shared" si="27"/>
        <v>0</v>
      </c>
      <c r="BI348" s="221">
        <f t="shared" si="28"/>
        <v>0</v>
      </c>
      <c r="BJ348" s="17" t="s">
        <v>85</v>
      </c>
      <c r="BK348" s="221">
        <f t="shared" si="29"/>
        <v>0</v>
      </c>
      <c r="BL348" s="17" t="s">
        <v>652</v>
      </c>
      <c r="BM348" s="220" t="s">
        <v>1759</v>
      </c>
    </row>
    <row r="349" spans="1:65" s="2" customFormat="1" ht="16.5" customHeight="1">
      <c r="A349" s="34"/>
      <c r="B349" s="35"/>
      <c r="C349" s="209" t="s">
        <v>1760</v>
      </c>
      <c r="D349" s="209" t="s">
        <v>192</v>
      </c>
      <c r="E349" s="210" t="s">
        <v>671</v>
      </c>
      <c r="F349" s="211" t="s">
        <v>672</v>
      </c>
      <c r="G349" s="212" t="s">
        <v>202</v>
      </c>
      <c r="H349" s="213">
        <v>10.15</v>
      </c>
      <c r="I349" s="214"/>
      <c r="J349" s="215">
        <f t="shared" si="20"/>
        <v>0</v>
      </c>
      <c r="K349" s="211" t="s">
        <v>196</v>
      </c>
      <c r="L349" s="39"/>
      <c r="M349" s="216" t="s">
        <v>1</v>
      </c>
      <c r="N349" s="217" t="s">
        <v>43</v>
      </c>
      <c r="O349" s="71"/>
      <c r="P349" s="218">
        <f t="shared" si="21"/>
        <v>0</v>
      </c>
      <c r="Q349" s="218">
        <v>0</v>
      </c>
      <c r="R349" s="218">
        <f t="shared" si="22"/>
        <v>0</v>
      </c>
      <c r="S349" s="218">
        <v>0</v>
      </c>
      <c r="T349" s="219">
        <f t="shared" si="23"/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20" t="s">
        <v>652</v>
      </c>
      <c r="AT349" s="220" t="s">
        <v>192</v>
      </c>
      <c r="AU349" s="220" t="s">
        <v>87</v>
      </c>
      <c r="AY349" s="17" t="s">
        <v>190</v>
      </c>
      <c r="BE349" s="221">
        <f t="shared" si="24"/>
        <v>0</v>
      </c>
      <c r="BF349" s="221">
        <f t="shared" si="25"/>
        <v>0</v>
      </c>
      <c r="BG349" s="221">
        <f t="shared" si="26"/>
        <v>0</v>
      </c>
      <c r="BH349" s="221">
        <f t="shared" si="27"/>
        <v>0</v>
      </c>
      <c r="BI349" s="221">
        <f t="shared" si="28"/>
        <v>0</v>
      </c>
      <c r="BJ349" s="17" t="s">
        <v>85</v>
      </c>
      <c r="BK349" s="221">
        <f t="shared" si="29"/>
        <v>0</v>
      </c>
      <c r="BL349" s="17" t="s">
        <v>652</v>
      </c>
      <c r="BM349" s="220" t="s">
        <v>1761</v>
      </c>
    </row>
    <row r="350" spans="2:51" s="13" customFormat="1" ht="10.2">
      <c r="B350" s="222"/>
      <c r="C350" s="223"/>
      <c r="D350" s="224" t="s">
        <v>199</v>
      </c>
      <c r="E350" s="225" t="s">
        <v>634</v>
      </c>
      <c r="F350" s="226" t="s">
        <v>1762</v>
      </c>
      <c r="G350" s="223"/>
      <c r="H350" s="227">
        <v>10.15</v>
      </c>
      <c r="I350" s="228"/>
      <c r="J350" s="223"/>
      <c r="K350" s="223"/>
      <c r="L350" s="229"/>
      <c r="M350" s="230"/>
      <c r="N350" s="231"/>
      <c r="O350" s="231"/>
      <c r="P350" s="231"/>
      <c r="Q350" s="231"/>
      <c r="R350" s="231"/>
      <c r="S350" s="231"/>
      <c r="T350" s="232"/>
      <c r="AT350" s="233" t="s">
        <v>199</v>
      </c>
      <c r="AU350" s="233" t="s">
        <v>87</v>
      </c>
      <c r="AV350" s="13" t="s">
        <v>87</v>
      </c>
      <c r="AW350" s="13" t="s">
        <v>34</v>
      </c>
      <c r="AX350" s="13" t="s">
        <v>85</v>
      </c>
      <c r="AY350" s="233" t="s">
        <v>190</v>
      </c>
    </row>
    <row r="351" spans="1:65" s="2" customFormat="1" ht="21.75" customHeight="1">
      <c r="A351" s="34"/>
      <c r="B351" s="35"/>
      <c r="C351" s="209" t="s">
        <v>1763</v>
      </c>
      <c r="D351" s="209" t="s">
        <v>192</v>
      </c>
      <c r="E351" s="210" t="s">
        <v>675</v>
      </c>
      <c r="F351" s="211" t="s">
        <v>676</v>
      </c>
      <c r="G351" s="212" t="s">
        <v>202</v>
      </c>
      <c r="H351" s="213">
        <v>142.1</v>
      </c>
      <c r="I351" s="214"/>
      <c r="J351" s="215">
        <f>ROUND(I351*H351,2)</f>
        <v>0</v>
      </c>
      <c r="K351" s="211" t="s">
        <v>196</v>
      </c>
      <c r="L351" s="39"/>
      <c r="M351" s="216" t="s">
        <v>1</v>
      </c>
      <c r="N351" s="217" t="s">
        <v>43</v>
      </c>
      <c r="O351" s="71"/>
      <c r="P351" s="218">
        <f>O351*H351</f>
        <v>0</v>
      </c>
      <c r="Q351" s="218">
        <v>0</v>
      </c>
      <c r="R351" s="218">
        <f>Q351*H351</f>
        <v>0</v>
      </c>
      <c r="S351" s="218">
        <v>0</v>
      </c>
      <c r="T351" s="219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20" t="s">
        <v>652</v>
      </c>
      <c r="AT351" s="220" t="s">
        <v>192</v>
      </c>
      <c r="AU351" s="220" t="s">
        <v>87</v>
      </c>
      <c r="AY351" s="17" t="s">
        <v>190</v>
      </c>
      <c r="BE351" s="221">
        <f>IF(N351="základní",J351,0)</f>
        <v>0</v>
      </c>
      <c r="BF351" s="221">
        <f>IF(N351="snížená",J351,0)</f>
        <v>0</v>
      </c>
      <c r="BG351" s="221">
        <f>IF(N351="zákl. přenesená",J351,0)</f>
        <v>0</v>
      </c>
      <c r="BH351" s="221">
        <f>IF(N351="sníž. přenesená",J351,0)</f>
        <v>0</v>
      </c>
      <c r="BI351" s="221">
        <f>IF(N351="nulová",J351,0)</f>
        <v>0</v>
      </c>
      <c r="BJ351" s="17" t="s">
        <v>85</v>
      </c>
      <c r="BK351" s="221">
        <f>ROUND(I351*H351,2)</f>
        <v>0</v>
      </c>
      <c r="BL351" s="17" t="s">
        <v>652</v>
      </c>
      <c r="BM351" s="220" t="s">
        <v>1764</v>
      </c>
    </row>
    <row r="352" spans="2:51" s="13" customFormat="1" ht="10.2">
      <c r="B352" s="222"/>
      <c r="C352" s="223"/>
      <c r="D352" s="224" t="s">
        <v>199</v>
      </c>
      <c r="E352" s="225" t="s">
        <v>1</v>
      </c>
      <c r="F352" s="226" t="s">
        <v>678</v>
      </c>
      <c r="G352" s="223"/>
      <c r="H352" s="227">
        <v>142.1</v>
      </c>
      <c r="I352" s="228"/>
      <c r="J352" s="223"/>
      <c r="K352" s="223"/>
      <c r="L352" s="229"/>
      <c r="M352" s="230"/>
      <c r="N352" s="231"/>
      <c r="O352" s="231"/>
      <c r="P352" s="231"/>
      <c r="Q352" s="231"/>
      <c r="R352" s="231"/>
      <c r="S352" s="231"/>
      <c r="T352" s="232"/>
      <c r="AT352" s="233" t="s">
        <v>199</v>
      </c>
      <c r="AU352" s="233" t="s">
        <v>87</v>
      </c>
      <c r="AV352" s="13" t="s">
        <v>87</v>
      </c>
      <c r="AW352" s="13" t="s">
        <v>34</v>
      </c>
      <c r="AX352" s="13" t="s">
        <v>85</v>
      </c>
      <c r="AY352" s="233" t="s">
        <v>190</v>
      </c>
    </row>
    <row r="353" spans="2:63" s="12" customFormat="1" ht="25.95" customHeight="1">
      <c r="B353" s="193"/>
      <c r="C353" s="194"/>
      <c r="D353" s="195" t="s">
        <v>77</v>
      </c>
      <c r="E353" s="196" t="s">
        <v>453</v>
      </c>
      <c r="F353" s="196" t="s">
        <v>135</v>
      </c>
      <c r="G353" s="194"/>
      <c r="H353" s="194"/>
      <c r="I353" s="197"/>
      <c r="J353" s="198">
        <f>BK353</f>
        <v>0</v>
      </c>
      <c r="K353" s="194"/>
      <c r="L353" s="199"/>
      <c r="M353" s="200"/>
      <c r="N353" s="201"/>
      <c r="O353" s="201"/>
      <c r="P353" s="202">
        <f>P354+P357+P359</f>
        <v>0</v>
      </c>
      <c r="Q353" s="201"/>
      <c r="R353" s="202">
        <f>R354+R357+R359</f>
        <v>0</v>
      </c>
      <c r="S353" s="201"/>
      <c r="T353" s="203">
        <f>T354+T357+T359</f>
        <v>0</v>
      </c>
      <c r="AR353" s="204" t="s">
        <v>217</v>
      </c>
      <c r="AT353" s="205" t="s">
        <v>77</v>
      </c>
      <c r="AU353" s="205" t="s">
        <v>78</v>
      </c>
      <c r="AY353" s="204" t="s">
        <v>190</v>
      </c>
      <c r="BK353" s="206">
        <f>BK354+BK357+BK359</f>
        <v>0</v>
      </c>
    </row>
    <row r="354" spans="2:63" s="12" customFormat="1" ht="22.8" customHeight="1">
      <c r="B354" s="193"/>
      <c r="C354" s="194"/>
      <c r="D354" s="195" t="s">
        <v>77</v>
      </c>
      <c r="E354" s="207" t="s">
        <v>454</v>
      </c>
      <c r="F354" s="207" t="s">
        <v>455</v>
      </c>
      <c r="G354" s="194"/>
      <c r="H354" s="194"/>
      <c r="I354" s="197"/>
      <c r="J354" s="208">
        <f>BK354</f>
        <v>0</v>
      </c>
      <c r="K354" s="194"/>
      <c r="L354" s="199"/>
      <c r="M354" s="200"/>
      <c r="N354" s="201"/>
      <c r="O354" s="201"/>
      <c r="P354" s="202">
        <f>SUM(P355:P356)</f>
        <v>0</v>
      </c>
      <c r="Q354" s="201"/>
      <c r="R354" s="202">
        <f>SUM(R355:R356)</f>
        <v>0</v>
      </c>
      <c r="S354" s="201"/>
      <c r="T354" s="203">
        <f>SUM(T355:T356)</f>
        <v>0</v>
      </c>
      <c r="AR354" s="204" t="s">
        <v>217</v>
      </c>
      <c r="AT354" s="205" t="s">
        <v>77</v>
      </c>
      <c r="AU354" s="205" t="s">
        <v>85</v>
      </c>
      <c r="AY354" s="204" t="s">
        <v>190</v>
      </c>
      <c r="BK354" s="206">
        <f>SUM(BK355:BK356)</f>
        <v>0</v>
      </c>
    </row>
    <row r="355" spans="1:65" s="2" customFormat="1" ht="16.5" customHeight="1">
      <c r="A355" s="34"/>
      <c r="B355" s="35"/>
      <c r="C355" s="209" t="s">
        <v>1765</v>
      </c>
      <c r="D355" s="209" t="s">
        <v>192</v>
      </c>
      <c r="E355" s="210" t="s">
        <v>457</v>
      </c>
      <c r="F355" s="211" t="s">
        <v>458</v>
      </c>
      <c r="G355" s="212" t="s">
        <v>459</v>
      </c>
      <c r="H355" s="213">
        <v>1</v>
      </c>
      <c r="I355" s="214"/>
      <c r="J355" s="215">
        <f>ROUND(I355*H355,2)</f>
        <v>0</v>
      </c>
      <c r="K355" s="211" t="s">
        <v>400</v>
      </c>
      <c r="L355" s="39"/>
      <c r="M355" s="216" t="s">
        <v>1</v>
      </c>
      <c r="N355" s="217" t="s">
        <v>43</v>
      </c>
      <c r="O355" s="71"/>
      <c r="P355" s="218">
        <f>O355*H355</f>
        <v>0</v>
      </c>
      <c r="Q355" s="218">
        <v>0</v>
      </c>
      <c r="R355" s="218">
        <f>Q355*H355</f>
        <v>0</v>
      </c>
      <c r="S355" s="218">
        <v>0</v>
      </c>
      <c r="T355" s="219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20" t="s">
        <v>460</v>
      </c>
      <c r="AT355" s="220" t="s">
        <v>192</v>
      </c>
      <c r="AU355" s="220" t="s">
        <v>87</v>
      </c>
      <c r="AY355" s="17" t="s">
        <v>190</v>
      </c>
      <c r="BE355" s="221">
        <f>IF(N355="základní",J355,0)</f>
        <v>0</v>
      </c>
      <c r="BF355" s="221">
        <f>IF(N355="snížená",J355,0)</f>
        <v>0</v>
      </c>
      <c r="BG355" s="221">
        <f>IF(N355="zákl. přenesená",J355,0)</f>
        <v>0</v>
      </c>
      <c r="BH355" s="221">
        <f>IF(N355="sníž. přenesená",J355,0)</f>
        <v>0</v>
      </c>
      <c r="BI355" s="221">
        <f>IF(N355="nulová",J355,0)</f>
        <v>0</v>
      </c>
      <c r="BJ355" s="17" t="s">
        <v>85</v>
      </c>
      <c r="BK355" s="221">
        <f>ROUND(I355*H355,2)</f>
        <v>0</v>
      </c>
      <c r="BL355" s="17" t="s">
        <v>460</v>
      </c>
      <c r="BM355" s="220" t="s">
        <v>1766</v>
      </c>
    </row>
    <row r="356" spans="1:65" s="2" customFormat="1" ht="16.5" customHeight="1">
      <c r="A356" s="34"/>
      <c r="B356" s="35"/>
      <c r="C356" s="209" t="s">
        <v>1767</v>
      </c>
      <c r="D356" s="209" t="s">
        <v>192</v>
      </c>
      <c r="E356" s="210" t="s">
        <v>463</v>
      </c>
      <c r="F356" s="211" t="s">
        <v>464</v>
      </c>
      <c r="G356" s="212" t="s">
        <v>459</v>
      </c>
      <c r="H356" s="213">
        <v>1</v>
      </c>
      <c r="I356" s="214"/>
      <c r="J356" s="215">
        <f>ROUND(I356*H356,2)</f>
        <v>0</v>
      </c>
      <c r="K356" s="211" t="s">
        <v>400</v>
      </c>
      <c r="L356" s="39"/>
      <c r="M356" s="216" t="s">
        <v>1</v>
      </c>
      <c r="N356" s="217" t="s">
        <v>43</v>
      </c>
      <c r="O356" s="71"/>
      <c r="P356" s="218">
        <f>O356*H356</f>
        <v>0</v>
      </c>
      <c r="Q356" s="218">
        <v>0</v>
      </c>
      <c r="R356" s="218">
        <f>Q356*H356</f>
        <v>0</v>
      </c>
      <c r="S356" s="218">
        <v>0</v>
      </c>
      <c r="T356" s="219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20" t="s">
        <v>460</v>
      </c>
      <c r="AT356" s="220" t="s">
        <v>192</v>
      </c>
      <c r="AU356" s="220" t="s">
        <v>87</v>
      </c>
      <c r="AY356" s="17" t="s">
        <v>190</v>
      </c>
      <c r="BE356" s="221">
        <f>IF(N356="základní",J356,0)</f>
        <v>0</v>
      </c>
      <c r="BF356" s="221">
        <f>IF(N356="snížená",J356,0)</f>
        <v>0</v>
      </c>
      <c r="BG356" s="221">
        <f>IF(N356="zákl. přenesená",J356,0)</f>
        <v>0</v>
      </c>
      <c r="BH356" s="221">
        <f>IF(N356="sníž. přenesená",J356,0)</f>
        <v>0</v>
      </c>
      <c r="BI356" s="221">
        <f>IF(N356="nulová",J356,0)</f>
        <v>0</v>
      </c>
      <c r="BJ356" s="17" t="s">
        <v>85</v>
      </c>
      <c r="BK356" s="221">
        <f>ROUND(I356*H356,2)</f>
        <v>0</v>
      </c>
      <c r="BL356" s="17" t="s">
        <v>460</v>
      </c>
      <c r="BM356" s="220" t="s">
        <v>1768</v>
      </c>
    </row>
    <row r="357" spans="2:63" s="12" customFormat="1" ht="22.8" customHeight="1">
      <c r="B357" s="193"/>
      <c r="C357" s="194"/>
      <c r="D357" s="195" t="s">
        <v>77</v>
      </c>
      <c r="E357" s="207" t="s">
        <v>881</v>
      </c>
      <c r="F357" s="207" t="s">
        <v>882</v>
      </c>
      <c r="G357" s="194"/>
      <c r="H357" s="194"/>
      <c r="I357" s="197"/>
      <c r="J357" s="208">
        <f>BK357</f>
        <v>0</v>
      </c>
      <c r="K357" s="194"/>
      <c r="L357" s="199"/>
      <c r="M357" s="200"/>
      <c r="N357" s="201"/>
      <c r="O357" s="201"/>
      <c r="P357" s="202">
        <f>P358</f>
        <v>0</v>
      </c>
      <c r="Q357" s="201"/>
      <c r="R357" s="202">
        <f>R358</f>
        <v>0</v>
      </c>
      <c r="S357" s="201"/>
      <c r="T357" s="203">
        <f>T358</f>
        <v>0</v>
      </c>
      <c r="AR357" s="204" t="s">
        <v>217</v>
      </c>
      <c r="AT357" s="205" t="s">
        <v>77</v>
      </c>
      <c r="AU357" s="205" t="s">
        <v>85</v>
      </c>
      <c r="AY357" s="204" t="s">
        <v>190</v>
      </c>
      <c r="BK357" s="206">
        <f>BK358</f>
        <v>0</v>
      </c>
    </row>
    <row r="358" spans="1:65" s="2" customFormat="1" ht="16.5" customHeight="1">
      <c r="A358" s="34"/>
      <c r="B358" s="35"/>
      <c r="C358" s="209" t="s">
        <v>1769</v>
      </c>
      <c r="D358" s="209" t="s">
        <v>192</v>
      </c>
      <c r="E358" s="210" t="s">
        <v>884</v>
      </c>
      <c r="F358" s="211" t="s">
        <v>885</v>
      </c>
      <c r="G358" s="212" t="s">
        <v>311</v>
      </c>
      <c r="H358" s="213">
        <v>15</v>
      </c>
      <c r="I358" s="214"/>
      <c r="J358" s="215">
        <f>ROUND(I358*H358,2)</f>
        <v>0</v>
      </c>
      <c r="K358" s="211" t="s">
        <v>886</v>
      </c>
      <c r="L358" s="39"/>
      <c r="M358" s="216" t="s">
        <v>1</v>
      </c>
      <c r="N358" s="217" t="s">
        <v>43</v>
      </c>
      <c r="O358" s="71"/>
      <c r="P358" s="218">
        <f>O358*H358</f>
        <v>0</v>
      </c>
      <c r="Q358" s="218">
        <v>0</v>
      </c>
      <c r="R358" s="218">
        <f>Q358*H358</f>
        <v>0</v>
      </c>
      <c r="S358" s="218">
        <v>0</v>
      </c>
      <c r="T358" s="219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20" t="s">
        <v>460</v>
      </c>
      <c r="AT358" s="220" t="s">
        <v>192</v>
      </c>
      <c r="AU358" s="220" t="s">
        <v>87</v>
      </c>
      <c r="AY358" s="17" t="s">
        <v>190</v>
      </c>
      <c r="BE358" s="221">
        <f>IF(N358="základní",J358,0)</f>
        <v>0</v>
      </c>
      <c r="BF358" s="221">
        <f>IF(N358="snížená",J358,0)</f>
        <v>0</v>
      </c>
      <c r="BG358" s="221">
        <f>IF(N358="zákl. přenesená",J358,0)</f>
        <v>0</v>
      </c>
      <c r="BH358" s="221">
        <f>IF(N358="sníž. přenesená",J358,0)</f>
        <v>0</v>
      </c>
      <c r="BI358" s="221">
        <f>IF(N358="nulová",J358,0)</f>
        <v>0</v>
      </c>
      <c r="BJ358" s="17" t="s">
        <v>85</v>
      </c>
      <c r="BK358" s="221">
        <f>ROUND(I358*H358,2)</f>
        <v>0</v>
      </c>
      <c r="BL358" s="17" t="s">
        <v>460</v>
      </c>
      <c r="BM358" s="220" t="s">
        <v>1770</v>
      </c>
    </row>
    <row r="359" spans="2:63" s="12" customFormat="1" ht="22.8" customHeight="1">
      <c r="B359" s="193"/>
      <c r="C359" s="194"/>
      <c r="D359" s="195" t="s">
        <v>77</v>
      </c>
      <c r="E359" s="207" t="s">
        <v>1017</v>
      </c>
      <c r="F359" s="207" t="s">
        <v>1018</v>
      </c>
      <c r="G359" s="194"/>
      <c r="H359" s="194"/>
      <c r="I359" s="197"/>
      <c r="J359" s="208">
        <f>BK359</f>
        <v>0</v>
      </c>
      <c r="K359" s="194"/>
      <c r="L359" s="199"/>
      <c r="M359" s="200"/>
      <c r="N359" s="201"/>
      <c r="O359" s="201"/>
      <c r="P359" s="202">
        <f>SUM(P360:P361)</f>
        <v>0</v>
      </c>
      <c r="Q359" s="201"/>
      <c r="R359" s="202">
        <f>SUM(R360:R361)</f>
        <v>0</v>
      </c>
      <c r="S359" s="201"/>
      <c r="T359" s="203">
        <f>SUM(T360:T361)</f>
        <v>0</v>
      </c>
      <c r="AR359" s="204" t="s">
        <v>217</v>
      </c>
      <c r="AT359" s="205" t="s">
        <v>77</v>
      </c>
      <c r="AU359" s="205" t="s">
        <v>85</v>
      </c>
      <c r="AY359" s="204" t="s">
        <v>190</v>
      </c>
      <c r="BK359" s="206">
        <f>SUM(BK360:BK361)</f>
        <v>0</v>
      </c>
    </row>
    <row r="360" spans="1:65" s="2" customFormat="1" ht="16.5" customHeight="1">
      <c r="A360" s="34"/>
      <c r="B360" s="35"/>
      <c r="C360" s="209" t="s">
        <v>1771</v>
      </c>
      <c r="D360" s="209" t="s">
        <v>192</v>
      </c>
      <c r="E360" s="210" t="s">
        <v>1019</v>
      </c>
      <c r="F360" s="211" t="s">
        <v>1018</v>
      </c>
      <c r="G360" s="212" t="s">
        <v>459</v>
      </c>
      <c r="H360" s="213">
        <v>1</v>
      </c>
      <c r="I360" s="214"/>
      <c r="J360" s="215">
        <f>ROUND(I360*H360,2)</f>
        <v>0</v>
      </c>
      <c r="K360" s="211" t="s">
        <v>400</v>
      </c>
      <c r="L360" s="39"/>
      <c r="M360" s="216" t="s">
        <v>1</v>
      </c>
      <c r="N360" s="217" t="s">
        <v>43</v>
      </c>
      <c r="O360" s="71"/>
      <c r="P360" s="218">
        <f>O360*H360</f>
        <v>0</v>
      </c>
      <c r="Q360" s="218">
        <v>0</v>
      </c>
      <c r="R360" s="218">
        <f>Q360*H360</f>
        <v>0</v>
      </c>
      <c r="S360" s="218">
        <v>0</v>
      </c>
      <c r="T360" s="219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20" t="s">
        <v>460</v>
      </c>
      <c r="AT360" s="220" t="s">
        <v>192</v>
      </c>
      <c r="AU360" s="220" t="s">
        <v>87</v>
      </c>
      <c r="AY360" s="17" t="s">
        <v>190</v>
      </c>
      <c r="BE360" s="221">
        <f>IF(N360="základní",J360,0)</f>
        <v>0</v>
      </c>
      <c r="BF360" s="221">
        <f>IF(N360="snížená",J360,0)</f>
        <v>0</v>
      </c>
      <c r="BG360" s="221">
        <f>IF(N360="zákl. přenesená",J360,0)</f>
        <v>0</v>
      </c>
      <c r="BH360" s="221">
        <f>IF(N360="sníž. přenesená",J360,0)</f>
        <v>0</v>
      </c>
      <c r="BI360" s="221">
        <f>IF(N360="nulová",J360,0)</f>
        <v>0</v>
      </c>
      <c r="BJ360" s="17" t="s">
        <v>85</v>
      </c>
      <c r="BK360" s="221">
        <f>ROUND(I360*H360,2)</f>
        <v>0</v>
      </c>
      <c r="BL360" s="17" t="s">
        <v>460</v>
      </c>
      <c r="BM360" s="220" t="s">
        <v>1772</v>
      </c>
    </row>
    <row r="361" spans="1:65" s="2" customFormat="1" ht="16.5" customHeight="1">
      <c r="A361" s="34"/>
      <c r="B361" s="35"/>
      <c r="C361" s="209" t="s">
        <v>1773</v>
      </c>
      <c r="D361" s="209" t="s">
        <v>192</v>
      </c>
      <c r="E361" s="210" t="s">
        <v>1021</v>
      </c>
      <c r="F361" s="211" t="s">
        <v>1022</v>
      </c>
      <c r="G361" s="212" t="s">
        <v>459</v>
      </c>
      <c r="H361" s="213">
        <v>1</v>
      </c>
      <c r="I361" s="214"/>
      <c r="J361" s="215">
        <f>ROUND(I361*H361,2)</f>
        <v>0</v>
      </c>
      <c r="K361" s="211" t="s">
        <v>400</v>
      </c>
      <c r="L361" s="39"/>
      <c r="M361" s="266" t="s">
        <v>1</v>
      </c>
      <c r="N361" s="267" t="s">
        <v>43</v>
      </c>
      <c r="O361" s="268"/>
      <c r="P361" s="269">
        <f>O361*H361</f>
        <v>0</v>
      </c>
      <c r="Q361" s="269">
        <v>0</v>
      </c>
      <c r="R361" s="269">
        <f>Q361*H361</f>
        <v>0</v>
      </c>
      <c r="S361" s="269">
        <v>0</v>
      </c>
      <c r="T361" s="270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20" t="s">
        <v>460</v>
      </c>
      <c r="AT361" s="220" t="s">
        <v>192</v>
      </c>
      <c r="AU361" s="220" t="s">
        <v>87</v>
      </c>
      <c r="AY361" s="17" t="s">
        <v>190</v>
      </c>
      <c r="BE361" s="221">
        <f>IF(N361="základní",J361,0)</f>
        <v>0</v>
      </c>
      <c r="BF361" s="221">
        <f>IF(N361="snížená",J361,0)</f>
        <v>0</v>
      </c>
      <c r="BG361" s="221">
        <f>IF(N361="zákl. přenesená",J361,0)</f>
        <v>0</v>
      </c>
      <c r="BH361" s="221">
        <f>IF(N361="sníž. přenesená",J361,0)</f>
        <v>0</v>
      </c>
      <c r="BI361" s="221">
        <f>IF(N361="nulová",J361,0)</f>
        <v>0</v>
      </c>
      <c r="BJ361" s="17" t="s">
        <v>85</v>
      </c>
      <c r="BK361" s="221">
        <f>ROUND(I361*H361,2)</f>
        <v>0</v>
      </c>
      <c r="BL361" s="17" t="s">
        <v>460</v>
      </c>
      <c r="BM361" s="220" t="s">
        <v>1774</v>
      </c>
    </row>
    <row r="362" spans="1:31" s="2" customFormat="1" ht="6.9" customHeight="1">
      <c r="A362" s="34"/>
      <c r="B362" s="54"/>
      <c r="C362" s="55"/>
      <c r="D362" s="55"/>
      <c r="E362" s="55"/>
      <c r="F362" s="55"/>
      <c r="G362" s="55"/>
      <c r="H362" s="55"/>
      <c r="I362" s="159"/>
      <c r="J362" s="55"/>
      <c r="K362" s="55"/>
      <c r="L362" s="39"/>
      <c r="M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</row>
  </sheetData>
  <sheetProtection algorithmName="SHA-512" hashValue="a6dJ6bx6w0x35hmV9gmfj8hmpaYESTspkD4dExIBGlCXwZwK1HJMwbPgrzhKYFupEf5A+wmnfpmkox2DJCvSxQ==" saltValue="Yztli0ZsXlbpNpCJ2AnkR7s+uV3U/uogepOi7QP821cUPXzZt88Fx0nOQQfTvp4FhNVWveLObg1y1YWf52YgMA==" spinCount="100000" sheet="1" objects="1" scenarios="1" formatColumns="0" formatRows="0" autoFilter="0"/>
  <autoFilter ref="C131:K361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127</v>
      </c>
      <c r="AZ2" s="116" t="s">
        <v>470</v>
      </c>
      <c r="BA2" s="116" t="s">
        <v>1</v>
      </c>
      <c r="BB2" s="116" t="s">
        <v>1</v>
      </c>
      <c r="BC2" s="116" t="s">
        <v>1775</v>
      </c>
      <c r="BD2" s="116" t="s">
        <v>87</v>
      </c>
    </row>
    <row r="3" spans="2:4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</row>
    <row r="4" spans="2:4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</row>
    <row r="5" spans="2:12" s="1" customFormat="1" ht="6.9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</row>
    <row r="8" spans="1:31" s="2" customFormat="1" ht="12" customHeight="1">
      <c r="A8" s="34"/>
      <c r="B8" s="39"/>
      <c r="C8" s="34"/>
      <c r="D8" s="122" t="s">
        <v>150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1776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14. 1. 2020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0" t="str">
        <f>'Rekapitulace stavby'!E14</f>
        <v>Vyplň údaj</v>
      </c>
      <c r="F18" s="341"/>
      <c r="G18" s="341"/>
      <c r="H18" s="341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24" t="s">
        <v>27</v>
      </c>
      <c r="J21" s="110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35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37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42" t="s">
        <v>1</v>
      </c>
      <c r="F27" s="342"/>
      <c r="G27" s="342"/>
      <c r="H27" s="342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38</v>
      </c>
      <c r="E30" s="34"/>
      <c r="F30" s="34"/>
      <c r="G30" s="34"/>
      <c r="H30" s="34"/>
      <c r="I30" s="123"/>
      <c r="J30" s="133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34" t="s">
        <v>40</v>
      </c>
      <c r="G32" s="34"/>
      <c r="H32" s="34"/>
      <c r="I32" s="135" t="s">
        <v>39</v>
      </c>
      <c r="J32" s="134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6" t="s">
        <v>42</v>
      </c>
      <c r="E33" s="122" t="s">
        <v>43</v>
      </c>
      <c r="F33" s="137">
        <f>ROUND((SUM(BE127:BE184)),2)</f>
        <v>0</v>
      </c>
      <c r="G33" s="34"/>
      <c r="H33" s="34"/>
      <c r="I33" s="138">
        <v>0.21</v>
      </c>
      <c r="J33" s="137">
        <f>ROUND(((SUM(BE127:BE184))*I33),2)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2" t="s">
        <v>44</v>
      </c>
      <c r="F34" s="137">
        <f>ROUND((SUM(BF127:BF184)),2)</f>
        <v>0</v>
      </c>
      <c r="G34" s="34"/>
      <c r="H34" s="34"/>
      <c r="I34" s="138">
        <v>0.15</v>
      </c>
      <c r="J34" s="137">
        <f>ROUND(((SUM(BF127:BF184))*I34),2)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2" t="s">
        <v>45</v>
      </c>
      <c r="F35" s="137">
        <f>ROUND((SUM(BG127:BG184)),2)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2" t="s">
        <v>46</v>
      </c>
      <c r="F36" s="137">
        <f>ROUND((SUM(BH127:BH184)),2)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47</v>
      </c>
      <c r="F37" s="137">
        <f>ROUND((SUM(BI127:BI184)),2)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15"/>
      <c r="L41" s="20"/>
    </row>
    <row r="42" spans="2:12" s="1" customFormat="1" ht="14.4" customHeight="1">
      <c r="B42" s="20"/>
      <c r="I42" s="115"/>
      <c r="L42" s="20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150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6" t="str">
        <f>E9</f>
        <v>008 - SO 08 Nahrazení a doplnění městského mobiliáře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24" t="s">
        <v>22</v>
      </c>
      <c r="J89" s="66" t="str">
        <f>IF(J12="","",J12)</f>
        <v>14. 1. 2020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24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35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159</v>
      </c>
      <c r="D94" s="164"/>
      <c r="E94" s="164"/>
      <c r="F94" s="164"/>
      <c r="G94" s="164"/>
      <c r="H94" s="164"/>
      <c r="I94" s="165"/>
      <c r="J94" s="166" t="s">
        <v>160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7" t="s">
        <v>161</v>
      </c>
      <c r="D96" s="36"/>
      <c r="E96" s="36"/>
      <c r="F96" s="36"/>
      <c r="G96" s="36"/>
      <c r="H96" s="36"/>
      <c r="I96" s="123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162</v>
      </c>
    </row>
    <row r="97" spans="2:12" s="9" customFormat="1" ht="24.9" customHeight="1">
      <c r="B97" s="168"/>
      <c r="C97" s="169"/>
      <c r="D97" s="170" t="s">
        <v>163</v>
      </c>
      <c r="E97" s="171"/>
      <c r="F97" s="171"/>
      <c r="G97" s="171"/>
      <c r="H97" s="171"/>
      <c r="I97" s="172"/>
      <c r="J97" s="173">
        <f>J128</f>
        <v>0</v>
      </c>
      <c r="K97" s="169"/>
      <c r="L97" s="174"/>
    </row>
    <row r="98" spans="2:12" s="10" customFormat="1" ht="19.95" customHeight="1">
      <c r="B98" s="175"/>
      <c r="C98" s="104"/>
      <c r="D98" s="176" t="s">
        <v>164</v>
      </c>
      <c r="E98" s="177"/>
      <c r="F98" s="177"/>
      <c r="G98" s="177"/>
      <c r="H98" s="177"/>
      <c r="I98" s="178"/>
      <c r="J98" s="179">
        <f>J129</f>
        <v>0</v>
      </c>
      <c r="K98" s="104"/>
      <c r="L98" s="180"/>
    </row>
    <row r="99" spans="2:12" s="10" customFormat="1" ht="19.95" customHeight="1">
      <c r="B99" s="175"/>
      <c r="C99" s="104"/>
      <c r="D99" s="176" t="s">
        <v>165</v>
      </c>
      <c r="E99" s="177"/>
      <c r="F99" s="177"/>
      <c r="G99" s="177"/>
      <c r="H99" s="177"/>
      <c r="I99" s="178"/>
      <c r="J99" s="179">
        <f>J143</f>
        <v>0</v>
      </c>
      <c r="K99" s="104"/>
      <c r="L99" s="180"/>
    </row>
    <row r="100" spans="2:12" s="10" customFormat="1" ht="19.95" customHeight="1">
      <c r="B100" s="175"/>
      <c r="C100" s="104"/>
      <c r="D100" s="176" t="s">
        <v>478</v>
      </c>
      <c r="E100" s="177"/>
      <c r="F100" s="177"/>
      <c r="G100" s="177"/>
      <c r="H100" s="177"/>
      <c r="I100" s="178"/>
      <c r="J100" s="179">
        <f>J151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168</v>
      </c>
      <c r="E101" s="177"/>
      <c r="F101" s="177"/>
      <c r="G101" s="177"/>
      <c r="H101" s="177"/>
      <c r="I101" s="178"/>
      <c r="J101" s="179">
        <f>J154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169</v>
      </c>
      <c r="E102" s="177"/>
      <c r="F102" s="177"/>
      <c r="G102" s="177"/>
      <c r="H102" s="177"/>
      <c r="I102" s="178"/>
      <c r="J102" s="179">
        <f>J160</f>
        <v>0</v>
      </c>
      <c r="K102" s="104"/>
      <c r="L102" s="180"/>
    </row>
    <row r="103" spans="2:12" s="9" customFormat="1" ht="24.9" customHeight="1">
      <c r="B103" s="168"/>
      <c r="C103" s="169"/>
      <c r="D103" s="170" t="s">
        <v>170</v>
      </c>
      <c r="E103" s="171"/>
      <c r="F103" s="171"/>
      <c r="G103" s="171"/>
      <c r="H103" s="171"/>
      <c r="I103" s="172"/>
      <c r="J103" s="173">
        <f>J162</f>
        <v>0</v>
      </c>
      <c r="K103" s="169"/>
      <c r="L103" s="174"/>
    </row>
    <row r="104" spans="2:12" s="10" customFormat="1" ht="19.95" customHeight="1">
      <c r="B104" s="175"/>
      <c r="C104" s="104"/>
      <c r="D104" s="176" t="s">
        <v>171</v>
      </c>
      <c r="E104" s="177"/>
      <c r="F104" s="177"/>
      <c r="G104" s="177"/>
      <c r="H104" s="177"/>
      <c r="I104" s="178"/>
      <c r="J104" s="179">
        <f>J163</f>
        <v>0</v>
      </c>
      <c r="K104" s="104"/>
      <c r="L104" s="180"/>
    </row>
    <row r="105" spans="2:12" s="10" customFormat="1" ht="19.95" customHeight="1">
      <c r="B105" s="175"/>
      <c r="C105" s="104"/>
      <c r="D105" s="176" t="s">
        <v>172</v>
      </c>
      <c r="E105" s="177"/>
      <c r="F105" s="177"/>
      <c r="G105" s="177"/>
      <c r="H105" s="177"/>
      <c r="I105" s="178"/>
      <c r="J105" s="179">
        <f>J172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173</v>
      </c>
      <c r="E106" s="171"/>
      <c r="F106" s="171"/>
      <c r="G106" s="171"/>
      <c r="H106" s="171"/>
      <c r="I106" s="172"/>
      <c r="J106" s="173">
        <f>J181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174</v>
      </c>
      <c r="E107" s="177"/>
      <c r="F107" s="177"/>
      <c r="G107" s="177"/>
      <c r="H107" s="177"/>
      <c r="I107" s="178"/>
      <c r="J107" s="179">
        <f>J182</f>
        <v>0</v>
      </c>
      <c r="K107" s="104"/>
      <c r="L107" s="180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23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159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162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175</v>
      </c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3.25" customHeight="1">
      <c r="A117" s="34"/>
      <c r="B117" s="35"/>
      <c r="C117" s="36"/>
      <c r="D117" s="36"/>
      <c r="E117" s="343" t="str">
        <f>E7</f>
        <v>Regenerace panelového sídliště Křižná-VI.etapa,lokalita ul.Křižná,Seifertova,Bratří Čapků</v>
      </c>
      <c r="F117" s="344"/>
      <c r="G117" s="344"/>
      <c r="H117" s="344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150</v>
      </c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96" t="str">
        <f>E9</f>
        <v>008 - SO 08 Nahrazení a doplnění městského mobiliáře</v>
      </c>
      <c r="F119" s="345"/>
      <c r="G119" s="345"/>
      <c r="H119" s="345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Valašské Meziříčí</v>
      </c>
      <c r="G121" s="36"/>
      <c r="H121" s="36"/>
      <c r="I121" s="124" t="s">
        <v>22</v>
      </c>
      <c r="J121" s="66" t="str">
        <f>IF(J12="","",J12)</f>
        <v>14. 1. 2020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65" customHeight="1">
      <c r="A123" s="34"/>
      <c r="B123" s="35"/>
      <c r="C123" s="29" t="s">
        <v>24</v>
      </c>
      <c r="D123" s="36"/>
      <c r="E123" s="36"/>
      <c r="F123" s="27" t="str">
        <f>E15</f>
        <v>Město Valašské Meziříčí</v>
      </c>
      <c r="G123" s="36"/>
      <c r="H123" s="36"/>
      <c r="I123" s="124" t="s">
        <v>30</v>
      </c>
      <c r="J123" s="32" t="str">
        <f>E21</f>
        <v>LZ-PROJEKT plus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124" t="s">
        <v>35</v>
      </c>
      <c r="J124" s="32" t="str">
        <f>E24</f>
        <v>Fajfrová Irena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81"/>
      <c r="B126" s="182"/>
      <c r="C126" s="183" t="s">
        <v>176</v>
      </c>
      <c r="D126" s="184" t="s">
        <v>63</v>
      </c>
      <c r="E126" s="184" t="s">
        <v>59</v>
      </c>
      <c r="F126" s="184" t="s">
        <v>60</v>
      </c>
      <c r="G126" s="184" t="s">
        <v>177</v>
      </c>
      <c r="H126" s="184" t="s">
        <v>178</v>
      </c>
      <c r="I126" s="185" t="s">
        <v>179</v>
      </c>
      <c r="J126" s="184" t="s">
        <v>160</v>
      </c>
      <c r="K126" s="186" t="s">
        <v>180</v>
      </c>
      <c r="L126" s="187"/>
      <c r="M126" s="75" t="s">
        <v>1</v>
      </c>
      <c r="N126" s="76" t="s">
        <v>42</v>
      </c>
      <c r="O126" s="76" t="s">
        <v>181</v>
      </c>
      <c r="P126" s="76" t="s">
        <v>182</v>
      </c>
      <c r="Q126" s="76" t="s">
        <v>183</v>
      </c>
      <c r="R126" s="76" t="s">
        <v>184</v>
      </c>
      <c r="S126" s="76" t="s">
        <v>185</v>
      </c>
      <c r="T126" s="77" t="s">
        <v>186</v>
      </c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</row>
    <row r="127" spans="1:63" s="2" customFormat="1" ht="22.8" customHeight="1">
      <c r="A127" s="34"/>
      <c r="B127" s="35"/>
      <c r="C127" s="82" t="s">
        <v>187</v>
      </c>
      <c r="D127" s="36"/>
      <c r="E127" s="36"/>
      <c r="F127" s="36"/>
      <c r="G127" s="36"/>
      <c r="H127" s="36"/>
      <c r="I127" s="123"/>
      <c r="J127" s="188">
        <f>BK127</f>
        <v>0</v>
      </c>
      <c r="K127" s="36"/>
      <c r="L127" s="39"/>
      <c r="M127" s="78"/>
      <c r="N127" s="189"/>
      <c r="O127" s="79"/>
      <c r="P127" s="190">
        <f>P128+P162+P181</f>
        <v>0</v>
      </c>
      <c r="Q127" s="79"/>
      <c r="R127" s="190">
        <f>R128+R162+R181</f>
        <v>21.544344969999997</v>
      </c>
      <c r="S127" s="79"/>
      <c r="T127" s="191">
        <f>T128+T162+T181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77</v>
      </c>
      <c r="AU127" s="17" t="s">
        <v>162</v>
      </c>
      <c r="BK127" s="192">
        <f>BK128+BK162+BK181</f>
        <v>0</v>
      </c>
    </row>
    <row r="128" spans="2:63" s="12" customFormat="1" ht="25.95" customHeight="1">
      <c r="B128" s="193"/>
      <c r="C128" s="194"/>
      <c r="D128" s="195" t="s">
        <v>77</v>
      </c>
      <c r="E128" s="196" t="s">
        <v>188</v>
      </c>
      <c r="F128" s="196" t="s">
        <v>189</v>
      </c>
      <c r="G128" s="194"/>
      <c r="H128" s="194"/>
      <c r="I128" s="197"/>
      <c r="J128" s="198">
        <f>BK128</f>
        <v>0</v>
      </c>
      <c r="K128" s="194"/>
      <c r="L128" s="199"/>
      <c r="M128" s="200"/>
      <c r="N128" s="201"/>
      <c r="O128" s="201"/>
      <c r="P128" s="202">
        <f>P129+P143+P151+P154+P160</f>
        <v>0</v>
      </c>
      <c r="Q128" s="201"/>
      <c r="R128" s="202">
        <f>R129+R143+R151+R154+R160</f>
        <v>20.15696555</v>
      </c>
      <c r="S128" s="201"/>
      <c r="T128" s="203">
        <f>T129+T143+T151+T154+T160</f>
        <v>0</v>
      </c>
      <c r="AR128" s="204" t="s">
        <v>85</v>
      </c>
      <c r="AT128" s="205" t="s">
        <v>77</v>
      </c>
      <c r="AU128" s="205" t="s">
        <v>78</v>
      </c>
      <c r="AY128" s="204" t="s">
        <v>190</v>
      </c>
      <c r="BK128" s="206">
        <f>BK129+BK143+BK151+BK154+BK160</f>
        <v>0</v>
      </c>
    </row>
    <row r="129" spans="2:63" s="12" customFormat="1" ht="22.8" customHeight="1">
      <c r="B129" s="193"/>
      <c r="C129" s="194"/>
      <c r="D129" s="195" t="s">
        <v>77</v>
      </c>
      <c r="E129" s="207" t="s">
        <v>85</v>
      </c>
      <c r="F129" s="207" t="s">
        <v>191</v>
      </c>
      <c r="G129" s="194"/>
      <c r="H129" s="194"/>
      <c r="I129" s="197"/>
      <c r="J129" s="208">
        <f>BK129</f>
        <v>0</v>
      </c>
      <c r="K129" s="194"/>
      <c r="L129" s="199"/>
      <c r="M129" s="200"/>
      <c r="N129" s="201"/>
      <c r="O129" s="201"/>
      <c r="P129" s="202">
        <f>SUM(P130:P142)</f>
        <v>0</v>
      </c>
      <c r="Q129" s="201"/>
      <c r="R129" s="202">
        <f>SUM(R130:R142)</f>
        <v>0</v>
      </c>
      <c r="S129" s="201"/>
      <c r="T129" s="203">
        <f>SUM(T130:T142)</f>
        <v>0</v>
      </c>
      <c r="AR129" s="204" t="s">
        <v>85</v>
      </c>
      <c r="AT129" s="205" t="s">
        <v>77</v>
      </c>
      <c r="AU129" s="205" t="s">
        <v>85</v>
      </c>
      <c r="AY129" s="204" t="s">
        <v>190</v>
      </c>
      <c r="BK129" s="206">
        <f>SUM(BK130:BK142)</f>
        <v>0</v>
      </c>
    </row>
    <row r="130" spans="1:65" s="2" customFormat="1" ht="21.75" customHeight="1">
      <c r="A130" s="34"/>
      <c r="B130" s="35"/>
      <c r="C130" s="209" t="s">
        <v>85</v>
      </c>
      <c r="D130" s="209" t="s">
        <v>192</v>
      </c>
      <c r="E130" s="210" t="s">
        <v>218</v>
      </c>
      <c r="F130" s="211" t="s">
        <v>219</v>
      </c>
      <c r="G130" s="212" t="s">
        <v>202</v>
      </c>
      <c r="H130" s="213">
        <v>4.632</v>
      </c>
      <c r="I130" s="214"/>
      <c r="J130" s="215">
        <f>ROUND(I130*H130,2)</f>
        <v>0</v>
      </c>
      <c r="K130" s="211" t="s">
        <v>196</v>
      </c>
      <c r="L130" s="39"/>
      <c r="M130" s="216" t="s">
        <v>1</v>
      </c>
      <c r="N130" s="217" t="s">
        <v>43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197</v>
      </c>
      <c r="AT130" s="220" t="s">
        <v>192</v>
      </c>
      <c r="AU130" s="220" t="s">
        <v>87</v>
      </c>
      <c r="AY130" s="17" t="s">
        <v>190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85</v>
      </c>
      <c r="BK130" s="221">
        <f>ROUND(I130*H130,2)</f>
        <v>0</v>
      </c>
      <c r="BL130" s="17" t="s">
        <v>197</v>
      </c>
      <c r="BM130" s="220" t="s">
        <v>1777</v>
      </c>
    </row>
    <row r="131" spans="2:51" s="13" customFormat="1" ht="10.2">
      <c r="B131" s="222"/>
      <c r="C131" s="223"/>
      <c r="D131" s="224" t="s">
        <v>199</v>
      </c>
      <c r="E131" s="225" t="s">
        <v>1</v>
      </c>
      <c r="F131" s="226" t="s">
        <v>1778</v>
      </c>
      <c r="G131" s="223"/>
      <c r="H131" s="227">
        <v>0.672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199</v>
      </c>
      <c r="AU131" s="233" t="s">
        <v>87</v>
      </c>
      <c r="AV131" s="13" t="s">
        <v>87</v>
      </c>
      <c r="AW131" s="13" t="s">
        <v>34</v>
      </c>
      <c r="AX131" s="13" t="s">
        <v>78</v>
      </c>
      <c r="AY131" s="233" t="s">
        <v>190</v>
      </c>
    </row>
    <row r="132" spans="2:51" s="13" customFormat="1" ht="10.2">
      <c r="B132" s="222"/>
      <c r="C132" s="223"/>
      <c r="D132" s="224" t="s">
        <v>199</v>
      </c>
      <c r="E132" s="225" t="s">
        <v>1</v>
      </c>
      <c r="F132" s="226" t="s">
        <v>1779</v>
      </c>
      <c r="G132" s="223"/>
      <c r="H132" s="227">
        <v>2.448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199</v>
      </c>
      <c r="AU132" s="233" t="s">
        <v>87</v>
      </c>
      <c r="AV132" s="13" t="s">
        <v>87</v>
      </c>
      <c r="AW132" s="13" t="s">
        <v>34</v>
      </c>
      <c r="AX132" s="13" t="s">
        <v>78</v>
      </c>
      <c r="AY132" s="233" t="s">
        <v>190</v>
      </c>
    </row>
    <row r="133" spans="2:51" s="13" customFormat="1" ht="10.2">
      <c r="B133" s="222"/>
      <c r="C133" s="223"/>
      <c r="D133" s="224" t="s">
        <v>199</v>
      </c>
      <c r="E133" s="225" t="s">
        <v>1</v>
      </c>
      <c r="F133" s="226" t="s">
        <v>1780</v>
      </c>
      <c r="G133" s="223"/>
      <c r="H133" s="227">
        <v>1.512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199</v>
      </c>
      <c r="AU133" s="233" t="s">
        <v>87</v>
      </c>
      <c r="AV133" s="13" t="s">
        <v>87</v>
      </c>
      <c r="AW133" s="13" t="s">
        <v>34</v>
      </c>
      <c r="AX133" s="13" t="s">
        <v>78</v>
      </c>
      <c r="AY133" s="233" t="s">
        <v>190</v>
      </c>
    </row>
    <row r="134" spans="2:51" s="15" customFormat="1" ht="10.2">
      <c r="B134" s="244"/>
      <c r="C134" s="245"/>
      <c r="D134" s="224" t="s">
        <v>199</v>
      </c>
      <c r="E134" s="246" t="s">
        <v>470</v>
      </c>
      <c r="F134" s="247" t="s">
        <v>216</v>
      </c>
      <c r="G134" s="245"/>
      <c r="H134" s="248">
        <v>4.632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199</v>
      </c>
      <c r="AU134" s="254" t="s">
        <v>87</v>
      </c>
      <c r="AV134" s="15" t="s">
        <v>197</v>
      </c>
      <c r="AW134" s="15" t="s">
        <v>34</v>
      </c>
      <c r="AX134" s="15" t="s">
        <v>85</v>
      </c>
      <c r="AY134" s="254" t="s">
        <v>190</v>
      </c>
    </row>
    <row r="135" spans="1:65" s="2" customFormat="1" ht="21.75" customHeight="1">
      <c r="A135" s="34"/>
      <c r="B135" s="35"/>
      <c r="C135" s="209" t="s">
        <v>87</v>
      </c>
      <c r="D135" s="209" t="s">
        <v>192</v>
      </c>
      <c r="E135" s="210" t="s">
        <v>230</v>
      </c>
      <c r="F135" s="211" t="s">
        <v>231</v>
      </c>
      <c r="G135" s="212" t="s">
        <v>202</v>
      </c>
      <c r="H135" s="213">
        <v>4.632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1781</v>
      </c>
    </row>
    <row r="136" spans="2:51" s="13" customFormat="1" ht="10.2">
      <c r="B136" s="222"/>
      <c r="C136" s="223"/>
      <c r="D136" s="224" t="s">
        <v>199</v>
      </c>
      <c r="E136" s="225" t="s">
        <v>1</v>
      </c>
      <c r="F136" s="226" t="s">
        <v>470</v>
      </c>
      <c r="G136" s="223"/>
      <c r="H136" s="227">
        <v>4.632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199</v>
      </c>
      <c r="AU136" s="233" t="s">
        <v>87</v>
      </c>
      <c r="AV136" s="13" t="s">
        <v>87</v>
      </c>
      <c r="AW136" s="13" t="s">
        <v>34</v>
      </c>
      <c r="AX136" s="13" t="s">
        <v>85</v>
      </c>
      <c r="AY136" s="233" t="s">
        <v>190</v>
      </c>
    </row>
    <row r="137" spans="1:65" s="2" customFormat="1" ht="33" customHeight="1">
      <c r="A137" s="34"/>
      <c r="B137" s="35"/>
      <c r="C137" s="209" t="s">
        <v>205</v>
      </c>
      <c r="D137" s="209" t="s">
        <v>192</v>
      </c>
      <c r="E137" s="210" t="s">
        <v>235</v>
      </c>
      <c r="F137" s="211" t="s">
        <v>236</v>
      </c>
      <c r="G137" s="212" t="s">
        <v>202</v>
      </c>
      <c r="H137" s="213">
        <v>23.16</v>
      </c>
      <c r="I137" s="214"/>
      <c r="J137" s="215">
        <f>ROUND(I137*H137,2)</f>
        <v>0</v>
      </c>
      <c r="K137" s="211" t="s">
        <v>196</v>
      </c>
      <c r="L137" s="39"/>
      <c r="M137" s="216" t="s">
        <v>1</v>
      </c>
      <c r="N137" s="217" t="s">
        <v>43</v>
      </c>
      <c r="O137" s="71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197</v>
      </c>
      <c r="AT137" s="220" t="s">
        <v>192</v>
      </c>
      <c r="AU137" s="220" t="s">
        <v>87</v>
      </c>
      <c r="AY137" s="17" t="s">
        <v>190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7" t="s">
        <v>85</v>
      </c>
      <c r="BK137" s="221">
        <f>ROUND(I137*H137,2)</f>
        <v>0</v>
      </c>
      <c r="BL137" s="17" t="s">
        <v>197</v>
      </c>
      <c r="BM137" s="220" t="s">
        <v>1782</v>
      </c>
    </row>
    <row r="138" spans="2:51" s="13" customFormat="1" ht="10.2">
      <c r="B138" s="222"/>
      <c r="C138" s="223"/>
      <c r="D138" s="224" t="s">
        <v>199</v>
      </c>
      <c r="E138" s="225" t="s">
        <v>1</v>
      </c>
      <c r="F138" s="226" t="s">
        <v>1783</v>
      </c>
      <c r="G138" s="223"/>
      <c r="H138" s="227">
        <v>23.16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199</v>
      </c>
      <c r="AU138" s="233" t="s">
        <v>87</v>
      </c>
      <c r="AV138" s="13" t="s">
        <v>87</v>
      </c>
      <c r="AW138" s="13" t="s">
        <v>34</v>
      </c>
      <c r="AX138" s="13" t="s">
        <v>85</v>
      </c>
      <c r="AY138" s="233" t="s">
        <v>190</v>
      </c>
    </row>
    <row r="139" spans="1:65" s="2" customFormat="1" ht="16.5" customHeight="1">
      <c r="A139" s="34"/>
      <c r="B139" s="35"/>
      <c r="C139" s="209" t="s">
        <v>197</v>
      </c>
      <c r="D139" s="209" t="s">
        <v>192</v>
      </c>
      <c r="E139" s="210" t="s">
        <v>250</v>
      </c>
      <c r="F139" s="211" t="s">
        <v>251</v>
      </c>
      <c r="G139" s="212" t="s">
        <v>202</v>
      </c>
      <c r="H139" s="213">
        <v>4.632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1784</v>
      </c>
    </row>
    <row r="140" spans="2:51" s="13" customFormat="1" ht="10.2">
      <c r="B140" s="222"/>
      <c r="C140" s="223"/>
      <c r="D140" s="224" t="s">
        <v>199</v>
      </c>
      <c r="E140" s="225" t="s">
        <v>1</v>
      </c>
      <c r="F140" s="226" t="s">
        <v>470</v>
      </c>
      <c r="G140" s="223"/>
      <c r="H140" s="227">
        <v>4.632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199</v>
      </c>
      <c r="AU140" s="233" t="s">
        <v>87</v>
      </c>
      <c r="AV140" s="13" t="s">
        <v>87</v>
      </c>
      <c r="AW140" s="13" t="s">
        <v>34</v>
      </c>
      <c r="AX140" s="13" t="s">
        <v>85</v>
      </c>
      <c r="AY140" s="233" t="s">
        <v>190</v>
      </c>
    </row>
    <row r="141" spans="1:65" s="2" customFormat="1" ht="21.75" customHeight="1">
      <c r="A141" s="34"/>
      <c r="B141" s="35"/>
      <c r="C141" s="209" t="s">
        <v>217</v>
      </c>
      <c r="D141" s="209" t="s">
        <v>192</v>
      </c>
      <c r="E141" s="210" t="s">
        <v>254</v>
      </c>
      <c r="F141" s="211" t="s">
        <v>255</v>
      </c>
      <c r="G141" s="212" t="s">
        <v>256</v>
      </c>
      <c r="H141" s="213">
        <v>7.735</v>
      </c>
      <c r="I141" s="214"/>
      <c r="J141" s="215">
        <f>ROUND(I141*H141,2)</f>
        <v>0</v>
      </c>
      <c r="K141" s="211" t="s">
        <v>196</v>
      </c>
      <c r="L141" s="39"/>
      <c r="M141" s="216" t="s">
        <v>1</v>
      </c>
      <c r="N141" s="217" t="s">
        <v>43</v>
      </c>
      <c r="O141" s="71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197</v>
      </c>
      <c r="AT141" s="220" t="s">
        <v>192</v>
      </c>
      <c r="AU141" s="220" t="s">
        <v>87</v>
      </c>
      <c r="AY141" s="17" t="s">
        <v>190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7" t="s">
        <v>85</v>
      </c>
      <c r="BK141" s="221">
        <f>ROUND(I141*H141,2)</f>
        <v>0</v>
      </c>
      <c r="BL141" s="17" t="s">
        <v>197</v>
      </c>
      <c r="BM141" s="220" t="s">
        <v>1785</v>
      </c>
    </row>
    <row r="142" spans="2:51" s="13" customFormat="1" ht="10.2">
      <c r="B142" s="222"/>
      <c r="C142" s="223"/>
      <c r="D142" s="224" t="s">
        <v>199</v>
      </c>
      <c r="E142" s="225" t="s">
        <v>1</v>
      </c>
      <c r="F142" s="226" t="s">
        <v>1786</v>
      </c>
      <c r="G142" s="223"/>
      <c r="H142" s="227">
        <v>7.735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199</v>
      </c>
      <c r="AU142" s="233" t="s">
        <v>87</v>
      </c>
      <c r="AV142" s="13" t="s">
        <v>87</v>
      </c>
      <c r="AW142" s="13" t="s">
        <v>34</v>
      </c>
      <c r="AX142" s="13" t="s">
        <v>85</v>
      </c>
      <c r="AY142" s="233" t="s">
        <v>190</v>
      </c>
    </row>
    <row r="143" spans="2:63" s="12" customFormat="1" ht="22.8" customHeight="1">
      <c r="B143" s="193"/>
      <c r="C143" s="194"/>
      <c r="D143" s="195" t="s">
        <v>77</v>
      </c>
      <c r="E143" s="207" t="s">
        <v>87</v>
      </c>
      <c r="F143" s="207" t="s">
        <v>290</v>
      </c>
      <c r="G143" s="194"/>
      <c r="H143" s="194"/>
      <c r="I143" s="197"/>
      <c r="J143" s="208">
        <f>BK143</f>
        <v>0</v>
      </c>
      <c r="K143" s="194"/>
      <c r="L143" s="199"/>
      <c r="M143" s="200"/>
      <c r="N143" s="201"/>
      <c r="O143" s="201"/>
      <c r="P143" s="202">
        <f>SUM(P144:P150)</f>
        <v>0</v>
      </c>
      <c r="Q143" s="201"/>
      <c r="R143" s="202">
        <f>SUM(R144:R150)</f>
        <v>11.763525549999999</v>
      </c>
      <c r="S143" s="201"/>
      <c r="T143" s="203">
        <f>SUM(T144:T150)</f>
        <v>0</v>
      </c>
      <c r="AR143" s="204" t="s">
        <v>85</v>
      </c>
      <c r="AT143" s="205" t="s">
        <v>77</v>
      </c>
      <c r="AU143" s="205" t="s">
        <v>85</v>
      </c>
      <c r="AY143" s="204" t="s">
        <v>190</v>
      </c>
      <c r="BK143" s="206">
        <f>SUM(BK144:BK150)</f>
        <v>0</v>
      </c>
    </row>
    <row r="144" spans="1:65" s="2" customFormat="1" ht="16.5" customHeight="1">
      <c r="A144" s="34"/>
      <c r="B144" s="35"/>
      <c r="C144" s="209" t="s">
        <v>223</v>
      </c>
      <c r="D144" s="209" t="s">
        <v>192</v>
      </c>
      <c r="E144" s="210" t="s">
        <v>303</v>
      </c>
      <c r="F144" s="211" t="s">
        <v>304</v>
      </c>
      <c r="G144" s="212" t="s">
        <v>202</v>
      </c>
      <c r="H144" s="213">
        <v>4.795</v>
      </c>
      <c r="I144" s="214"/>
      <c r="J144" s="215">
        <f>ROUND(I144*H144,2)</f>
        <v>0</v>
      </c>
      <c r="K144" s="211" t="s">
        <v>196</v>
      </c>
      <c r="L144" s="39"/>
      <c r="M144" s="216" t="s">
        <v>1</v>
      </c>
      <c r="N144" s="217" t="s">
        <v>43</v>
      </c>
      <c r="O144" s="71"/>
      <c r="P144" s="218">
        <f>O144*H144</f>
        <v>0</v>
      </c>
      <c r="Q144" s="218">
        <v>2.45329</v>
      </c>
      <c r="R144" s="218">
        <f>Q144*H144</f>
        <v>11.763525549999999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197</v>
      </c>
      <c r="AT144" s="220" t="s">
        <v>192</v>
      </c>
      <c r="AU144" s="220" t="s">
        <v>87</v>
      </c>
      <c r="AY144" s="17" t="s">
        <v>190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85</v>
      </c>
      <c r="BK144" s="221">
        <f>ROUND(I144*H144,2)</f>
        <v>0</v>
      </c>
      <c r="BL144" s="17" t="s">
        <v>197</v>
      </c>
      <c r="BM144" s="220" t="s">
        <v>1787</v>
      </c>
    </row>
    <row r="145" spans="2:51" s="14" customFormat="1" ht="10.2">
      <c r="B145" s="234"/>
      <c r="C145" s="235"/>
      <c r="D145" s="224" t="s">
        <v>199</v>
      </c>
      <c r="E145" s="236" t="s">
        <v>1</v>
      </c>
      <c r="F145" s="237" t="s">
        <v>1788</v>
      </c>
      <c r="G145" s="235"/>
      <c r="H145" s="236" t="s">
        <v>1</v>
      </c>
      <c r="I145" s="238"/>
      <c r="J145" s="235"/>
      <c r="K145" s="235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199</v>
      </c>
      <c r="AU145" s="243" t="s">
        <v>87</v>
      </c>
      <c r="AV145" s="14" t="s">
        <v>85</v>
      </c>
      <c r="AW145" s="14" t="s">
        <v>34</v>
      </c>
      <c r="AX145" s="14" t="s">
        <v>78</v>
      </c>
      <c r="AY145" s="243" t="s">
        <v>190</v>
      </c>
    </row>
    <row r="146" spans="2:51" s="13" customFormat="1" ht="10.2">
      <c r="B146" s="222"/>
      <c r="C146" s="223"/>
      <c r="D146" s="224" t="s">
        <v>199</v>
      </c>
      <c r="E146" s="225" t="s">
        <v>1</v>
      </c>
      <c r="F146" s="226" t="s">
        <v>1789</v>
      </c>
      <c r="G146" s="223"/>
      <c r="H146" s="227">
        <v>0.696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199</v>
      </c>
      <c r="AU146" s="233" t="s">
        <v>87</v>
      </c>
      <c r="AV146" s="13" t="s">
        <v>87</v>
      </c>
      <c r="AW146" s="13" t="s">
        <v>34</v>
      </c>
      <c r="AX146" s="13" t="s">
        <v>78</v>
      </c>
      <c r="AY146" s="233" t="s">
        <v>190</v>
      </c>
    </row>
    <row r="147" spans="2:51" s="14" customFormat="1" ht="10.2">
      <c r="B147" s="234"/>
      <c r="C147" s="235"/>
      <c r="D147" s="224" t="s">
        <v>199</v>
      </c>
      <c r="E147" s="236" t="s">
        <v>1</v>
      </c>
      <c r="F147" s="237" t="s">
        <v>1790</v>
      </c>
      <c r="G147" s="235"/>
      <c r="H147" s="236" t="s">
        <v>1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199</v>
      </c>
      <c r="AU147" s="243" t="s">
        <v>87</v>
      </c>
      <c r="AV147" s="14" t="s">
        <v>85</v>
      </c>
      <c r="AW147" s="14" t="s">
        <v>34</v>
      </c>
      <c r="AX147" s="14" t="s">
        <v>78</v>
      </c>
      <c r="AY147" s="243" t="s">
        <v>190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1791</v>
      </c>
      <c r="G148" s="223"/>
      <c r="H148" s="227">
        <v>2.534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78</v>
      </c>
      <c r="AY148" s="233" t="s">
        <v>190</v>
      </c>
    </row>
    <row r="149" spans="2:51" s="13" customFormat="1" ht="20.4">
      <c r="B149" s="222"/>
      <c r="C149" s="223"/>
      <c r="D149" s="224" t="s">
        <v>199</v>
      </c>
      <c r="E149" s="225" t="s">
        <v>1</v>
      </c>
      <c r="F149" s="226" t="s">
        <v>1792</v>
      </c>
      <c r="G149" s="223"/>
      <c r="H149" s="227">
        <v>1.565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78</v>
      </c>
      <c r="AY149" s="233" t="s">
        <v>190</v>
      </c>
    </row>
    <row r="150" spans="2:51" s="15" customFormat="1" ht="10.2">
      <c r="B150" s="244"/>
      <c r="C150" s="245"/>
      <c r="D150" s="224" t="s">
        <v>199</v>
      </c>
      <c r="E150" s="246" t="s">
        <v>1</v>
      </c>
      <c r="F150" s="247" t="s">
        <v>216</v>
      </c>
      <c r="G150" s="245"/>
      <c r="H150" s="248">
        <v>4.795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199</v>
      </c>
      <c r="AU150" s="254" t="s">
        <v>87</v>
      </c>
      <c r="AV150" s="15" t="s">
        <v>197</v>
      </c>
      <c r="AW150" s="15" t="s">
        <v>34</v>
      </c>
      <c r="AX150" s="15" t="s">
        <v>85</v>
      </c>
      <c r="AY150" s="254" t="s">
        <v>190</v>
      </c>
    </row>
    <row r="151" spans="2:63" s="12" customFormat="1" ht="22.8" customHeight="1">
      <c r="B151" s="193"/>
      <c r="C151" s="194"/>
      <c r="D151" s="195" t="s">
        <v>77</v>
      </c>
      <c r="E151" s="207" t="s">
        <v>223</v>
      </c>
      <c r="F151" s="207" t="s">
        <v>548</v>
      </c>
      <c r="G151" s="194"/>
      <c r="H151" s="194"/>
      <c r="I151" s="197"/>
      <c r="J151" s="208">
        <f>BK151</f>
        <v>0</v>
      </c>
      <c r="K151" s="194"/>
      <c r="L151" s="199"/>
      <c r="M151" s="200"/>
      <c r="N151" s="201"/>
      <c r="O151" s="201"/>
      <c r="P151" s="202">
        <f>SUM(P152:P153)</f>
        <v>0</v>
      </c>
      <c r="Q151" s="201"/>
      <c r="R151" s="202">
        <f>SUM(R152:R153)</f>
        <v>4.68435</v>
      </c>
      <c r="S151" s="201"/>
      <c r="T151" s="203">
        <f>SUM(T152:T153)</f>
        <v>0</v>
      </c>
      <c r="AR151" s="204" t="s">
        <v>85</v>
      </c>
      <c r="AT151" s="205" t="s">
        <v>77</v>
      </c>
      <c r="AU151" s="205" t="s">
        <v>85</v>
      </c>
      <c r="AY151" s="204" t="s">
        <v>190</v>
      </c>
      <c r="BK151" s="206">
        <f>SUM(BK152:BK153)</f>
        <v>0</v>
      </c>
    </row>
    <row r="152" spans="1:65" s="2" customFormat="1" ht="16.5" customHeight="1">
      <c r="A152" s="34"/>
      <c r="B152" s="35"/>
      <c r="C152" s="209" t="s">
        <v>229</v>
      </c>
      <c r="D152" s="209" t="s">
        <v>192</v>
      </c>
      <c r="E152" s="210" t="s">
        <v>1793</v>
      </c>
      <c r="F152" s="211" t="s">
        <v>1794</v>
      </c>
      <c r="G152" s="212" t="s">
        <v>195</v>
      </c>
      <c r="H152" s="213">
        <v>25.5</v>
      </c>
      <c r="I152" s="214"/>
      <c r="J152" s="215">
        <f>ROUND(I152*H152,2)</f>
        <v>0</v>
      </c>
      <c r="K152" s="211" t="s">
        <v>196</v>
      </c>
      <c r="L152" s="39"/>
      <c r="M152" s="216" t="s">
        <v>1</v>
      </c>
      <c r="N152" s="217" t="s">
        <v>43</v>
      </c>
      <c r="O152" s="71"/>
      <c r="P152" s="218">
        <f>O152*H152</f>
        <v>0</v>
      </c>
      <c r="Q152" s="218">
        <v>0.1837</v>
      </c>
      <c r="R152" s="218">
        <f>Q152*H152</f>
        <v>4.68435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197</v>
      </c>
      <c r="AT152" s="220" t="s">
        <v>192</v>
      </c>
      <c r="AU152" s="220" t="s">
        <v>87</v>
      </c>
      <c r="AY152" s="17" t="s">
        <v>190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85</v>
      </c>
      <c r="BK152" s="221">
        <f>ROUND(I152*H152,2)</f>
        <v>0</v>
      </c>
      <c r="BL152" s="17" t="s">
        <v>197</v>
      </c>
      <c r="BM152" s="220" t="s">
        <v>1795</v>
      </c>
    </row>
    <row r="153" spans="2:51" s="13" customFormat="1" ht="10.2">
      <c r="B153" s="222"/>
      <c r="C153" s="223"/>
      <c r="D153" s="224" t="s">
        <v>199</v>
      </c>
      <c r="E153" s="225" t="s">
        <v>1</v>
      </c>
      <c r="F153" s="226" t="s">
        <v>1796</v>
      </c>
      <c r="G153" s="223"/>
      <c r="H153" s="227">
        <v>25.5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199</v>
      </c>
      <c r="AU153" s="233" t="s">
        <v>87</v>
      </c>
      <c r="AV153" s="13" t="s">
        <v>87</v>
      </c>
      <c r="AW153" s="13" t="s">
        <v>34</v>
      </c>
      <c r="AX153" s="13" t="s">
        <v>85</v>
      </c>
      <c r="AY153" s="233" t="s">
        <v>190</v>
      </c>
    </row>
    <row r="154" spans="2:63" s="12" customFormat="1" ht="22.8" customHeight="1">
      <c r="B154" s="193"/>
      <c r="C154" s="194"/>
      <c r="D154" s="195" t="s">
        <v>77</v>
      </c>
      <c r="E154" s="207" t="s">
        <v>239</v>
      </c>
      <c r="F154" s="207" t="s">
        <v>347</v>
      </c>
      <c r="G154" s="194"/>
      <c r="H154" s="194"/>
      <c r="I154" s="197"/>
      <c r="J154" s="208">
        <f>BK154</f>
        <v>0</v>
      </c>
      <c r="K154" s="194"/>
      <c r="L154" s="199"/>
      <c r="M154" s="200"/>
      <c r="N154" s="201"/>
      <c r="O154" s="201"/>
      <c r="P154" s="202">
        <f>SUM(P155:P159)</f>
        <v>0</v>
      </c>
      <c r="Q154" s="201"/>
      <c r="R154" s="202">
        <f>SUM(R155:R159)</f>
        <v>3.7090900000000007</v>
      </c>
      <c r="S154" s="201"/>
      <c r="T154" s="203">
        <f>SUM(T155:T159)</f>
        <v>0</v>
      </c>
      <c r="AR154" s="204" t="s">
        <v>85</v>
      </c>
      <c r="AT154" s="205" t="s">
        <v>77</v>
      </c>
      <c r="AU154" s="205" t="s">
        <v>85</v>
      </c>
      <c r="AY154" s="204" t="s">
        <v>190</v>
      </c>
      <c r="BK154" s="206">
        <f>SUM(BK155:BK159)</f>
        <v>0</v>
      </c>
    </row>
    <row r="155" spans="1:65" s="2" customFormat="1" ht="16.5" customHeight="1">
      <c r="A155" s="34"/>
      <c r="B155" s="35"/>
      <c r="C155" s="209" t="s">
        <v>234</v>
      </c>
      <c r="D155" s="209" t="s">
        <v>192</v>
      </c>
      <c r="E155" s="210" t="s">
        <v>1797</v>
      </c>
      <c r="F155" s="211" t="s">
        <v>1798</v>
      </c>
      <c r="G155" s="212" t="s">
        <v>311</v>
      </c>
      <c r="H155" s="213">
        <v>7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0.07287</v>
      </c>
      <c r="R155" s="218">
        <f>Q155*H155</f>
        <v>0.51009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197</v>
      </c>
      <c r="BM155" s="220" t="s">
        <v>1799</v>
      </c>
    </row>
    <row r="156" spans="1:65" s="2" customFormat="1" ht="21.75" customHeight="1">
      <c r="A156" s="34"/>
      <c r="B156" s="35"/>
      <c r="C156" s="255" t="s">
        <v>239</v>
      </c>
      <c r="D156" s="255" t="s">
        <v>327</v>
      </c>
      <c r="E156" s="256" t="s">
        <v>1800</v>
      </c>
      <c r="F156" s="257" t="s">
        <v>1801</v>
      </c>
      <c r="G156" s="258" t="s">
        <v>311</v>
      </c>
      <c r="H156" s="259">
        <v>7</v>
      </c>
      <c r="I156" s="260"/>
      <c r="J156" s="261">
        <f>ROUND(I156*H156,2)</f>
        <v>0</v>
      </c>
      <c r="K156" s="257" t="s">
        <v>196</v>
      </c>
      <c r="L156" s="262"/>
      <c r="M156" s="263" t="s">
        <v>1</v>
      </c>
      <c r="N156" s="264" t="s">
        <v>43</v>
      </c>
      <c r="O156" s="71"/>
      <c r="P156" s="218">
        <f>O156*H156</f>
        <v>0</v>
      </c>
      <c r="Q156" s="218">
        <v>0.006</v>
      </c>
      <c r="R156" s="218">
        <f>Q156*H156</f>
        <v>0.042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234</v>
      </c>
      <c r="AT156" s="220" t="s">
        <v>327</v>
      </c>
      <c r="AU156" s="220" t="s">
        <v>87</v>
      </c>
      <c r="AY156" s="17" t="s">
        <v>190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85</v>
      </c>
      <c r="BK156" s="221">
        <f>ROUND(I156*H156,2)</f>
        <v>0</v>
      </c>
      <c r="BL156" s="17" t="s">
        <v>197</v>
      </c>
      <c r="BM156" s="220" t="s">
        <v>1802</v>
      </c>
    </row>
    <row r="157" spans="1:65" s="2" customFormat="1" ht="21.75" customHeight="1">
      <c r="A157" s="34"/>
      <c r="B157" s="35"/>
      <c r="C157" s="209" t="s">
        <v>244</v>
      </c>
      <c r="D157" s="209" t="s">
        <v>192</v>
      </c>
      <c r="E157" s="210" t="s">
        <v>1803</v>
      </c>
      <c r="F157" s="211" t="s">
        <v>1804</v>
      </c>
      <c r="G157" s="212" t="s">
        <v>311</v>
      </c>
      <c r="H157" s="213">
        <v>17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0.001</v>
      </c>
      <c r="R157" s="218">
        <f>Q157*H157</f>
        <v>0.017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1805</v>
      </c>
    </row>
    <row r="158" spans="1:65" s="2" customFormat="1" ht="21.75" customHeight="1">
      <c r="A158" s="34"/>
      <c r="B158" s="35"/>
      <c r="C158" s="255" t="s">
        <v>249</v>
      </c>
      <c r="D158" s="255" t="s">
        <v>327</v>
      </c>
      <c r="E158" s="256" t="s">
        <v>1806</v>
      </c>
      <c r="F158" s="257" t="s">
        <v>1807</v>
      </c>
      <c r="G158" s="258" t="s">
        <v>311</v>
      </c>
      <c r="H158" s="259">
        <v>17</v>
      </c>
      <c r="I158" s="260"/>
      <c r="J158" s="261">
        <f>ROUND(I158*H158,2)</f>
        <v>0</v>
      </c>
      <c r="K158" s="257" t="s">
        <v>1808</v>
      </c>
      <c r="L158" s="262"/>
      <c r="M158" s="263" t="s">
        <v>1</v>
      </c>
      <c r="N158" s="264" t="s">
        <v>43</v>
      </c>
      <c r="O158" s="71"/>
      <c r="P158" s="218">
        <f>O158*H158</f>
        <v>0</v>
      </c>
      <c r="Q158" s="218">
        <v>0.07</v>
      </c>
      <c r="R158" s="218">
        <f>Q158*H158</f>
        <v>1.1900000000000002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234</v>
      </c>
      <c r="AT158" s="220" t="s">
        <v>327</v>
      </c>
      <c r="AU158" s="220" t="s">
        <v>87</v>
      </c>
      <c r="AY158" s="17" t="s">
        <v>190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85</v>
      </c>
      <c r="BK158" s="221">
        <f>ROUND(I158*H158,2)</f>
        <v>0</v>
      </c>
      <c r="BL158" s="17" t="s">
        <v>197</v>
      </c>
      <c r="BM158" s="220" t="s">
        <v>1809</v>
      </c>
    </row>
    <row r="159" spans="1:65" s="2" customFormat="1" ht="33" customHeight="1">
      <c r="A159" s="34"/>
      <c r="B159" s="35"/>
      <c r="C159" s="209" t="s">
        <v>253</v>
      </c>
      <c r="D159" s="209" t="s">
        <v>192</v>
      </c>
      <c r="E159" s="210" t="s">
        <v>1810</v>
      </c>
      <c r="F159" s="211" t="s">
        <v>1811</v>
      </c>
      <c r="G159" s="212" t="s">
        <v>311</v>
      </c>
      <c r="H159" s="213">
        <v>10</v>
      </c>
      <c r="I159" s="214"/>
      <c r="J159" s="215">
        <f>ROUND(I159*H159,2)</f>
        <v>0</v>
      </c>
      <c r="K159" s="211" t="s">
        <v>1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0.195</v>
      </c>
      <c r="R159" s="218">
        <f>Q159*H159</f>
        <v>1.9500000000000002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1812</v>
      </c>
    </row>
    <row r="160" spans="2:63" s="12" customFormat="1" ht="22.8" customHeight="1">
      <c r="B160" s="193"/>
      <c r="C160" s="194"/>
      <c r="D160" s="195" t="s">
        <v>77</v>
      </c>
      <c r="E160" s="207" t="s">
        <v>407</v>
      </c>
      <c r="F160" s="207" t="s">
        <v>408</v>
      </c>
      <c r="G160" s="194"/>
      <c r="H160" s="194"/>
      <c r="I160" s="197"/>
      <c r="J160" s="208">
        <f>BK160</f>
        <v>0</v>
      </c>
      <c r="K160" s="194"/>
      <c r="L160" s="199"/>
      <c r="M160" s="200"/>
      <c r="N160" s="201"/>
      <c r="O160" s="201"/>
      <c r="P160" s="202">
        <f>P161</f>
        <v>0</v>
      </c>
      <c r="Q160" s="201"/>
      <c r="R160" s="202">
        <f>R161</f>
        <v>0</v>
      </c>
      <c r="S160" s="201"/>
      <c r="T160" s="203">
        <f>T161</f>
        <v>0</v>
      </c>
      <c r="AR160" s="204" t="s">
        <v>85</v>
      </c>
      <c r="AT160" s="205" t="s">
        <v>77</v>
      </c>
      <c r="AU160" s="205" t="s">
        <v>85</v>
      </c>
      <c r="AY160" s="204" t="s">
        <v>190</v>
      </c>
      <c r="BK160" s="206">
        <f>BK161</f>
        <v>0</v>
      </c>
    </row>
    <row r="161" spans="1:65" s="2" customFormat="1" ht="21.75" customHeight="1">
      <c r="A161" s="34"/>
      <c r="B161" s="35"/>
      <c r="C161" s="209" t="s">
        <v>259</v>
      </c>
      <c r="D161" s="209" t="s">
        <v>192</v>
      </c>
      <c r="E161" s="210" t="s">
        <v>1477</v>
      </c>
      <c r="F161" s="211" t="s">
        <v>1478</v>
      </c>
      <c r="G161" s="212" t="s">
        <v>256</v>
      </c>
      <c r="H161" s="213">
        <v>20.157</v>
      </c>
      <c r="I161" s="214"/>
      <c r="J161" s="215">
        <f>ROUND(I161*H161,2)</f>
        <v>0</v>
      </c>
      <c r="K161" s="211" t="s">
        <v>196</v>
      </c>
      <c r="L161" s="39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197</v>
      </c>
      <c r="AT161" s="220" t="s">
        <v>192</v>
      </c>
      <c r="AU161" s="220" t="s">
        <v>87</v>
      </c>
      <c r="AY161" s="17" t="s">
        <v>190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85</v>
      </c>
      <c r="BK161" s="221">
        <f>ROUND(I161*H161,2)</f>
        <v>0</v>
      </c>
      <c r="BL161" s="17" t="s">
        <v>197</v>
      </c>
      <c r="BM161" s="220" t="s">
        <v>1813</v>
      </c>
    </row>
    <row r="162" spans="2:63" s="12" customFormat="1" ht="25.95" customHeight="1">
      <c r="B162" s="193"/>
      <c r="C162" s="194"/>
      <c r="D162" s="195" t="s">
        <v>77</v>
      </c>
      <c r="E162" s="196" t="s">
        <v>413</v>
      </c>
      <c r="F162" s="196" t="s">
        <v>414</v>
      </c>
      <c r="G162" s="194"/>
      <c r="H162" s="194"/>
      <c r="I162" s="197"/>
      <c r="J162" s="198">
        <f>BK162</f>
        <v>0</v>
      </c>
      <c r="K162" s="194"/>
      <c r="L162" s="199"/>
      <c r="M162" s="200"/>
      <c r="N162" s="201"/>
      <c r="O162" s="201"/>
      <c r="P162" s="202">
        <f>P163+P172</f>
        <v>0</v>
      </c>
      <c r="Q162" s="201"/>
      <c r="R162" s="202">
        <f>R163+R172</f>
        <v>1.3873794200000003</v>
      </c>
      <c r="S162" s="201"/>
      <c r="T162" s="203">
        <f>T163+T172</f>
        <v>0</v>
      </c>
      <c r="AR162" s="204" t="s">
        <v>87</v>
      </c>
      <c r="AT162" s="205" t="s">
        <v>77</v>
      </c>
      <c r="AU162" s="205" t="s">
        <v>78</v>
      </c>
      <c r="AY162" s="204" t="s">
        <v>190</v>
      </c>
      <c r="BK162" s="206">
        <f>BK163+BK172</f>
        <v>0</v>
      </c>
    </row>
    <row r="163" spans="2:63" s="12" customFormat="1" ht="22.8" customHeight="1">
      <c r="B163" s="193"/>
      <c r="C163" s="194"/>
      <c r="D163" s="195" t="s">
        <v>77</v>
      </c>
      <c r="E163" s="207" t="s">
        <v>415</v>
      </c>
      <c r="F163" s="207" t="s">
        <v>416</v>
      </c>
      <c r="G163" s="194"/>
      <c r="H163" s="194"/>
      <c r="I163" s="197"/>
      <c r="J163" s="208">
        <f>BK163</f>
        <v>0</v>
      </c>
      <c r="K163" s="194"/>
      <c r="L163" s="199"/>
      <c r="M163" s="200"/>
      <c r="N163" s="201"/>
      <c r="O163" s="201"/>
      <c r="P163" s="202">
        <f>SUM(P164:P171)</f>
        <v>0</v>
      </c>
      <c r="Q163" s="201"/>
      <c r="R163" s="202">
        <f>SUM(R164:R171)</f>
        <v>1.1517373000000002</v>
      </c>
      <c r="S163" s="201"/>
      <c r="T163" s="203">
        <f>SUM(T164:T171)</f>
        <v>0</v>
      </c>
      <c r="AR163" s="204" t="s">
        <v>87</v>
      </c>
      <c r="AT163" s="205" t="s">
        <v>77</v>
      </c>
      <c r="AU163" s="205" t="s">
        <v>85</v>
      </c>
      <c r="AY163" s="204" t="s">
        <v>190</v>
      </c>
      <c r="BK163" s="206">
        <f>SUM(BK164:BK171)</f>
        <v>0</v>
      </c>
    </row>
    <row r="164" spans="1:65" s="2" customFormat="1" ht="21.75" customHeight="1">
      <c r="A164" s="34"/>
      <c r="B164" s="35"/>
      <c r="C164" s="209" t="s">
        <v>263</v>
      </c>
      <c r="D164" s="209" t="s">
        <v>192</v>
      </c>
      <c r="E164" s="210" t="s">
        <v>1814</v>
      </c>
      <c r="F164" s="211" t="s">
        <v>1815</v>
      </c>
      <c r="G164" s="212" t="s">
        <v>420</v>
      </c>
      <c r="H164" s="213">
        <v>1076.39</v>
      </c>
      <c r="I164" s="214"/>
      <c r="J164" s="215">
        <f>ROUND(I164*H164,2)</f>
        <v>0</v>
      </c>
      <c r="K164" s="211" t="s">
        <v>196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7E-05</v>
      </c>
      <c r="R164" s="218">
        <f>Q164*H164</f>
        <v>0.0753473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273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273</v>
      </c>
      <c r="BM164" s="220" t="s">
        <v>1816</v>
      </c>
    </row>
    <row r="165" spans="2:51" s="14" customFormat="1" ht="10.2">
      <c r="B165" s="234"/>
      <c r="C165" s="235"/>
      <c r="D165" s="224" t="s">
        <v>199</v>
      </c>
      <c r="E165" s="236" t="s">
        <v>1</v>
      </c>
      <c r="F165" s="237" t="s">
        <v>1817</v>
      </c>
      <c r="G165" s="235"/>
      <c r="H165" s="236" t="s">
        <v>1</v>
      </c>
      <c r="I165" s="238"/>
      <c r="J165" s="235"/>
      <c r="K165" s="235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199</v>
      </c>
      <c r="AU165" s="243" t="s">
        <v>87</v>
      </c>
      <c r="AV165" s="14" t="s">
        <v>85</v>
      </c>
      <c r="AW165" s="14" t="s">
        <v>34</v>
      </c>
      <c r="AX165" s="14" t="s">
        <v>78</v>
      </c>
      <c r="AY165" s="243" t="s">
        <v>190</v>
      </c>
    </row>
    <row r="166" spans="2:51" s="13" customFormat="1" ht="10.2">
      <c r="B166" s="222"/>
      <c r="C166" s="223"/>
      <c r="D166" s="224" t="s">
        <v>199</v>
      </c>
      <c r="E166" s="225" t="s">
        <v>1</v>
      </c>
      <c r="F166" s="226" t="s">
        <v>1818</v>
      </c>
      <c r="G166" s="223"/>
      <c r="H166" s="227">
        <v>26.39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199</v>
      </c>
      <c r="AU166" s="233" t="s">
        <v>87</v>
      </c>
      <c r="AV166" s="13" t="s">
        <v>87</v>
      </c>
      <c r="AW166" s="13" t="s">
        <v>34</v>
      </c>
      <c r="AX166" s="13" t="s">
        <v>78</v>
      </c>
      <c r="AY166" s="233" t="s">
        <v>190</v>
      </c>
    </row>
    <row r="167" spans="2:51" s="14" customFormat="1" ht="10.2">
      <c r="B167" s="234"/>
      <c r="C167" s="235"/>
      <c r="D167" s="224" t="s">
        <v>199</v>
      </c>
      <c r="E167" s="236" t="s">
        <v>1</v>
      </c>
      <c r="F167" s="237" t="s">
        <v>1819</v>
      </c>
      <c r="G167" s="235"/>
      <c r="H167" s="236" t="s">
        <v>1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199</v>
      </c>
      <c r="AU167" s="243" t="s">
        <v>87</v>
      </c>
      <c r="AV167" s="14" t="s">
        <v>85</v>
      </c>
      <c r="AW167" s="14" t="s">
        <v>34</v>
      </c>
      <c r="AX167" s="14" t="s">
        <v>78</v>
      </c>
      <c r="AY167" s="243" t="s">
        <v>190</v>
      </c>
    </row>
    <row r="168" spans="2:51" s="13" customFormat="1" ht="10.2">
      <c r="B168" s="222"/>
      <c r="C168" s="223"/>
      <c r="D168" s="224" t="s">
        <v>199</v>
      </c>
      <c r="E168" s="225" t="s">
        <v>1</v>
      </c>
      <c r="F168" s="226" t="s">
        <v>1820</v>
      </c>
      <c r="G168" s="223"/>
      <c r="H168" s="227">
        <v>1050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199</v>
      </c>
      <c r="AU168" s="233" t="s">
        <v>87</v>
      </c>
      <c r="AV168" s="13" t="s">
        <v>87</v>
      </c>
      <c r="AW168" s="13" t="s">
        <v>34</v>
      </c>
      <c r="AX168" s="13" t="s">
        <v>78</v>
      </c>
      <c r="AY168" s="233" t="s">
        <v>190</v>
      </c>
    </row>
    <row r="169" spans="2:51" s="15" customFormat="1" ht="10.2">
      <c r="B169" s="244"/>
      <c r="C169" s="245"/>
      <c r="D169" s="224" t="s">
        <v>199</v>
      </c>
      <c r="E169" s="246" t="s">
        <v>1</v>
      </c>
      <c r="F169" s="247" t="s">
        <v>216</v>
      </c>
      <c r="G169" s="245"/>
      <c r="H169" s="248">
        <v>1076.39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199</v>
      </c>
      <c r="AU169" s="254" t="s">
        <v>87</v>
      </c>
      <c r="AV169" s="15" t="s">
        <v>197</v>
      </c>
      <c r="AW169" s="15" t="s">
        <v>34</v>
      </c>
      <c r="AX169" s="15" t="s">
        <v>85</v>
      </c>
      <c r="AY169" s="254" t="s">
        <v>190</v>
      </c>
    </row>
    <row r="170" spans="1:65" s="2" customFormat="1" ht="16.5" customHeight="1">
      <c r="A170" s="34"/>
      <c r="B170" s="35"/>
      <c r="C170" s="255" t="s">
        <v>8</v>
      </c>
      <c r="D170" s="255" t="s">
        <v>327</v>
      </c>
      <c r="E170" s="256" t="s">
        <v>1821</v>
      </c>
      <c r="F170" s="257" t="s">
        <v>1822</v>
      </c>
      <c r="G170" s="258" t="s">
        <v>420</v>
      </c>
      <c r="H170" s="259">
        <v>1076.39</v>
      </c>
      <c r="I170" s="260"/>
      <c r="J170" s="261">
        <f>ROUND(I170*H170,2)</f>
        <v>0</v>
      </c>
      <c r="K170" s="257" t="s">
        <v>1</v>
      </c>
      <c r="L170" s="262"/>
      <c r="M170" s="263" t="s">
        <v>1</v>
      </c>
      <c r="N170" s="264" t="s">
        <v>43</v>
      </c>
      <c r="O170" s="71"/>
      <c r="P170" s="218">
        <f>O170*H170</f>
        <v>0</v>
      </c>
      <c r="Q170" s="218">
        <v>0.001</v>
      </c>
      <c r="R170" s="218">
        <f>Q170*H170</f>
        <v>1.0763900000000002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356</v>
      </c>
      <c r="AT170" s="220" t="s">
        <v>327</v>
      </c>
      <c r="AU170" s="220" t="s">
        <v>87</v>
      </c>
      <c r="AY170" s="17" t="s">
        <v>190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85</v>
      </c>
      <c r="BK170" s="221">
        <f>ROUND(I170*H170,2)</f>
        <v>0</v>
      </c>
      <c r="BL170" s="17" t="s">
        <v>273</v>
      </c>
      <c r="BM170" s="220" t="s">
        <v>1823</v>
      </c>
    </row>
    <row r="171" spans="1:65" s="2" customFormat="1" ht="21.75" customHeight="1">
      <c r="A171" s="34"/>
      <c r="B171" s="35"/>
      <c r="C171" s="209" t="s">
        <v>273</v>
      </c>
      <c r="D171" s="209" t="s">
        <v>192</v>
      </c>
      <c r="E171" s="210" t="s">
        <v>429</v>
      </c>
      <c r="F171" s="211" t="s">
        <v>430</v>
      </c>
      <c r="G171" s="212" t="s">
        <v>431</v>
      </c>
      <c r="H171" s="265"/>
      <c r="I171" s="214"/>
      <c r="J171" s="215">
        <f>ROUND(I171*H171,2)</f>
        <v>0</v>
      </c>
      <c r="K171" s="211" t="s">
        <v>196</v>
      </c>
      <c r="L171" s="39"/>
      <c r="M171" s="216" t="s">
        <v>1</v>
      </c>
      <c r="N171" s="217" t="s">
        <v>43</v>
      </c>
      <c r="O171" s="71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273</v>
      </c>
      <c r="AT171" s="220" t="s">
        <v>192</v>
      </c>
      <c r="AU171" s="220" t="s">
        <v>87</v>
      </c>
      <c r="AY171" s="17" t="s">
        <v>190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85</v>
      </c>
      <c r="BK171" s="221">
        <f>ROUND(I171*H171,2)</f>
        <v>0</v>
      </c>
      <c r="BL171" s="17" t="s">
        <v>273</v>
      </c>
      <c r="BM171" s="220" t="s">
        <v>1824</v>
      </c>
    </row>
    <row r="172" spans="2:63" s="12" customFormat="1" ht="22.8" customHeight="1">
      <c r="B172" s="193"/>
      <c r="C172" s="194"/>
      <c r="D172" s="195" t="s">
        <v>77</v>
      </c>
      <c r="E172" s="207" t="s">
        <v>433</v>
      </c>
      <c r="F172" s="207" t="s">
        <v>434</v>
      </c>
      <c r="G172" s="194"/>
      <c r="H172" s="194"/>
      <c r="I172" s="197"/>
      <c r="J172" s="208">
        <f>BK172</f>
        <v>0</v>
      </c>
      <c r="K172" s="194"/>
      <c r="L172" s="199"/>
      <c r="M172" s="200"/>
      <c r="N172" s="201"/>
      <c r="O172" s="201"/>
      <c r="P172" s="202">
        <f>SUM(P173:P180)</f>
        <v>0</v>
      </c>
      <c r="Q172" s="201"/>
      <c r="R172" s="202">
        <f>SUM(R173:R180)</f>
        <v>0.23564212</v>
      </c>
      <c r="S172" s="201"/>
      <c r="T172" s="203">
        <f>SUM(T173:T180)</f>
        <v>0</v>
      </c>
      <c r="AR172" s="204" t="s">
        <v>87</v>
      </c>
      <c r="AT172" s="205" t="s">
        <v>77</v>
      </c>
      <c r="AU172" s="205" t="s">
        <v>85</v>
      </c>
      <c r="AY172" s="204" t="s">
        <v>190</v>
      </c>
      <c r="BK172" s="206">
        <f>SUM(BK173:BK180)</f>
        <v>0</v>
      </c>
    </row>
    <row r="173" spans="1:65" s="2" customFormat="1" ht="16.5" customHeight="1">
      <c r="A173" s="34"/>
      <c r="B173" s="35"/>
      <c r="C173" s="209" t="s">
        <v>278</v>
      </c>
      <c r="D173" s="209" t="s">
        <v>192</v>
      </c>
      <c r="E173" s="210" t="s">
        <v>440</v>
      </c>
      <c r="F173" s="211" t="s">
        <v>441</v>
      </c>
      <c r="G173" s="212" t="s">
        <v>195</v>
      </c>
      <c r="H173" s="213">
        <v>55.972</v>
      </c>
      <c r="I173" s="214"/>
      <c r="J173" s="215">
        <f>ROUND(I173*H173,2)</f>
        <v>0</v>
      </c>
      <c r="K173" s="211" t="s">
        <v>196</v>
      </c>
      <c r="L173" s="39"/>
      <c r="M173" s="216" t="s">
        <v>1</v>
      </c>
      <c r="N173" s="217" t="s">
        <v>43</v>
      </c>
      <c r="O173" s="71"/>
      <c r="P173" s="218">
        <f>O173*H173</f>
        <v>0</v>
      </c>
      <c r="Q173" s="218">
        <v>0.00093</v>
      </c>
      <c r="R173" s="218">
        <f>Q173*H173</f>
        <v>0.05205396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273</v>
      </c>
      <c r="AT173" s="220" t="s">
        <v>192</v>
      </c>
      <c r="AU173" s="220" t="s">
        <v>87</v>
      </c>
      <c r="AY173" s="17" t="s">
        <v>190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85</v>
      </c>
      <c r="BK173" s="221">
        <f>ROUND(I173*H173,2)</f>
        <v>0</v>
      </c>
      <c r="BL173" s="17" t="s">
        <v>273</v>
      </c>
      <c r="BM173" s="220" t="s">
        <v>1825</v>
      </c>
    </row>
    <row r="174" spans="1:65" s="2" customFormat="1" ht="21.75" customHeight="1">
      <c r="A174" s="34"/>
      <c r="B174" s="35"/>
      <c r="C174" s="209" t="s">
        <v>282</v>
      </c>
      <c r="D174" s="209" t="s">
        <v>192</v>
      </c>
      <c r="E174" s="210" t="s">
        <v>444</v>
      </c>
      <c r="F174" s="211" t="s">
        <v>445</v>
      </c>
      <c r="G174" s="212" t="s">
        <v>195</v>
      </c>
      <c r="H174" s="213">
        <v>55.972</v>
      </c>
      <c r="I174" s="214"/>
      <c r="J174" s="215">
        <f>ROUND(I174*H174,2)</f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>O174*H174</f>
        <v>0</v>
      </c>
      <c r="Q174" s="218">
        <v>0.00045</v>
      </c>
      <c r="R174" s="218">
        <f>Q174*H174</f>
        <v>0.0251874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273</v>
      </c>
      <c r="AT174" s="220" t="s">
        <v>192</v>
      </c>
      <c r="AU174" s="220" t="s">
        <v>87</v>
      </c>
      <c r="AY174" s="17" t="s">
        <v>190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85</v>
      </c>
      <c r="BK174" s="221">
        <f>ROUND(I174*H174,2)</f>
        <v>0</v>
      </c>
      <c r="BL174" s="17" t="s">
        <v>273</v>
      </c>
      <c r="BM174" s="220" t="s">
        <v>1826</v>
      </c>
    </row>
    <row r="175" spans="1:65" s="2" customFormat="1" ht="16.5" customHeight="1">
      <c r="A175" s="34"/>
      <c r="B175" s="35"/>
      <c r="C175" s="209" t="s">
        <v>286</v>
      </c>
      <c r="D175" s="209" t="s">
        <v>192</v>
      </c>
      <c r="E175" s="210" t="s">
        <v>448</v>
      </c>
      <c r="F175" s="211" t="s">
        <v>449</v>
      </c>
      <c r="G175" s="212" t="s">
        <v>195</v>
      </c>
      <c r="H175" s="213">
        <v>55.972</v>
      </c>
      <c r="I175" s="214"/>
      <c r="J175" s="215">
        <f>ROUND(I175*H175,2)</f>
        <v>0</v>
      </c>
      <c r="K175" s="211" t="s">
        <v>196</v>
      </c>
      <c r="L175" s="39"/>
      <c r="M175" s="216" t="s">
        <v>1</v>
      </c>
      <c r="N175" s="217" t="s">
        <v>43</v>
      </c>
      <c r="O175" s="71"/>
      <c r="P175" s="218">
        <f>O175*H175</f>
        <v>0</v>
      </c>
      <c r="Q175" s="218">
        <v>0.00283</v>
      </c>
      <c r="R175" s="218">
        <f>Q175*H175</f>
        <v>0.15840076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273</v>
      </c>
      <c r="AT175" s="220" t="s">
        <v>192</v>
      </c>
      <c r="AU175" s="220" t="s">
        <v>87</v>
      </c>
      <c r="AY175" s="17" t="s">
        <v>190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85</v>
      </c>
      <c r="BK175" s="221">
        <f>ROUND(I175*H175,2)</f>
        <v>0</v>
      </c>
      <c r="BL175" s="17" t="s">
        <v>273</v>
      </c>
      <c r="BM175" s="220" t="s">
        <v>1827</v>
      </c>
    </row>
    <row r="176" spans="2:51" s="14" customFormat="1" ht="10.2">
      <c r="B176" s="234"/>
      <c r="C176" s="235"/>
      <c r="D176" s="224" t="s">
        <v>199</v>
      </c>
      <c r="E176" s="236" t="s">
        <v>1</v>
      </c>
      <c r="F176" s="237" t="s">
        <v>1817</v>
      </c>
      <c r="G176" s="235"/>
      <c r="H176" s="236" t="s">
        <v>1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199</v>
      </c>
      <c r="AU176" s="243" t="s">
        <v>87</v>
      </c>
      <c r="AV176" s="14" t="s">
        <v>85</v>
      </c>
      <c r="AW176" s="14" t="s">
        <v>34</v>
      </c>
      <c r="AX176" s="14" t="s">
        <v>78</v>
      </c>
      <c r="AY176" s="243" t="s">
        <v>190</v>
      </c>
    </row>
    <row r="177" spans="2:51" s="13" customFormat="1" ht="10.2">
      <c r="B177" s="222"/>
      <c r="C177" s="223"/>
      <c r="D177" s="224" t="s">
        <v>199</v>
      </c>
      <c r="E177" s="225" t="s">
        <v>1</v>
      </c>
      <c r="F177" s="226" t="s">
        <v>1828</v>
      </c>
      <c r="G177" s="223"/>
      <c r="H177" s="227">
        <v>1.372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199</v>
      </c>
      <c r="AU177" s="233" t="s">
        <v>87</v>
      </c>
      <c r="AV177" s="13" t="s">
        <v>87</v>
      </c>
      <c r="AW177" s="13" t="s">
        <v>34</v>
      </c>
      <c r="AX177" s="13" t="s">
        <v>78</v>
      </c>
      <c r="AY177" s="233" t="s">
        <v>190</v>
      </c>
    </row>
    <row r="178" spans="2:51" s="14" customFormat="1" ht="10.2">
      <c r="B178" s="234"/>
      <c r="C178" s="235"/>
      <c r="D178" s="224" t="s">
        <v>199</v>
      </c>
      <c r="E178" s="236" t="s">
        <v>1</v>
      </c>
      <c r="F178" s="237" t="s">
        <v>1819</v>
      </c>
      <c r="G178" s="235"/>
      <c r="H178" s="236" t="s">
        <v>1</v>
      </c>
      <c r="I178" s="238"/>
      <c r="J178" s="235"/>
      <c r="K178" s="235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199</v>
      </c>
      <c r="AU178" s="243" t="s">
        <v>87</v>
      </c>
      <c r="AV178" s="14" t="s">
        <v>85</v>
      </c>
      <c r="AW178" s="14" t="s">
        <v>34</v>
      </c>
      <c r="AX178" s="14" t="s">
        <v>78</v>
      </c>
      <c r="AY178" s="243" t="s">
        <v>190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1829</v>
      </c>
      <c r="G179" s="223"/>
      <c r="H179" s="227">
        <v>54.6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78</v>
      </c>
      <c r="AY179" s="233" t="s">
        <v>190</v>
      </c>
    </row>
    <row r="180" spans="2:51" s="15" customFormat="1" ht="10.2">
      <c r="B180" s="244"/>
      <c r="C180" s="245"/>
      <c r="D180" s="224" t="s">
        <v>199</v>
      </c>
      <c r="E180" s="246" t="s">
        <v>1</v>
      </c>
      <c r="F180" s="247" t="s">
        <v>216</v>
      </c>
      <c r="G180" s="245"/>
      <c r="H180" s="248">
        <v>55.972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199</v>
      </c>
      <c r="AU180" s="254" t="s">
        <v>87</v>
      </c>
      <c r="AV180" s="15" t="s">
        <v>197</v>
      </c>
      <c r="AW180" s="15" t="s">
        <v>34</v>
      </c>
      <c r="AX180" s="15" t="s">
        <v>85</v>
      </c>
      <c r="AY180" s="254" t="s">
        <v>190</v>
      </c>
    </row>
    <row r="181" spans="2:63" s="12" customFormat="1" ht="25.95" customHeight="1">
      <c r="B181" s="193"/>
      <c r="C181" s="194"/>
      <c r="D181" s="195" t="s">
        <v>77</v>
      </c>
      <c r="E181" s="196" t="s">
        <v>453</v>
      </c>
      <c r="F181" s="196" t="s">
        <v>135</v>
      </c>
      <c r="G181" s="194"/>
      <c r="H181" s="194"/>
      <c r="I181" s="197"/>
      <c r="J181" s="198">
        <f>BK181</f>
        <v>0</v>
      </c>
      <c r="K181" s="194"/>
      <c r="L181" s="199"/>
      <c r="M181" s="200"/>
      <c r="N181" s="201"/>
      <c r="O181" s="201"/>
      <c r="P181" s="202">
        <f>P182</f>
        <v>0</v>
      </c>
      <c r="Q181" s="201"/>
      <c r="R181" s="202">
        <f>R182</f>
        <v>0</v>
      </c>
      <c r="S181" s="201"/>
      <c r="T181" s="203">
        <f>T182</f>
        <v>0</v>
      </c>
      <c r="AR181" s="204" t="s">
        <v>217</v>
      </c>
      <c r="AT181" s="205" t="s">
        <v>77</v>
      </c>
      <c r="AU181" s="205" t="s">
        <v>78</v>
      </c>
      <c r="AY181" s="204" t="s">
        <v>190</v>
      </c>
      <c r="BK181" s="206">
        <f>BK182</f>
        <v>0</v>
      </c>
    </row>
    <row r="182" spans="2:63" s="12" customFormat="1" ht="22.8" customHeight="1">
      <c r="B182" s="193"/>
      <c r="C182" s="194"/>
      <c r="D182" s="195" t="s">
        <v>77</v>
      </c>
      <c r="E182" s="207" t="s">
        <v>454</v>
      </c>
      <c r="F182" s="207" t="s">
        <v>455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SUM(P183:P184)</f>
        <v>0</v>
      </c>
      <c r="Q182" s="201"/>
      <c r="R182" s="202">
        <f>SUM(R183:R184)</f>
        <v>0</v>
      </c>
      <c r="S182" s="201"/>
      <c r="T182" s="203">
        <f>SUM(T183:T184)</f>
        <v>0</v>
      </c>
      <c r="AR182" s="204" t="s">
        <v>217</v>
      </c>
      <c r="AT182" s="205" t="s">
        <v>77</v>
      </c>
      <c r="AU182" s="205" t="s">
        <v>85</v>
      </c>
      <c r="AY182" s="204" t="s">
        <v>190</v>
      </c>
      <c r="BK182" s="206">
        <f>SUM(BK183:BK184)</f>
        <v>0</v>
      </c>
    </row>
    <row r="183" spans="1:65" s="2" customFormat="1" ht="16.5" customHeight="1">
      <c r="A183" s="34"/>
      <c r="B183" s="35"/>
      <c r="C183" s="209" t="s">
        <v>291</v>
      </c>
      <c r="D183" s="209" t="s">
        <v>192</v>
      </c>
      <c r="E183" s="210" t="s">
        <v>457</v>
      </c>
      <c r="F183" s="211" t="s">
        <v>458</v>
      </c>
      <c r="G183" s="212" t="s">
        <v>459</v>
      </c>
      <c r="H183" s="213">
        <v>1</v>
      </c>
      <c r="I183" s="214"/>
      <c r="J183" s="215">
        <f>ROUND(I183*H183,2)</f>
        <v>0</v>
      </c>
      <c r="K183" s="211" t="s">
        <v>400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460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460</v>
      </c>
      <c r="BM183" s="220" t="s">
        <v>1830</v>
      </c>
    </row>
    <row r="184" spans="1:65" s="2" customFormat="1" ht="16.5" customHeight="1">
      <c r="A184" s="34"/>
      <c r="B184" s="35"/>
      <c r="C184" s="209" t="s">
        <v>7</v>
      </c>
      <c r="D184" s="209" t="s">
        <v>192</v>
      </c>
      <c r="E184" s="210" t="s">
        <v>463</v>
      </c>
      <c r="F184" s="211" t="s">
        <v>464</v>
      </c>
      <c r="G184" s="212" t="s">
        <v>459</v>
      </c>
      <c r="H184" s="213">
        <v>1</v>
      </c>
      <c r="I184" s="214"/>
      <c r="J184" s="215">
        <f>ROUND(I184*H184,2)</f>
        <v>0</v>
      </c>
      <c r="K184" s="211" t="s">
        <v>400</v>
      </c>
      <c r="L184" s="39"/>
      <c r="M184" s="266" t="s">
        <v>1</v>
      </c>
      <c r="N184" s="267" t="s">
        <v>43</v>
      </c>
      <c r="O184" s="268"/>
      <c r="P184" s="269">
        <f>O184*H184</f>
        <v>0</v>
      </c>
      <c r="Q184" s="269">
        <v>0</v>
      </c>
      <c r="R184" s="269">
        <f>Q184*H184</f>
        <v>0</v>
      </c>
      <c r="S184" s="269">
        <v>0</v>
      </c>
      <c r="T184" s="27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460</v>
      </c>
      <c r="AT184" s="220" t="s">
        <v>192</v>
      </c>
      <c r="AU184" s="220" t="s">
        <v>87</v>
      </c>
      <c r="AY184" s="17" t="s">
        <v>190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85</v>
      </c>
      <c r="BK184" s="221">
        <f>ROUND(I184*H184,2)</f>
        <v>0</v>
      </c>
      <c r="BL184" s="17" t="s">
        <v>460</v>
      </c>
      <c r="BM184" s="220" t="s">
        <v>1831</v>
      </c>
    </row>
    <row r="185" spans="1:31" s="2" customFormat="1" ht="6.9" customHeight="1">
      <c r="A185" s="34"/>
      <c r="B185" s="54"/>
      <c r="C185" s="55"/>
      <c r="D185" s="55"/>
      <c r="E185" s="55"/>
      <c r="F185" s="55"/>
      <c r="G185" s="55"/>
      <c r="H185" s="55"/>
      <c r="I185" s="159"/>
      <c r="J185" s="55"/>
      <c r="K185" s="55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y4/HYm8XcwGAxSuepWBiYReN5rJ0AoOw7wi7AGcFelKpmBYQLT7IzdAbZjgwdjT5ciCYFSPumV7DBcdLjK8v8Q==" saltValue="gewFOfD92h4qu0Wl1Pec0USPXZDusg7wF/G3RcY776qnmcqwj7JM5+uvKIbG3BpYmz6Y4cuDAkzz6OJaH4z3KQ==" spinCount="100000" sheet="1" objects="1" scenarios="1" formatColumns="0" formatRows="0" autoFilter="0"/>
  <autoFilter ref="C126:K18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130</v>
      </c>
      <c r="AZ2" s="116" t="s">
        <v>472</v>
      </c>
      <c r="BA2" s="116" t="s">
        <v>1</v>
      </c>
      <c r="BB2" s="116" t="s">
        <v>1</v>
      </c>
      <c r="BC2" s="116" t="s">
        <v>1832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475</v>
      </c>
      <c r="BA3" s="116" t="s">
        <v>1</v>
      </c>
      <c r="BB3" s="116" t="s">
        <v>1</v>
      </c>
      <c r="BC3" s="116" t="s">
        <v>1833</v>
      </c>
      <c r="BD3" s="116" t="s">
        <v>87</v>
      </c>
    </row>
    <row r="4" spans="2:4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</row>
    <row r="5" spans="2:12" s="1" customFormat="1" ht="6.9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</row>
    <row r="8" spans="1:31" s="2" customFormat="1" ht="12" customHeight="1">
      <c r="A8" s="34"/>
      <c r="B8" s="39"/>
      <c r="C8" s="34"/>
      <c r="D8" s="122" t="s">
        <v>150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1834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14. 1. 2020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0" t="str">
        <f>'Rekapitulace stavby'!E14</f>
        <v>Vyplň údaj</v>
      </c>
      <c r="F18" s="341"/>
      <c r="G18" s="341"/>
      <c r="H18" s="341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24" t="s">
        <v>27</v>
      </c>
      <c r="J21" s="110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35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37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42" t="s">
        <v>1</v>
      </c>
      <c r="F27" s="342"/>
      <c r="G27" s="342"/>
      <c r="H27" s="342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38</v>
      </c>
      <c r="E30" s="34"/>
      <c r="F30" s="34"/>
      <c r="G30" s="34"/>
      <c r="H30" s="34"/>
      <c r="I30" s="123"/>
      <c r="J30" s="133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34" t="s">
        <v>40</v>
      </c>
      <c r="G32" s="34"/>
      <c r="H32" s="34"/>
      <c r="I32" s="135" t="s">
        <v>39</v>
      </c>
      <c r="J32" s="134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6" t="s">
        <v>42</v>
      </c>
      <c r="E33" s="122" t="s">
        <v>43</v>
      </c>
      <c r="F33" s="137">
        <f>ROUND((SUM(BE122:BE169)),2)</f>
        <v>0</v>
      </c>
      <c r="G33" s="34"/>
      <c r="H33" s="34"/>
      <c r="I33" s="138">
        <v>0.21</v>
      </c>
      <c r="J33" s="137">
        <f>ROUND(((SUM(BE122:BE169))*I33),2)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2" t="s">
        <v>44</v>
      </c>
      <c r="F34" s="137">
        <f>ROUND((SUM(BF122:BF169)),2)</f>
        <v>0</v>
      </c>
      <c r="G34" s="34"/>
      <c r="H34" s="34"/>
      <c r="I34" s="138">
        <v>0.15</v>
      </c>
      <c r="J34" s="137">
        <f>ROUND(((SUM(BF122:BF169))*I34),2)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2" t="s">
        <v>45</v>
      </c>
      <c r="F35" s="137">
        <f>ROUND((SUM(BG122:BG169)),2)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2" t="s">
        <v>46</v>
      </c>
      <c r="F36" s="137">
        <f>ROUND((SUM(BH122:BH169)),2)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47</v>
      </c>
      <c r="F37" s="137">
        <f>ROUND((SUM(BI122:BI169)),2)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15"/>
      <c r="L41" s="20"/>
    </row>
    <row r="42" spans="2:12" s="1" customFormat="1" ht="14.4" customHeight="1">
      <c r="B42" s="20"/>
      <c r="I42" s="115"/>
      <c r="L42" s="20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150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6" t="str">
        <f>E9</f>
        <v>009 - SO 09 Odstraněné prvky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24" t="s">
        <v>22</v>
      </c>
      <c r="J89" s="66" t="str">
        <f>IF(J12="","",J12)</f>
        <v>14. 1. 2020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24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35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159</v>
      </c>
      <c r="D94" s="164"/>
      <c r="E94" s="164"/>
      <c r="F94" s="164"/>
      <c r="G94" s="164"/>
      <c r="H94" s="164"/>
      <c r="I94" s="165"/>
      <c r="J94" s="166" t="s">
        <v>160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7" t="s">
        <v>161</v>
      </c>
      <c r="D96" s="36"/>
      <c r="E96" s="36"/>
      <c r="F96" s="36"/>
      <c r="G96" s="36"/>
      <c r="H96" s="36"/>
      <c r="I96" s="123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162</v>
      </c>
    </row>
    <row r="97" spans="2:12" s="9" customFormat="1" ht="24.9" customHeight="1">
      <c r="B97" s="168"/>
      <c r="C97" s="169"/>
      <c r="D97" s="170" t="s">
        <v>163</v>
      </c>
      <c r="E97" s="171"/>
      <c r="F97" s="171"/>
      <c r="G97" s="171"/>
      <c r="H97" s="171"/>
      <c r="I97" s="172"/>
      <c r="J97" s="173">
        <f>J123</f>
        <v>0</v>
      </c>
      <c r="K97" s="169"/>
      <c r="L97" s="174"/>
    </row>
    <row r="98" spans="2:12" s="10" customFormat="1" ht="19.95" customHeight="1">
      <c r="B98" s="175"/>
      <c r="C98" s="104"/>
      <c r="D98" s="176" t="s">
        <v>164</v>
      </c>
      <c r="E98" s="177"/>
      <c r="F98" s="177"/>
      <c r="G98" s="177"/>
      <c r="H98" s="177"/>
      <c r="I98" s="178"/>
      <c r="J98" s="179">
        <f>J124</f>
        <v>0</v>
      </c>
      <c r="K98" s="104"/>
      <c r="L98" s="180"/>
    </row>
    <row r="99" spans="2:12" s="10" customFormat="1" ht="19.95" customHeight="1">
      <c r="B99" s="175"/>
      <c r="C99" s="104"/>
      <c r="D99" s="176" t="s">
        <v>168</v>
      </c>
      <c r="E99" s="177"/>
      <c r="F99" s="177"/>
      <c r="G99" s="177"/>
      <c r="H99" s="177"/>
      <c r="I99" s="178"/>
      <c r="J99" s="179">
        <f>J138</f>
        <v>0</v>
      </c>
      <c r="K99" s="104"/>
      <c r="L99" s="180"/>
    </row>
    <row r="100" spans="2:12" s="10" customFormat="1" ht="19.95" customHeight="1">
      <c r="B100" s="175"/>
      <c r="C100" s="104"/>
      <c r="D100" s="176" t="s">
        <v>480</v>
      </c>
      <c r="E100" s="177"/>
      <c r="F100" s="177"/>
      <c r="G100" s="177"/>
      <c r="H100" s="177"/>
      <c r="I100" s="178"/>
      <c r="J100" s="179">
        <f>J147</f>
        <v>0</v>
      </c>
      <c r="K100" s="104"/>
      <c r="L100" s="180"/>
    </row>
    <row r="101" spans="2:12" s="9" customFormat="1" ht="24.9" customHeight="1">
      <c r="B101" s="168"/>
      <c r="C101" s="169"/>
      <c r="D101" s="170" t="s">
        <v>170</v>
      </c>
      <c r="E101" s="171"/>
      <c r="F101" s="171"/>
      <c r="G101" s="171"/>
      <c r="H101" s="171"/>
      <c r="I101" s="172"/>
      <c r="J101" s="173">
        <f>J162</f>
        <v>0</v>
      </c>
      <c r="K101" s="169"/>
      <c r="L101" s="174"/>
    </row>
    <row r="102" spans="2:12" s="10" customFormat="1" ht="19.95" customHeight="1">
      <c r="B102" s="175"/>
      <c r="C102" s="104"/>
      <c r="D102" s="176" t="s">
        <v>171</v>
      </c>
      <c r="E102" s="177"/>
      <c r="F102" s="177"/>
      <c r="G102" s="177"/>
      <c r="H102" s="177"/>
      <c r="I102" s="178"/>
      <c r="J102" s="179">
        <f>J163</f>
        <v>0</v>
      </c>
      <c r="K102" s="104"/>
      <c r="L102" s="180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23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54"/>
      <c r="C104" s="55"/>
      <c r="D104" s="55"/>
      <c r="E104" s="55"/>
      <c r="F104" s="55"/>
      <c r="G104" s="55"/>
      <c r="H104" s="55"/>
      <c r="I104" s="159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" customHeight="1">
      <c r="A108" s="34"/>
      <c r="B108" s="56"/>
      <c r="C108" s="57"/>
      <c r="D108" s="57"/>
      <c r="E108" s="57"/>
      <c r="F108" s="57"/>
      <c r="G108" s="57"/>
      <c r="H108" s="57"/>
      <c r="I108" s="162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" customHeight="1">
      <c r="A109" s="34"/>
      <c r="B109" s="35"/>
      <c r="C109" s="23" t="s">
        <v>175</v>
      </c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3.25" customHeight="1">
      <c r="A112" s="34"/>
      <c r="B112" s="35"/>
      <c r="C112" s="36"/>
      <c r="D112" s="36"/>
      <c r="E112" s="343" t="str">
        <f>E7</f>
        <v>Regenerace panelového sídliště Křižná-VI.etapa,lokalita ul.Křižná,Seifertova,Bratří Čapků</v>
      </c>
      <c r="F112" s="344"/>
      <c r="G112" s="344"/>
      <c r="H112" s="344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150</v>
      </c>
      <c r="D113" s="36"/>
      <c r="E113" s="36"/>
      <c r="F113" s="36"/>
      <c r="G113" s="36"/>
      <c r="H113" s="36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6" t="str">
        <f>E9</f>
        <v>009 - SO 09 Odstraněné prvky</v>
      </c>
      <c r="F114" s="345"/>
      <c r="G114" s="345"/>
      <c r="H114" s="345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Valašské Meziříčí</v>
      </c>
      <c r="G116" s="36"/>
      <c r="H116" s="36"/>
      <c r="I116" s="124" t="s">
        <v>22</v>
      </c>
      <c r="J116" s="66" t="str">
        <f>IF(J12="","",J12)</f>
        <v>14. 1. 2020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65" customHeight="1">
      <c r="A118" s="34"/>
      <c r="B118" s="35"/>
      <c r="C118" s="29" t="s">
        <v>24</v>
      </c>
      <c r="D118" s="36"/>
      <c r="E118" s="36"/>
      <c r="F118" s="27" t="str">
        <f>E15</f>
        <v>Město Valašské Meziříčí</v>
      </c>
      <c r="G118" s="36"/>
      <c r="H118" s="36"/>
      <c r="I118" s="124" t="s">
        <v>30</v>
      </c>
      <c r="J118" s="32" t="str">
        <f>E21</f>
        <v>LZ-PROJEKT plus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124" t="s">
        <v>35</v>
      </c>
      <c r="J119" s="32" t="str">
        <f>E24</f>
        <v>Fajfrová Irena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81"/>
      <c r="B121" s="182"/>
      <c r="C121" s="183" t="s">
        <v>176</v>
      </c>
      <c r="D121" s="184" t="s">
        <v>63</v>
      </c>
      <c r="E121" s="184" t="s">
        <v>59</v>
      </c>
      <c r="F121" s="184" t="s">
        <v>60</v>
      </c>
      <c r="G121" s="184" t="s">
        <v>177</v>
      </c>
      <c r="H121" s="184" t="s">
        <v>178</v>
      </c>
      <c r="I121" s="185" t="s">
        <v>179</v>
      </c>
      <c r="J121" s="184" t="s">
        <v>160</v>
      </c>
      <c r="K121" s="186" t="s">
        <v>180</v>
      </c>
      <c r="L121" s="187"/>
      <c r="M121" s="75" t="s">
        <v>1</v>
      </c>
      <c r="N121" s="76" t="s">
        <v>42</v>
      </c>
      <c r="O121" s="76" t="s">
        <v>181</v>
      </c>
      <c r="P121" s="76" t="s">
        <v>182</v>
      </c>
      <c r="Q121" s="76" t="s">
        <v>183</v>
      </c>
      <c r="R121" s="76" t="s">
        <v>184</v>
      </c>
      <c r="S121" s="76" t="s">
        <v>185</v>
      </c>
      <c r="T121" s="77" t="s">
        <v>186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3" s="2" customFormat="1" ht="22.8" customHeight="1">
      <c r="A122" s="34"/>
      <c r="B122" s="35"/>
      <c r="C122" s="82" t="s">
        <v>187</v>
      </c>
      <c r="D122" s="36"/>
      <c r="E122" s="36"/>
      <c r="F122" s="36"/>
      <c r="G122" s="36"/>
      <c r="H122" s="36"/>
      <c r="I122" s="123"/>
      <c r="J122" s="188">
        <f>BK122</f>
        <v>0</v>
      </c>
      <c r="K122" s="36"/>
      <c r="L122" s="39"/>
      <c r="M122" s="78"/>
      <c r="N122" s="189"/>
      <c r="O122" s="79"/>
      <c r="P122" s="190">
        <f>P123+P162</f>
        <v>0</v>
      </c>
      <c r="Q122" s="79"/>
      <c r="R122" s="190">
        <f>R123+R162</f>
        <v>0.015000000000000001</v>
      </c>
      <c r="S122" s="79"/>
      <c r="T122" s="191">
        <f>T123+T162</f>
        <v>739.794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77</v>
      </c>
      <c r="AU122" s="17" t="s">
        <v>162</v>
      </c>
      <c r="BK122" s="192">
        <f>BK123+BK162</f>
        <v>0</v>
      </c>
    </row>
    <row r="123" spans="2:63" s="12" customFormat="1" ht="25.95" customHeight="1">
      <c r="B123" s="193"/>
      <c r="C123" s="194"/>
      <c r="D123" s="195" t="s">
        <v>77</v>
      </c>
      <c r="E123" s="196" t="s">
        <v>188</v>
      </c>
      <c r="F123" s="196" t="s">
        <v>189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P124+P138+P147</f>
        <v>0</v>
      </c>
      <c r="Q123" s="201"/>
      <c r="R123" s="202">
        <f>R124+R138+R147</f>
        <v>0.015000000000000001</v>
      </c>
      <c r="S123" s="201"/>
      <c r="T123" s="203">
        <f>T124+T138+T147</f>
        <v>738.5889999999999</v>
      </c>
      <c r="AR123" s="204" t="s">
        <v>85</v>
      </c>
      <c r="AT123" s="205" t="s">
        <v>77</v>
      </c>
      <c r="AU123" s="205" t="s">
        <v>78</v>
      </c>
      <c r="AY123" s="204" t="s">
        <v>190</v>
      </c>
      <c r="BK123" s="206">
        <f>BK124+BK138+BK147</f>
        <v>0</v>
      </c>
    </row>
    <row r="124" spans="2:63" s="12" customFormat="1" ht="22.8" customHeight="1">
      <c r="B124" s="193"/>
      <c r="C124" s="194"/>
      <c r="D124" s="195" t="s">
        <v>77</v>
      </c>
      <c r="E124" s="207" t="s">
        <v>85</v>
      </c>
      <c r="F124" s="207" t="s">
        <v>191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SUM(P125:P137)</f>
        <v>0</v>
      </c>
      <c r="Q124" s="201"/>
      <c r="R124" s="202">
        <f>SUM(R125:R137)</f>
        <v>0</v>
      </c>
      <c r="S124" s="201"/>
      <c r="T124" s="203">
        <f>SUM(T125:T137)</f>
        <v>711.05</v>
      </c>
      <c r="AR124" s="204" t="s">
        <v>85</v>
      </c>
      <c r="AT124" s="205" t="s">
        <v>77</v>
      </c>
      <c r="AU124" s="205" t="s">
        <v>85</v>
      </c>
      <c r="AY124" s="204" t="s">
        <v>190</v>
      </c>
      <c r="BK124" s="206">
        <f>SUM(BK125:BK137)</f>
        <v>0</v>
      </c>
    </row>
    <row r="125" spans="1:65" s="2" customFormat="1" ht="21.75" customHeight="1">
      <c r="A125" s="34"/>
      <c r="B125" s="35"/>
      <c r="C125" s="209" t="s">
        <v>85</v>
      </c>
      <c r="D125" s="209" t="s">
        <v>192</v>
      </c>
      <c r="E125" s="210" t="s">
        <v>1502</v>
      </c>
      <c r="F125" s="211" t="s">
        <v>1503</v>
      </c>
      <c r="G125" s="212" t="s">
        <v>195</v>
      </c>
      <c r="H125" s="213">
        <v>925</v>
      </c>
      <c r="I125" s="214"/>
      <c r="J125" s="215">
        <f>ROUND(I125*H125,2)</f>
        <v>0</v>
      </c>
      <c r="K125" s="211" t="s">
        <v>196</v>
      </c>
      <c r="L125" s="39"/>
      <c r="M125" s="216" t="s">
        <v>1</v>
      </c>
      <c r="N125" s="217" t="s">
        <v>43</v>
      </c>
      <c r="O125" s="71"/>
      <c r="P125" s="218">
        <f>O125*H125</f>
        <v>0</v>
      </c>
      <c r="Q125" s="218">
        <v>0</v>
      </c>
      <c r="R125" s="218">
        <f>Q125*H125</f>
        <v>0</v>
      </c>
      <c r="S125" s="218">
        <v>0.26</v>
      </c>
      <c r="T125" s="219">
        <f>S125*H125</f>
        <v>240.5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0" t="s">
        <v>197</v>
      </c>
      <c r="AT125" s="220" t="s">
        <v>192</v>
      </c>
      <c r="AU125" s="220" t="s">
        <v>87</v>
      </c>
      <c r="AY125" s="17" t="s">
        <v>190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7" t="s">
        <v>85</v>
      </c>
      <c r="BK125" s="221">
        <f>ROUND(I125*H125,2)</f>
        <v>0</v>
      </c>
      <c r="BL125" s="17" t="s">
        <v>197</v>
      </c>
      <c r="BM125" s="220" t="s">
        <v>1835</v>
      </c>
    </row>
    <row r="126" spans="2:51" s="13" customFormat="1" ht="10.2">
      <c r="B126" s="222"/>
      <c r="C126" s="223"/>
      <c r="D126" s="224" t="s">
        <v>199</v>
      </c>
      <c r="E126" s="225" t="s">
        <v>1</v>
      </c>
      <c r="F126" s="226" t="s">
        <v>1836</v>
      </c>
      <c r="G126" s="223"/>
      <c r="H126" s="227">
        <v>925</v>
      </c>
      <c r="I126" s="228"/>
      <c r="J126" s="223"/>
      <c r="K126" s="223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199</v>
      </c>
      <c r="AU126" s="233" t="s">
        <v>87</v>
      </c>
      <c r="AV126" s="13" t="s">
        <v>87</v>
      </c>
      <c r="AW126" s="13" t="s">
        <v>34</v>
      </c>
      <c r="AX126" s="13" t="s">
        <v>85</v>
      </c>
      <c r="AY126" s="233" t="s">
        <v>190</v>
      </c>
    </row>
    <row r="127" spans="1:65" s="2" customFormat="1" ht="21.75" customHeight="1">
      <c r="A127" s="34"/>
      <c r="B127" s="35"/>
      <c r="C127" s="209" t="s">
        <v>87</v>
      </c>
      <c r="D127" s="209" t="s">
        <v>192</v>
      </c>
      <c r="E127" s="210" t="s">
        <v>897</v>
      </c>
      <c r="F127" s="211" t="s">
        <v>898</v>
      </c>
      <c r="G127" s="212" t="s">
        <v>195</v>
      </c>
      <c r="H127" s="213">
        <v>200</v>
      </c>
      <c r="I127" s="214"/>
      <c r="J127" s="215">
        <f>ROUND(I127*H127,2)</f>
        <v>0</v>
      </c>
      <c r="K127" s="211" t="s">
        <v>400</v>
      </c>
      <c r="L127" s="39"/>
      <c r="M127" s="216" t="s">
        <v>1</v>
      </c>
      <c r="N127" s="217" t="s">
        <v>43</v>
      </c>
      <c r="O127" s="71"/>
      <c r="P127" s="218">
        <f>O127*H127</f>
        <v>0</v>
      </c>
      <c r="Q127" s="218">
        <v>0</v>
      </c>
      <c r="R127" s="218">
        <f>Q127*H127</f>
        <v>0</v>
      </c>
      <c r="S127" s="218">
        <v>0.44</v>
      </c>
      <c r="T127" s="219">
        <f>S127*H127</f>
        <v>88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0" t="s">
        <v>197</v>
      </c>
      <c r="AT127" s="220" t="s">
        <v>192</v>
      </c>
      <c r="AU127" s="220" t="s">
        <v>87</v>
      </c>
      <c r="AY127" s="17" t="s">
        <v>190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17" t="s">
        <v>85</v>
      </c>
      <c r="BK127" s="221">
        <f>ROUND(I127*H127,2)</f>
        <v>0</v>
      </c>
      <c r="BL127" s="17" t="s">
        <v>197</v>
      </c>
      <c r="BM127" s="220" t="s">
        <v>1837</v>
      </c>
    </row>
    <row r="128" spans="1:65" s="2" customFormat="1" ht="21.75" customHeight="1">
      <c r="A128" s="34"/>
      <c r="B128" s="35"/>
      <c r="C128" s="209" t="s">
        <v>205</v>
      </c>
      <c r="D128" s="209" t="s">
        <v>192</v>
      </c>
      <c r="E128" s="210" t="s">
        <v>1506</v>
      </c>
      <c r="F128" s="211" t="s">
        <v>1507</v>
      </c>
      <c r="G128" s="212" t="s">
        <v>195</v>
      </c>
      <c r="H128" s="213">
        <v>725</v>
      </c>
      <c r="I128" s="214"/>
      <c r="J128" s="215">
        <f>ROUND(I128*H128,2)</f>
        <v>0</v>
      </c>
      <c r="K128" s="211" t="s">
        <v>196</v>
      </c>
      <c r="L128" s="39"/>
      <c r="M128" s="216" t="s">
        <v>1</v>
      </c>
      <c r="N128" s="217" t="s">
        <v>43</v>
      </c>
      <c r="O128" s="71"/>
      <c r="P128" s="218">
        <f>O128*H128</f>
        <v>0</v>
      </c>
      <c r="Q128" s="218">
        <v>0</v>
      </c>
      <c r="R128" s="218">
        <f>Q128*H128</f>
        <v>0</v>
      </c>
      <c r="S128" s="218">
        <v>0.44</v>
      </c>
      <c r="T128" s="219">
        <f>S128*H128</f>
        <v>319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0" t="s">
        <v>197</v>
      </c>
      <c r="AT128" s="220" t="s">
        <v>192</v>
      </c>
      <c r="AU128" s="220" t="s">
        <v>87</v>
      </c>
      <c r="AY128" s="17" t="s">
        <v>190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7" t="s">
        <v>85</v>
      </c>
      <c r="BK128" s="221">
        <f>ROUND(I128*H128,2)</f>
        <v>0</v>
      </c>
      <c r="BL128" s="17" t="s">
        <v>197</v>
      </c>
      <c r="BM128" s="220" t="s">
        <v>1838</v>
      </c>
    </row>
    <row r="129" spans="1:65" s="2" customFormat="1" ht="16.5" customHeight="1">
      <c r="A129" s="34"/>
      <c r="B129" s="35"/>
      <c r="C129" s="209" t="s">
        <v>197</v>
      </c>
      <c r="D129" s="209" t="s">
        <v>192</v>
      </c>
      <c r="E129" s="210" t="s">
        <v>489</v>
      </c>
      <c r="F129" s="211" t="s">
        <v>490</v>
      </c>
      <c r="G129" s="212" t="s">
        <v>350</v>
      </c>
      <c r="H129" s="213">
        <v>310</v>
      </c>
      <c r="I129" s="214"/>
      <c r="J129" s="215">
        <f>ROUND(I129*H129,2)</f>
        <v>0</v>
      </c>
      <c r="K129" s="211" t="s">
        <v>196</v>
      </c>
      <c r="L129" s="39"/>
      <c r="M129" s="216" t="s">
        <v>1</v>
      </c>
      <c r="N129" s="217" t="s">
        <v>43</v>
      </c>
      <c r="O129" s="71"/>
      <c r="P129" s="218">
        <f>O129*H129</f>
        <v>0</v>
      </c>
      <c r="Q129" s="218">
        <v>0</v>
      </c>
      <c r="R129" s="218">
        <f>Q129*H129</f>
        <v>0</v>
      </c>
      <c r="S129" s="218">
        <v>0.205</v>
      </c>
      <c r="T129" s="219">
        <f>S129*H129</f>
        <v>63.55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197</v>
      </c>
      <c r="AT129" s="220" t="s">
        <v>192</v>
      </c>
      <c r="AU129" s="220" t="s">
        <v>87</v>
      </c>
      <c r="AY129" s="17" t="s">
        <v>190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7" t="s">
        <v>85</v>
      </c>
      <c r="BK129" s="221">
        <f>ROUND(I129*H129,2)</f>
        <v>0</v>
      </c>
      <c r="BL129" s="17" t="s">
        <v>197</v>
      </c>
      <c r="BM129" s="220" t="s">
        <v>1839</v>
      </c>
    </row>
    <row r="130" spans="1:65" s="2" customFormat="1" ht="21.75" customHeight="1">
      <c r="A130" s="34"/>
      <c r="B130" s="35"/>
      <c r="C130" s="209" t="s">
        <v>217</v>
      </c>
      <c r="D130" s="209" t="s">
        <v>192</v>
      </c>
      <c r="E130" s="210" t="s">
        <v>230</v>
      </c>
      <c r="F130" s="211" t="s">
        <v>231</v>
      </c>
      <c r="G130" s="212" t="s">
        <v>202</v>
      </c>
      <c r="H130" s="213">
        <v>7</v>
      </c>
      <c r="I130" s="214"/>
      <c r="J130" s="215">
        <f>ROUND(I130*H130,2)</f>
        <v>0</v>
      </c>
      <c r="K130" s="211" t="s">
        <v>196</v>
      </c>
      <c r="L130" s="39"/>
      <c r="M130" s="216" t="s">
        <v>1</v>
      </c>
      <c r="N130" s="217" t="s">
        <v>43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197</v>
      </c>
      <c r="AT130" s="220" t="s">
        <v>192</v>
      </c>
      <c r="AU130" s="220" t="s">
        <v>87</v>
      </c>
      <c r="AY130" s="17" t="s">
        <v>190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85</v>
      </c>
      <c r="BK130" s="221">
        <f>ROUND(I130*H130,2)</f>
        <v>0</v>
      </c>
      <c r="BL130" s="17" t="s">
        <v>197</v>
      </c>
      <c r="BM130" s="220" t="s">
        <v>1840</v>
      </c>
    </row>
    <row r="131" spans="2:51" s="14" customFormat="1" ht="10.2">
      <c r="B131" s="234"/>
      <c r="C131" s="235"/>
      <c r="D131" s="224" t="s">
        <v>199</v>
      </c>
      <c r="E131" s="236" t="s">
        <v>1</v>
      </c>
      <c r="F131" s="237" t="s">
        <v>1841</v>
      </c>
      <c r="G131" s="235"/>
      <c r="H131" s="236" t="s">
        <v>1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199</v>
      </c>
      <c r="AU131" s="243" t="s">
        <v>87</v>
      </c>
      <c r="AV131" s="14" t="s">
        <v>85</v>
      </c>
      <c r="AW131" s="14" t="s">
        <v>34</v>
      </c>
      <c r="AX131" s="14" t="s">
        <v>78</v>
      </c>
      <c r="AY131" s="243" t="s">
        <v>190</v>
      </c>
    </row>
    <row r="132" spans="2:51" s="13" customFormat="1" ht="10.2">
      <c r="B132" s="222"/>
      <c r="C132" s="223"/>
      <c r="D132" s="224" t="s">
        <v>199</v>
      </c>
      <c r="E132" s="225" t="s">
        <v>1</v>
      </c>
      <c r="F132" s="226" t="s">
        <v>1842</v>
      </c>
      <c r="G132" s="223"/>
      <c r="H132" s="227">
        <v>7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199</v>
      </c>
      <c r="AU132" s="233" t="s">
        <v>87</v>
      </c>
      <c r="AV132" s="13" t="s">
        <v>87</v>
      </c>
      <c r="AW132" s="13" t="s">
        <v>34</v>
      </c>
      <c r="AX132" s="13" t="s">
        <v>85</v>
      </c>
      <c r="AY132" s="233" t="s">
        <v>190</v>
      </c>
    </row>
    <row r="133" spans="1:65" s="2" customFormat="1" ht="21.75" customHeight="1">
      <c r="A133" s="34"/>
      <c r="B133" s="35"/>
      <c r="C133" s="209" t="s">
        <v>223</v>
      </c>
      <c r="D133" s="209" t="s">
        <v>192</v>
      </c>
      <c r="E133" s="210" t="s">
        <v>240</v>
      </c>
      <c r="F133" s="211" t="s">
        <v>241</v>
      </c>
      <c r="G133" s="212" t="s">
        <v>202</v>
      </c>
      <c r="H133" s="213">
        <v>7</v>
      </c>
      <c r="I133" s="214"/>
      <c r="J133" s="215">
        <f>ROUND(I133*H133,2)</f>
        <v>0</v>
      </c>
      <c r="K133" s="211" t="s">
        <v>196</v>
      </c>
      <c r="L133" s="39"/>
      <c r="M133" s="216" t="s">
        <v>1</v>
      </c>
      <c r="N133" s="217" t="s">
        <v>43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197</v>
      </c>
      <c r="AT133" s="220" t="s">
        <v>192</v>
      </c>
      <c r="AU133" s="220" t="s">
        <v>87</v>
      </c>
      <c r="AY133" s="17" t="s">
        <v>190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85</v>
      </c>
      <c r="BK133" s="221">
        <f>ROUND(I133*H133,2)</f>
        <v>0</v>
      </c>
      <c r="BL133" s="17" t="s">
        <v>197</v>
      </c>
      <c r="BM133" s="220" t="s">
        <v>1843</v>
      </c>
    </row>
    <row r="134" spans="2:51" s="13" customFormat="1" ht="10.2">
      <c r="B134" s="222"/>
      <c r="C134" s="223"/>
      <c r="D134" s="224" t="s">
        <v>199</v>
      </c>
      <c r="E134" s="225" t="s">
        <v>1</v>
      </c>
      <c r="F134" s="226" t="s">
        <v>1842</v>
      </c>
      <c r="G134" s="223"/>
      <c r="H134" s="227">
        <v>7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199</v>
      </c>
      <c r="AU134" s="233" t="s">
        <v>87</v>
      </c>
      <c r="AV134" s="13" t="s">
        <v>87</v>
      </c>
      <c r="AW134" s="13" t="s">
        <v>34</v>
      </c>
      <c r="AX134" s="13" t="s">
        <v>85</v>
      </c>
      <c r="AY134" s="233" t="s">
        <v>190</v>
      </c>
    </row>
    <row r="135" spans="1:65" s="2" customFormat="1" ht="21.75" customHeight="1">
      <c r="A135" s="34"/>
      <c r="B135" s="35"/>
      <c r="C135" s="209" t="s">
        <v>229</v>
      </c>
      <c r="D135" s="209" t="s">
        <v>192</v>
      </c>
      <c r="E135" s="210" t="s">
        <v>245</v>
      </c>
      <c r="F135" s="211" t="s">
        <v>246</v>
      </c>
      <c r="G135" s="212" t="s">
        <v>202</v>
      </c>
      <c r="H135" s="213">
        <v>7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1844</v>
      </c>
    </row>
    <row r="136" spans="1:65" s="2" customFormat="1" ht="21.75" customHeight="1">
      <c r="A136" s="34"/>
      <c r="B136" s="35"/>
      <c r="C136" s="209" t="s">
        <v>234</v>
      </c>
      <c r="D136" s="209" t="s">
        <v>192</v>
      </c>
      <c r="E136" s="210" t="s">
        <v>515</v>
      </c>
      <c r="F136" s="211" t="s">
        <v>265</v>
      </c>
      <c r="G136" s="212" t="s">
        <v>202</v>
      </c>
      <c r="H136" s="213">
        <v>7</v>
      </c>
      <c r="I136" s="214"/>
      <c r="J136" s="215">
        <f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85</v>
      </c>
      <c r="BK136" s="221">
        <f>ROUND(I136*H136,2)</f>
        <v>0</v>
      </c>
      <c r="BL136" s="17" t="s">
        <v>197</v>
      </c>
      <c r="BM136" s="220" t="s">
        <v>1845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1846</v>
      </c>
      <c r="G137" s="223"/>
      <c r="H137" s="227">
        <v>7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85</v>
      </c>
      <c r="AY137" s="233" t="s">
        <v>190</v>
      </c>
    </row>
    <row r="138" spans="2:63" s="12" customFormat="1" ht="22.8" customHeight="1">
      <c r="B138" s="193"/>
      <c r="C138" s="194"/>
      <c r="D138" s="195" t="s">
        <v>77</v>
      </c>
      <c r="E138" s="207" t="s">
        <v>239</v>
      </c>
      <c r="F138" s="207" t="s">
        <v>347</v>
      </c>
      <c r="G138" s="194"/>
      <c r="H138" s="194"/>
      <c r="I138" s="197"/>
      <c r="J138" s="208">
        <f>BK138</f>
        <v>0</v>
      </c>
      <c r="K138" s="194"/>
      <c r="L138" s="199"/>
      <c r="M138" s="200"/>
      <c r="N138" s="201"/>
      <c r="O138" s="201"/>
      <c r="P138" s="202">
        <f>SUM(P139:P146)</f>
        <v>0</v>
      </c>
      <c r="Q138" s="201"/>
      <c r="R138" s="202">
        <f>SUM(R139:R146)</f>
        <v>0.015000000000000001</v>
      </c>
      <c r="S138" s="201"/>
      <c r="T138" s="203">
        <f>SUM(T139:T146)</f>
        <v>27.539</v>
      </c>
      <c r="AR138" s="204" t="s">
        <v>85</v>
      </c>
      <c r="AT138" s="205" t="s">
        <v>77</v>
      </c>
      <c r="AU138" s="205" t="s">
        <v>85</v>
      </c>
      <c r="AY138" s="204" t="s">
        <v>190</v>
      </c>
      <c r="BK138" s="206">
        <f>SUM(BK139:BK146)</f>
        <v>0</v>
      </c>
    </row>
    <row r="139" spans="1:65" s="2" customFormat="1" ht="16.5" customHeight="1">
      <c r="A139" s="34"/>
      <c r="B139" s="35"/>
      <c r="C139" s="209" t="s">
        <v>239</v>
      </c>
      <c r="D139" s="209" t="s">
        <v>192</v>
      </c>
      <c r="E139" s="210" t="s">
        <v>1847</v>
      </c>
      <c r="F139" s="211" t="s">
        <v>1848</v>
      </c>
      <c r="G139" s="212" t="s">
        <v>202</v>
      </c>
      <c r="H139" s="213">
        <v>4</v>
      </c>
      <c r="I139" s="214"/>
      <c r="J139" s="215">
        <f>ROUND(I139*H139,2)</f>
        <v>0</v>
      </c>
      <c r="K139" s="211" t="s">
        <v>1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1.67</v>
      </c>
      <c r="T139" s="219">
        <f>S139*H139</f>
        <v>6.68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1849</v>
      </c>
    </row>
    <row r="140" spans="1:65" s="2" customFormat="1" ht="16.5" customHeight="1">
      <c r="A140" s="34"/>
      <c r="B140" s="35"/>
      <c r="C140" s="209" t="s">
        <v>244</v>
      </c>
      <c r="D140" s="209" t="s">
        <v>192</v>
      </c>
      <c r="E140" s="210" t="s">
        <v>1850</v>
      </c>
      <c r="F140" s="211" t="s">
        <v>1851</v>
      </c>
      <c r="G140" s="212" t="s">
        <v>202</v>
      </c>
      <c r="H140" s="213">
        <v>6.48</v>
      </c>
      <c r="I140" s="214"/>
      <c r="J140" s="215">
        <f>ROUND(I140*H140,2)</f>
        <v>0</v>
      </c>
      <c r="K140" s="211" t="s">
        <v>196</v>
      </c>
      <c r="L140" s="39"/>
      <c r="M140" s="216" t="s">
        <v>1</v>
      </c>
      <c r="N140" s="217" t="s">
        <v>43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2</v>
      </c>
      <c r="T140" s="219">
        <f>S140*H140</f>
        <v>12.96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197</v>
      </c>
      <c r="AT140" s="220" t="s">
        <v>192</v>
      </c>
      <c r="AU140" s="220" t="s">
        <v>87</v>
      </c>
      <c r="AY140" s="17" t="s">
        <v>190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85</v>
      </c>
      <c r="BK140" s="221">
        <f>ROUND(I140*H140,2)</f>
        <v>0</v>
      </c>
      <c r="BL140" s="17" t="s">
        <v>197</v>
      </c>
      <c r="BM140" s="220" t="s">
        <v>1852</v>
      </c>
    </row>
    <row r="141" spans="2:51" s="14" customFormat="1" ht="10.2">
      <c r="B141" s="234"/>
      <c r="C141" s="235"/>
      <c r="D141" s="224" t="s">
        <v>199</v>
      </c>
      <c r="E141" s="236" t="s">
        <v>1</v>
      </c>
      <c r="F141" s="237" t="s">
        <v>1853</v>
      </c>
      <c r="G141" s="235"/>
      <c r="H141" s="236" t="s">
        <v>1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199</v>
      </c>
      <c r="AU141" s="243" t="s">
        <v>87</v>
      </c>
      <c r="AV141" s="14" t="s">
        <v>85</v>
      </c>
      <c r="AW141" s="14" t="s">
        <v>34</v>
      </c>
      <c r="AX141" s="14" t="s">
        <v>78</v>
      </c>
      <c r="AY141" s="243" t="s">
        <v>190</v>
      </c>
    </row>
    <row r="142" spans="2:51" s="13" customFormat="1" ht="10.2">
      <c r="B142" s="222"/>
      <c r="C142" s="223"/>
      <c r="D142" s="224" t="s">
        <v>199</v>
      </c>
      <c r="E142" s="225" t="s">
        <v>1</v>
      </c>
      <c r="F142" s="226" t="s">
        <v>1854</v>
      </c>
      <c r="G142" s="223"/>
      <c r="H142" s="227">
        <v>6.48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199</v>
      </c>
      <c r="AU142" s="233" t="s">
        <v>87</v>
      </c>
      <c r="AV142" s="13" t="s">
        <v>87</v>
      </c>
      <c r="AW142" s="13" t="s">
        <v>34</v>
      </c>
      <c r="AX142" s="13" t="s">
        <v>85</v>
      </c>
      <c r="AY142" s="233" t="s">
        <v>190</v>
      </c>
    </row>
    <row r="143" spans="1:65" s="2" customFormat="1" ht="16.5" customHeight="1">
      <c r="A143" s="34"/>
      <c r="B143" s="35"/>
      <c r="C143" s="209" t="s">
        <v>249</v>
      </c>
      <c r="D143" s="209" t="s">
        <v>192</v>
      </c>
      <c r="E143" s="210" t="s">
        <v>1855</v>
      </c>
      <c r="F143" s="211" t="s">
        <v>1856</v>
      </c>
      <c r="G143" s="212" t="s">
        <v>311</v>
      </c>
      <c r="H143" s="213">
        <v>16</v>
      </c>
      <c r="I143" s="214"/>
      <c r="J143" s="215">
        <f>ROUND(I143*H143,2)</f>
        <v>0</v>
      </c>
      <c r="K143" s="211" t="s">
        <v>196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0.482</v>
      </c>
      <c r="T143" s="219">
        <f>S143*H143</f>
        <v>7.712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1857</v>
      </c>
    </row>
    <row r="144" spans="1:65" s="2" customFormat="1" ht="16.5" customHeight="1">
      <c r="A144" s="34"/>
      <c r="B144" s="35"/>
      <c r="C144" s="209" t="s">
        <v>253</v>
      </c>
      <c r="D144" s="209" t="s">
        <v>192</v>
      </c>
      <c r="E144" s="210" t="s">
        <v>1858</v>
      </c>
      <c r="F144" s="211" t="s">
        <v>1859</v>
      </c>
      <c r="G144" s="212" t="s">
        <v>311</v>
      </c>
      <c r="H144" s="213">
        <v>1</v>
      </c>
      <c r="I144" s="214"/>
      <c r="J144" s="215">
        <f>ROUND(I144*H144,2)</f>
        <v>0</v>
      </c>
      <c r="K144" s="211" t="s">
        <v>196</v>
      </c>
      <c r="L144" s="39"/>
      <c r="M144" s="216" t="s">
        <v>1</v>
      </c>
      <c r="N144" s="217" t="s">
        <v>43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0.087</v>
      </c>
      <c r="T144" s="219">
        <f>S144*H144</f>
        <v>0.087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197</v>
      </c>
      <c r="AT144" s="220" t="s">
        <v>192</v>
      </c>
      <c r="AU144" s="220" t="s">
        <v>87</v>
      </c>
      <c r="AY144" s="17" t="s">
        <v>190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85</v>
      </c>
      <c r="BK144" s="221">
        <f>ROUND(I144*H144,2)</f>
        <v>0</v>
      </c>
      <c r="BL144" s="17" t="s">
        <v>197</v>
      </c>
      <c r="BM144" s="220" t="s">
        <v>1860</v>
      </c>
    </row>
    <row r="145" spans="1:65" s="2" customFormat="1" ht="16.5" customHeight="1">
      <c r="A145" s="34"/>
      <c r="B145" s="35"/>
      <c r="C145" s="209" t="s">
        <v>259</v>
      </c>
      <c r="D145" s="209" t="s">
        <v>192</v>
      </c>
      <c r="E145" s="210" t="s">
        <v>1861</v>
      </c>
      <c r="F145" s="211" t="s">
        <v>1862</v>
      </c>
      <c r="G145" s="212" t="s">
        <v>311</v>
      </c>
      <c r="H145" s="213">
        <v>4</v>
      </c>
      <c r="I145" s="214"/>
      <c r="J145" s="215">
        <f>ROUND(I145*H145,2)</f>
        <v>0</v>
      </c>
      <c r="K145" s="211" t="s">
        <v>196</v>
      </c>
      <c r="L145" s="39"/>
      <c r="M145" s="216" t="s">
        <v>1</v>
      </c>
      <c r="N145" s="217" t="s">
        <v>43</v>
      </c>
      <c r="O145" s="71"/>
      <c r="P145" s="218">
        <f>O145*H145</f>
        <v>0</v>
      </c>
      <c r="Q145" s="218">
        <v>0</v>
      </c>
      <c r="R145" s="218">
        <f>Q145*H145</f>
        <v>0</v>
      </c>
      <c r="S145" s="218">
        <v>0.025</v>
      </c>
      <c r="T145" s="219">
        <f>S145*H145</f>
        <v>0.1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197</v>
      </c>
      <c r="AT145" s="220" t="s">
        <v>192</v>
      </c>
      <c r="AU145" s="220" t="s">
        <v>87</v>
      </c>
      <c r="AY145" s="17" t="s">
        <v>190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85</v>
      </c>
      <c r="BK145" s="221">
        <f>ROUND(I145*H145,2)</f>
        <v>0</v>
      </c>
      <c r="BL145" s="17" t="s">
        <v>197</v>
      </c>
      <c r="BM145" s="220" t="s">
        <v>1863</v>
      </c>
    </row>
    <row r="146" spans="1:65" s="2" customFormat="1" ht="21.75" customHeight="1">
      <c r="A146" s="34"/>
      <c r="B146" s="35"/>
      <c r="C146" s="209" t="s">
        <v>263</v>
      </c>
      <c r="D146" s="209" t="s">
        <v>192</v>
      </c>
      <c r="E146" s="210" t="s">
        <v>1864</v>
      </c>
      <c r="F146" s="211" t="s">
        <v>1865</v>
      </c>
      <c r="G146" s="212" t="s">
        <v>350</v>
      </c>
      <c r="H146" s="213">
        <v>150</v>
      </c>
      <c r="I146" s="214"/>
      <c r="J146" s="215">
        <f>ROUND(I146*H146,2)</f>
        <v>0</v>
      </c>
      <c r="K146" s="211" t="s">
        <v>1</v>
      </c>
      <c r="L146" s="39"/>
      <c r="M146" s="216" t="s">
        <v>1</v>
      </c>
      <c r="N146" s="217" t="s">
        <v>43</v>
      </c>
      <c r="O146" s="71"/>
      <c r="P146" s="218">
        <f>O146*H146</f>
        <v>0</v>
      </c>
      <c r="Q146" s="218">
        <v>0.0001</v>
      </c>
      <c r="R146" s="218">
        <f>Q146*H146</f>
        <v>0.015000000000000001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197</v>
      </c>
      <c r="AT146" s="220" t="s">
        <v>192</v>
      </c>
      <c r="AU146" s="220" t="s">
        <v>87</v>
      </c>
      <c r="AY146" s="17" t="s">
        <v>190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85</v>
      </c>
      <c r="BK146" s="221">
        <f>ROUND(I146*H146,2)</f>
        <v>0</v>
      </c>
      <c r="BL146" s="17" t="s">
        <v>197</v>
      </c>
      <c r="BM146" s="220" t="s">
        <v>1866</v>
      </c>
    </row>
    <row r="147" spans="2:63" s="12" customFormat="1" ht="22.8" customHeight="1">
      <c r="B147" s="193"/>
      <c r="C147" s="194"/>
      <c r="D147" s="195" t="s">
        <v>77</v>
      </c>
      <c r="E147" s="207" t="s">
        <v>595</v>
      </c>
      <c r="F147" s="207" t="s">
        <v>596</v>
      </c>
      <c r="G147" s="194"/>
      <c r="H147" s="194"/>
      <c r="I147" s="197"/>
      <c r="J147" s="208">
        <f>BK147</f>
        <v>0</v>
      </c>
      <c r="K147" s="194"/>
      <c r="L147" s="199"/>
      <c r="M147" s="200"/>
      <c r="N147" s="201"/>
      <c r="O147" s="201"/>
      <c r="P147" s="202">
        <f>SUM(P148:P161)</f>
        <v>0</v>
      </c>
      <c r="Q147" s="201"/>
      <c r="R147" s="202">
        <f>SUM(R148:R161)</f>
        <v>0</v>
      </c>
      <c r="S147" s="201"/>
      <c r="T147" s="203">
        <f>SUM(T148:T161)</f>
        <v>0</v>
      </c>
      <c r="AR147" s="204" t="s">
        <v>85</v>
      </c>
      <c r="AT147" s="205" t="s">
        <v>77</v>
      </c>
      <c r="AU147" s="205" t="s">
        <v>85</v>
      </c>
      <c r="AY147" s="204" t="s">
        <v>190</v>
      </c>
      <c r="BK147" s="206">
        <f>SUM(BK148:BK161)</f>
        <v>0</v>
      </c>
    </row>
    <row r="148" spans="1:65" s="2" customFormat="1" ht="33" customHeight="1">
      <c r="A148" s="34"/>
      <c r="B148" s="35"/>
      <c r="C148" s="209" t="s">
        <v>8</v>
      </c>
      <c r="D148" s="209" t="s">
        <v>192</v>
      </c>
      <c r="E148" s="210" t="s">
        <v>1867</v>
      </c>
      <c r="F148" s="211" t="s">
        <v>1868</v>
      </c>
      <c r="G148" s="212" t="s">
        <v>256</v>
      </c>
      <c r="H148" s="213">
        <v>9.104</v>
      </c>
      <c r="I148" s="214"/>
      <c r="J148" s="215">
        <f>ROUND(I148*H148,2)</f>
        <v>0</v>
      </c>
      <c r="K148" s="211" t="s">
        <v>196</v>
      </c>
      <c r="L148" s="39"/>
      <c r="M148" s="216" t="s">
        <v>1</v>
      </c>
      <c r="N148" s="217" t="s">
        <v>43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197</v>
      </c>
      <c r="AT148" s="220" t="s">
        <v>192</v>
      </c>
      <c r="AU148" s="220" t="s">
        <v>87</v>
      </c>
      <c r="AY148" s="17" t="s">
        <v>190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85</v>
      </c>
      <c r="BK148" s="221">
        <f>ROUND(I148*H148,2)</f>
        <v>0</v>
      </c>
      <c r="BL148" s="17" t="s">
        <v>197</v>
      </c>
      <c r="BM148" s="220" t="s">
        <v>1869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1870</v>
      </c>
      <c r="G149" s="223"/>
      <c r="H149" s="227">
        <v>9.104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85</v>
      </c>
      <c r="AY149" s="233" t="s">
        <v>190</v>
      </c>
    </row>
    <row r="150" spans="1:65" s="2" customFormat="1" ht="16.5" customHeight="1">
      <c r="A150" s="34"/>
      <c r="B150" s="35"/>
      <c r="C150" s="209" t="s">
        <v>273</v>
      </c>
      <c r="D150" s="209" t="s">
        <v>192</v>
      </c>
      <c r="E150" s="210" t="s">
        <v>597</v>
      </c>
      <c r="F150" s="211" t="s">
        <v>598</v>
      </c>
      <c r="G150" s="212" t="s">
        <v>256</v>
      </c>
      <c r="H150" s="213">
        <v>413.68</v>
      </c>
      <c r="I150" s="214"/>
      <c r="J150" s="215">
        <f>ROUND(I150*H150,2)</f>
        <v>0</v>
      </c>
      <c r="K150" s="211" t="s">
        <v>196</v>
      </c>
      <c r="L150" s="39"/>
      <c r="M150" s="216" t="s">
        <v>1</v>
      </c>
      <c r="N150" s="217" t="s">
        <v>43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197</v>
      </c>
      <c r="AT150" s="220" t="s">
        <v>192</v>
      </c>
      <c r="AU150" s="220" t="s">
        <v>87</v>
      </c>
      <c r="AY150" s="17" t="s">
        <v>190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85</v>
      </c>
      <c r="BK150" s="221">
        <f>ROUND(I150*H150,2)</f>
        <v>0</v>
      </c>
      <c r="BL150" s="17" t="s">
        <v>197</v>
      </c>
      <c r="BM150" s="220" t="s">
        <v>1871</v>
      </c>
    </row>
    <row r="151" spans="2:51" s="13" customFormat="1" ht="10.2">
      <c r="B151" s="222"/>
      <c r="C151" s="223"/>
      <c r="D151" s="224" t="s">
        <v>199</v>
      </c>
      <c r="E151" s="225" t="s">
        <v>472</v>
      </c>
      <c r="F151" s="226" t="s">
        <v>1832</v>
      </c>
      <c r="G151" s="223"/>
      <c r="H151" s="227">
        <v>413.68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199</v>
      </c>
      <c r="AU151" s="233" t="s">
        <v>87</v>
      </c>
      <c r="AV151" s="13" t="s">
        <v>87</v>
      </c>
      <c r="AW151" s="13" t="s">
        <v>34</v>
      </c>
      <c r="AX151" s="13" t="s">
        <v>85</v>
      </c>
      <c r="AY151" s="233" t="s">
        <v>190</v>
      </c>
    </row>
    <row r="152" spans="1:65" s="2" customFormat="1" ht="21.75" customHeight="1">
      <c r="A152" s="34"/>
      <c r="B152" s="35"/>
      <c r="C152" s="209" t="s">
        <v>278</v>
      </c>
      <c r="D152" s="209" t="s">
        <v>192</v>
      </c>
      <c r="E152" s="210" t="s">
        <v>600</v>
      </c>
      <c r="F152" s="211" t="s">
        <v>601</v>
      </c>
      <c r="G152" s="212" t="s">
        <v>256</v>
      </c>
      <c r="H152" s="213">
        <v>5791.52</v>
      </c>
      <c r="I152" s="214"/>
      <c r="J152" s="215">
        <f>ROUND(I152*H152,2)</f>
        <v>0</v>
      </c>
      <c r="K152" s="211" t="s">
        <v>196</v>
      </c>
      <c r="L152" s="39"/>
      <c r="M152" s="216" t="s">
        <v>1</v>
      </c>
      <c r="N152" s="217" t="s">
        <v>43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197</v>
      </c>
      <c r="AT152" s="220" t="s">
        <v>192</v>
      </c>
      <c r="AU152" s="220" t="s">
        <v>87</v>
      </c>
      <c r="AY152" s="17" t="s">
        <v>190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85</v>
      </c>
      <c r="BK152" s="221">
        <f>ROUND(I152*H152,2)</f>
        <v>0</v>
      </c>
      <c r="BL152" s="17" t="s">
        <v>197</v>
      </c>
      <c r="BM152" s="220" t="s">
        <v>1872</v>
      </c>
    </row>
    <row r="153" spans="2:51" s="13" customFormat="1" ht="10.2">
      <c r="B153" s="222"/>
      <c r="C153" s="223"/>
      <c r="D153" s="224" t="s">
        <v>199</v>
      </c>
      <c r="E153" s="225" t="s">
        <v>1</v>
      </c>
      <c r="F153" s="226" t="s">
        <v>603</v>
      </c>
      <c r="G153" s="223"/>
      <c r="H153" s="227">
        <v>5791.52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199</v>
      </c>
      <c r="AU153" s="233" t="s">
        <v>87</v>
      </c>
      <c r="AV153" s="13" t="s">
        <v>87</v>
      </c>
      <c r="AW153" s="13" t="s">
        <v>34</v>
      </c>
      <c r="AX153" s="13" t="s">
        <v>85</v>
      </c>
      <c r="AY153" s="233" t="s">
        <v>190</v>
      </c>
    </row>
    <row r="154" spans="1:65" s="2" customFormat="1" ht="16.5" customHeight="1">
      <c r="A154" s="34"/>
      <c r="B154" s="35"/>
      <c r="C154" s="209" t="s">
        <v>282</v>
      </c>
      <c r="D154" s="209" t="s">
        <v>192</v>
      </c>
      <c r="E154" s="210" t="s">
        <v>604</v>
      </c>
      <c r="F154" s="211" t="s">
        <v>605</v>
      </c>
      <c r="G154" s="212" t="s">
        <v>256</v>
      </c>
      <c r="H154" s="213">
        <v>326.114</v>
      </c>
      <c r="I154" s="214"/>
      <c r="J154" s="215">
        <f>ROUND(I154*H154,2)</f>
        <v>0</v>
      </c>
      <c r="K154" s="211" t="s">
        <v>196</v>
      </c>
      <c r="L154" s="39"/>
      <c r="M154" s="216" t="s">
        <v>1</v>
      </c>
      <c r="N154" s="217" t="s">
        <v>43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197</v>
      </c>
      <c r="AT154" s="220" t="s">
        <v>192</v>
      </c>
      <c r="AU154" s="220" t="s">
        <v>87</v>
      </c>
      <c r="AY154" s="17" t="s">
        <v>190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85</v>
      </c>
      <c r="BK154" s="221">
        <f>ROUND(I154*H154,2)</f>
        <v>0</v>
      </c>
      <c r="BL154" s="17" t="s">
        <v>197</v>
      </c>
      <c r="BM154" s="220" t="s">
        <v>1873</v>
      </c>
    </row>
    <row r="155" spans="2:51" s="13" customFormat="1" ht="10.2">
      <c r="B155" s="222"/>
      <c r="C155" s="223"/>
      <c r="D155" s="224" t="s">
        <v>199</v>
      </c>
      <c r="E155" s="225" t="s">
        <v>475</v>
      </c>
      <c r="F155" s="226" t="s">
        <v>1874</v>
      </c>
      <c r="G155" s="223"/>
      <c r="H155" s="227">
        <v>326.114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199</v>
      </c>
      <c r="AU155" s="233" t="s">
        <v>87</v>
      </c>
      <c r="AV155" s="13" t="s">
        <v>87</v>
      </c>
      <c r="AW155" s="13" t="s">
        <v>34</v>
      </c>
      <c r="AX155" s="13" t="s">
        <v>85</v>
      </c>
      <c r="AY155" s="233" t="s">
        <v>190</v>
      </c>
    </row>
    <row r="156" spans="1:65" s="2" customFormat="1" ht="21.75" customHeight="1">
      <c r="A156" s="34"/>
      <c r="B156" s="35"/>
      <c r="C156" s="209" t="s">
        <v>286</v>
      </c>
      <c r="D156" s="209" t="s">
        <v>192</v>
      </c>
      <c r="E156" s="210" t="s">
        <v>608</v>
      </c>
      <c r="F156" s="211" t="s">
        <v>609</v>
      </c>
      <c r="G156" s="212" t="s">
        <v>256</v>
      </c>
      <c r="H156" s="213">
        <v>4565.596</v>
      </c>
      <c r="I156" s="214"/>
      <c r="J156" s="215">
        <f>ROUND(I156*H156,2)</f>
        <v>0</v>
      </c>
      <c r="K156" s="211" t="s">
        <v>196</v>
      </c>
      <c r="L156" s="39"/>
      <c r="M156" s="216" t="s">
        <v>1</v>
      </c>
      <c r="N156" s="217" t="s">
        <v>43</v>
      </c>
      <c r="O156" s="71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197</v>
      </c>
      <c r="AT156" s="220" t="s">
        <v>192</v>
      </c>
      <c r="AU156" s="220" t="s">
        <v>87</v>
      </c>
      <c r="AY156" s="17" t="s">
        <v>190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85</v>
      </c>
      <c r="BK156" s="221">
        <f>ROUND(I156*H156,2)</f>
        <v>0</v>
      </c>
      <c r="BL156" s="17" t="s">
        <v>197</v>
      </c>
      <c r="BM156" s="220" t="s">
        <v>1875</v>
      </c>
    </row>
    <row r="157" spans="2:51" s="13" customFormat="1" ht="10.2">
      <c r="B157" s="222"/>
      <c r="C157" s="223"/>
      <c r="D157" s="224" t="s">
        <v>199</v>
      </c>
      <c r="E157" s="225" t="s">
        <v>1</v>
      </c>
      <c r="F157" s="226" t="s">
        <v>611</v>
      </c>
      <c r="G157" s="223"/>
      <c r="H157" s="227">
        <v>4565.596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199</v>
      </c>
      <c r="AU157" s="233" t="s">
        <v>87</v>
      </c>
      <c r="AV157" s="13" t="s">
        <v>87</v>
      </c>
      <c r="AW157" s="13" t="s">
        <v>34</v>
      </c>
      <c r="AX157" s="13" t="s">
        <v>85</v>
      </c>
      <c r="AY157" s="233" t="s">
        <v>190</v>
      </c>
    </row>
    <row r="158" spans="1:65" s="2" customFormat="1" ht="21.75" customHeight="1">
      <c r="A158" s="34"/>
      <c r="B158" s="35"/>
      <c r="C158" s="209" t="s">
        <v>291</v>
      </c>
      <c r="D158" s="209" t="s">
        <v>192</v>
      </c>
      <c r="E158" s="210" t="s">
        <v>612</v>
      </c>
      <c r="F158" s="211" t="s">
        <v>613</v>
      </c>
      <c r="G158" s="212" t="s">
        <v>256</v>
      </c>
      <c r="H158" s="213">
        <v>739.794</v>
      </c>
      <c r="I158" s="214"/>
      <c r="J158" s="215">
        <f>ROUND(I158*H158,2)</f>
        <v>0</v>
      </c>
      <c r="K158" s="211" t="s">
        <v>196</v>
      </c>
      <c r="L158" s="39"/>
      <c r="M158" s="216" t="s">
        <v>1</v>
      </c>
      <c r="N158" s="217" t="s">
        <v>43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197</v>
      </c>
      <c r="AT158" s="220" t="s">
        <v>192</v>
      </c>
      <c r="AU158" s="220" t="s">
        <v>87</v>
      </c>
      <c r="AY158" s="17" t="s">
        <v>190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85</v>
      </c>
      <c r="BK158" s="221">
        <f>ROUND(I158*H158,2)</f>
        <v>0</v>
      </c>
      <c r="BL158" s="17" t="s">
        <v>197</v>
      </c>
      <c r="BM158" s="220" t="s">
        <v>1876</v>
      </c>
    </row>
    <row r="159" spans="1:65" s="2" customFormat="1" ht="33" customHeight="1">
      <c r="A159" s="34"/>
      <c r="B159" s="35"/>
      <c r="C159" s="209" t="s">
        <v>7</v>
      </c>
      <c r="D159" s="209" t="s">
        <v>192</v>
      </c>
      <c r="E159" s="210" t="s">
        <v>854</v>
      </c>
      <c r="F159" s="211" t="s">
        <v>855</v>
      </c>
      <c r="G159" s="212" t="s">
        <v>256</v>
      </c>
      <c r="H159" s="213">
        <v>317.01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1877</v>
      </c>
    </row>
    <row r="160" spans="1:65" s="2" customFormat="1" ht="33" customHeight="1">
      <c r="A160" s="34"/>
      <c r="B160" s="35"/>
      <c r="C160" s="209" t="s">
        <v>302</v>
      </c>
      <c r="D160" s="209" t="s">
        <v>192</v>
      </c>
      <c r="E160" s="210" t="s">
        <v>618</v>
      </c>
      <c r="F160" s="211" t="s">
        <v>619</v>
      </c>
      <c r="G160" s="212" t="s">
        <v>256</v>
      </c>
      <c r="H160" s="213">
        <v>413.68</v>
      </c>
      <c r="I160" s="214"/>
      <c r="J160" s="215">
        <f>ROUND(I160*H160,2)</f>
        <v>0</v>
      </c>
      <c r="K160" s="211" t="s">
        <v>196</v>
      </c>
      <c r="L160" s="39"/>
      <c r="M160" s="216" t="s">
        <v>1</v>
      </c>
      <c r="N160" s="217" t="s">
        <v>43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197</v>
      </c>
      <c r="AT160" s="220" t="s">
        <v>192</v>
      </c>
      <c r="AU160" s="220" t="s">
        <v>87</v>
      </c>
      <c r="AY160" s="17" t="s">
        <v>190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85</v>
      </c>
      <c r="BK160" s="221">
        <f>ROUND(I160*H160,2)</f>
        <v>0</v>
      </c>
      <c r="BL160" s="17" t="s">
        <v>197</v>
      </c>
      <c r="BM160" s="220" t="s">
        <v>1878</v>
      </c>
    </row>
    <row r="161" spans="2:51" s="13" customFormat="1" ht="10.2">
      <c r="B161" s="222"/>
      <c r="C161" s="223"/>
      <c r="D161" s="224" t="s">
        <v>199</v>
      </c>
      <c r="E161" s="225" t="s">
        <v>1</v>
      </c>
      <c r="F161" s="226" t="s">
        <v>472</v>
      </c>
      <c r="G161" s="223"/>
      <c r="H161" s="227">
        <v>413.68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199</v>
      </c>
      <c r="AU161" s="233" t="s">
        <v>87</v>
      </c>
      <c r="AV161" s="13" t="s">
        <v>87</v>
      </c>
      <c r="AW161" s="13" t="s">
        <v>34</v>
      </c>
      <c r="AX161" s="13" t="s">
        <v>85</v>
      </c>
      <c r="AY161" s="233" t="s">
        <v>190</v>
      </c>
    </row>
    <row r="162" spans="2:63" s="12" customFormat="1" ht="25.95" customHeight="1">
      <c r="B162" s="193"/>
      <c r="C162" s="194"/>
      <c r="D162" s="195" t="s">
        <v>77</v>
      </c>
      <c r="E162" s="196" t="s">
        <v>413</v>
      </c>
      <c r="F162" s="196" t="s">
        <v>414</v>
      </c>
      <c r="G162" s="194"/>
      <c r="H162" s="194"/>
      <c r="I162" s="197"/>
      <c r="J162" s="198">
        <f>BK162</f>
        <v>0</v>
      </c>
      <c r="K162" s="194"/>
      <c r="L162" s="199"/>
      <c r="M162" s="200"/>
      <c r="N162" s="201"/>
      <c r="O162" s="201"/>
      <c r="P162" s="202">
        <f>P163</f>
        <v>0</v>
      </c>
      <c r="Q162" s="201"/>
      <c r="R162" s="202">
        <f>R163</f>
        <v>0</v>
      </c>
      <c r="S162" s="201"/>
      <c r="T162" s="203">
        <f>T163</f>
        <v>1.205</v>
      </c>
      <c r="AR162" s="204" t="s">
        <v>87</v>
      </c>
      <c r="AT162" s="205" t="s">
        <v>77</v>
      </c>
      <c r="AU162" s="205" t="s">
        <v>78</v>
      </c>
      <c r="AY162" s="204" t="s">
        <v>190</v>
      </c>
      <c r="BK162" s="206">
        <f>BK163</f>
        <v>0</v>
      </c>
    </row>
    <row r="163" spans="2:63" s="12" customFormat="1" ht="22.8" customHeight="1">
      <c r="B163" s="193"/>
      <c r="C163" s="194"/>
      <c r="D163" s="195" t="s">
        <v>77</v>
      </c>
      <c r="E163" s="207" t="s">
        <v>415</v>
      </c>
      <c r="F163" s="207" t="s">
        <v>416</v>
      </c>
      <c r="G163" s="194"/>
      <c r="H163" s="194"/>
      <c r="I163" s="197"/>
      <c r="J163" s="208">
        <f>BK163</f>
        <v>0</v>
      </c>
      <c r="K163" s="194"/>
      <c r="L163" s="199"/>
      <c r="M163" s="200"/>
      <c r="N163" s="201"/>
      <c r="O163" s="201"/>
      <c r="P163" s="202">
        <f>SUM(P164:P169)</f>
        <v>0</v>
      </c>
      <c r="Q163" s="201"/>
      <c r="R163" s="202">
        <f>SUM(R164:R169)</f>
        <v>0</v>
      </c>
      <c r="S163" s="201"/>
      <c r="T163" s="203">
        <f>SUM(T164:T169)</f>
        <v>1.205</v>
      </c>
      <c r="AR163" s="204" t="s">
        <v>87</v>
      </c>
      <c r="AT163" s="205" t="s">
        <v>77</v>
      </c>
      <c r="AU163" s="205" t="s">
        <v>85</v>
      </c>
      <c r="AY163" s="204" t="s">
        <v>190</v>
      </c>
      <c r="BK163" s="206">
        <f>SUM(BK164:BK169)</f>
        <v>0</v>
      </c>
    </row>
    <row r="164" spans="1:65" s="2" customFormat="1" ht="21.75" customHeight="1">
      <c r="A164" s="34"/>
      <c r="B164" s="35"/>
      <c r="C164" s="209" t="s">
        <v>308</v>
      </c>
      <c r="D164" s="209" t="s">
        <v>192</v>
      </c>
      <c r="E164" s="210" t="s">
        <v>1879</v>
      </c>
      <c r="F164" s="211" t="s">
        <v>1880</v>
      </c>
      <c r="G164" s="212" t="s">
        <v>420</v>
      </c>
      <c r="H164" s="213">
        <v>1040</v>
      </c>
      <c r="I164" s="214"/>
      <c r="J164" s="215">
        <f>ROUND(I164*H164,2)</f>
        <v>0</v>
      </c>
      <c r="K164" s="211" t="s">
        <v>196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0.001</v>
      </c>
      <c r="T164" s="219">
        <f>S164*H164</f>
        <v>1.04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273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273</v>
      </c>
      <c r="BM164" s="220" t="s">
        <v>1881</v>
      </c>
    </row>
    <row r="165" spans="2:51" s="13" customFormat="1" ht="10.2">
      <c r="B165" s="222"/>
      <c r="C165" s="223"/>
      <c r="D165" s="224" t="s">
        <v>199</v>
      </c>
      <c r="E165" s="225" t="s">
        <v>1</v>
      </c>
      <c r="F165" s="226" t="s">
        <v>1882</v>
      </c>
      <c r="G165" s="223"/>
      <c r="H165" s="227">
        <v>950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199</v>
      </c>
      <c r="AU165" s="233" t="s">
        <v>87</v>
      </c>
      <c r="AV165" s="13" t="s">
        <v>87</v>
      </c>
      <c r="AW165" s="13" t="s">
        <v>34</v>
      </c>
      <c r="AX165" s="13" t="s">
        <v>78</v>
      </c>
      <c r="AY165" s="233" t="s">
        <v>190</v>
      </c>
    </row>
    <row r="166" spans="2:51" s="13" customFormat="1" ht="10.2">
      <c r="B166" s="222"/>
      <c r="C166" s="223"/>
      <c r="D166" s="224" t="s">
        <v>199</v>
      </c>
      <c r="E166" s="225" t="s">
        <v>1</v>
      </c>
      <c r="F166" s="226" t="s">
        <v>1883</v>
      </c>
      <c r="G166" s="223"/>
      <c r="H166" s="227">
        <v>90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199</v>
      </c>
      <c r="AU166" s="233" t="s">
        <v>87</v>
      </c>
      <c r="AV166" s="13" t="s">
        <v>87</v>
      </c>
      <c r="AW166" s="13" t="s">
        <v>34</v>
      </c>
      <c r="AX166" s="13" t="s">
        <v>78</v>
      </c>
      <c r="AY166" s="233" t="s">
        <v>190</v>
      </c>
    </row>
    <row r="167" spans="2:51" s="15" customFormat="1" ht="10.2">
      <c r="B167" s="244"/>
      <c r="C167" s="245"/>
      <c r="D167" s="224" t="s">
        <v>199</v>
      </c>
      <c r="E167" s="246" t="s">
        <v>1</v>
      </c>
      <c r="F167" s="247" t="s">
        <v>216</v>
      </c>
      <c r="G167" s="245"/>
      <c r="H167" s="248">
        <v>1040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199</v>
      </c>
      <c r="AU167" s="254" t="s">
        <v>87</v>
      </c>
      <c r="AV167" s="15" t="s">
        <v>197</v>
      </c>
      <c r="AW167" s="15" t="s">
        <v>34</v>
      </c>
      <c r="AX167" s="15" t="s">
        <v>85</v>
      </c>
      <c r="AY167" s="254" t="s">
        <v>190</v>
      </c>
    </row>
    <row r="168" spans="1:65" s="2" customFormat="1" ht="21.75" customHeight="1">
      <c r="A168" s="34"/>
      <c r="B168" s="35"/>
      <c r="C168" s="209" t="s">
        <v>315</v>
      </c>
      <c r="D168" s="209" t="s">
        <v>192</v>
      </c>
      <c r="E168" s="210" t="s">
        <v>1884</v>
      </c>
      <c r="F168" s="211" t="s">
        <v>1885</v>
      </c>
      <c r="G168" s="212" t="s">
        <v>420</v>
      </c>
      <c r="H168" s="213">
        <v>165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0.001</v>
      </c>
      <c r="T168" s="219">
        <f>S168*H168</f>
        <v>0.165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273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273</v>
      </c>
      <c r="BM168" s="220" t="s">
        <v>1886</v>
      </c>
    </row>
    <row r="169" spans="2:51" s="13" customFormat="1" ht="10.2">
      <c r="B169" s="222"/>
      <c r="C169" s="223"/>
      <c r="D169" s="224" t="s">
        <v>199</v>
      </c>
      <c r="E169" s="225" t="s">
        <v>1</v>
      </c>
      <c r="F169" s="226" t="s">
        <v>1887</v>
      </c>
      <c r="G169" s="223"/>
      <c r="H169" s="227">
        <v>165</v>
      </c>
      <c r="I169" s="228"/>
      <c r="J169" s="223"/>
      <c r="K169" s="223"/>
      <c r="L169" s="229"/>
      <c r="M169" s="271"/>
      <c r="N169" s="272"/>
      <c r="O169" s="272"/>
      <c r="P169" s="272"/>
      <c r="Q169" s="272"/>
      <c r="R169" s="272"/>
      <c r="S169" s="272"/>
      <c r="T169" s="273"/>
      <c r="AT169" s="233" t="s">
        <v>199</v>
      </c>
      <c r="AU169" s="233" t="s">
        <v>87</v>
      </c>
      <c r="AV169" s="13" t="s">
        <v>87</v>
      </c>
      <c r="AW169" s="13" t="s">
        <v>34</v>
      </c>
      <c r="AX169" s="13" t="s">
        <v>85</v>
      </c>
      <c r="AY169" s="233" t="s">
        <v>190</v>
      </c>
    </row>
    <row r="170" spans="1:31" s="2" customFormat="1" ht="6.9" customHeight="1">
      <c r="A170" s="34"/>
      <c r="B170" s="54"/>
      <c r="C170" s="55"/>
      <c r="D170" s="55"/>
      <c r="E170" s="55"/>
      <c r="F170" s="55"/>
      <c r="G170" s="55"/>
      <c r="H170" s="55"/>
      <c r="I170" s="159"/>
      <c r="J170" s="55"/>
      <c r="K170" s="55"/>
      <c r="L170" s="39"/>
      <c r="M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</sheetData>
  <sheetProtection algorithmName="SHA-512" hashValue="OgnvJra5p4smkHCdM9s9m1fnKy/0nb4ILaasuNrDA1GFPpfUhZ7rNvPv1DPAx2KgxIbhFj7FUhG9lr4uFexvxg==" saltValue="0kSS5V4Wx1ysq/yURjN3KReuVY2OI7HirdaQyrAtUquHmI1q9btTO7pjkiGDiwPZJY7fRPix49AQTNBKbQsKKA==" spinCount="100000" sheet="1" objects="1" scenarios="1" formatColumns="0" formatRows="0" autoFilter="0"/>
  <autoFilter ref="C121:K16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133</v>
      </c>
      <c r="AZ2" s="116" t="s">
        <v>139</v>
      </c>
      <c r="BA2" s="116" t="s">
        <v>1</v>
      </c>
      <c r="BB2" s="116" t="s">
        <v>1</v>
      </c>
      <c r="BC2" s="116" t="s">
        <v>1888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142</v>
      </c>
      <c r="BA3" s="116" t="s">
        <v>1</v>
      </c>
      <c r="BB3" s="116" t="s">
        <v>1</v>
      </c>
      <c r="BC3" s="116" t="s">
        <v>1888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634</v>
      </c>
      <c r="BA4" s="116" t="s">
        <v>1</v>
      </c>
      <c r="BB4" s="116" t="s">
        <v>1</v>
      </c>
      <c r="BC4" s="116" t="s">
        <v>1889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1890</v>
      </c>
      <c r="BA5" s="116" t="s">
        <v>1</v>
      </c>
      <c r="BB5" s="116" t="s">
        <v>1</v>
      </c>
      <c r="BC5" s="116" t="s">
        <v>1891</v>
      </c>
      <c r="BD5" s="116" t="s">
        <v>87</v>
      </c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</row>
    <row r="8" spans="1:31" s="2" customFormat="1" ht="12" customHeight="1">
      <c r="A8" s="34"/>
      <c r="B8" s="39"/>
      <c r="C8" s="34"/>
      <c r="D8" s="122" t="s">
        <v>150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1892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14. 1. 2020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0" t="str">
        <f>'Rekapitulace stavby'!E14</f>
        <v>Vyplň údaj</v>
      </c>
      <c r="F18" s="341"/>
      <c r="G18" s="341"/>
      <c r="H18" s="341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24" t="s">
        <v>27</v>
      </c>
      <c r="J21" s="110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35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37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42" t="s">
        <v>1</v>
      </c>
      <c r="F27" s="342"/>
      <c r="G27" s="342"/>
      <c r="H27" s="342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38</v>
      </c>
      <c r="E30" s="34"/>
      <c r="F30" s="34"/>
      <c r="G30" s="34"/>
      <c r="H30" s="34"/>
      <c r="I30" s="123"/>
      <c r="J30" s="133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34" t="s">
        <v>40</v>
      </c>
      <c r="G32" s="34"/>
      <c r="H32" s="34"/>
      <c r="I32" s="135" t="s">
        <v>39</v>
      </c>
      <c r="J32" s="134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6" t="s">
        <v>42</v>
      </c>
      <c r="E33" s="122" t="s">
        <v>43</v>
      </c>
      <c r="F33" s="137">
        <f>ROUND((SUM(BE127:BE196)),2)</f>
        <v>0</v>
      </c>
      <c r="G33" s="34"/>
      <c r="H33" s="34"/>
      <c r="I33" s="138">
        <v>0.21</v>
      </c>
      <c r="J33" s="137">
        <f>ROUND(((SUM(BE127:BE196))*I33),2)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2" t="s">
        <v>44</v>
      </c>
      <c r="F34" s="137">
        <f>ROUND((SUM(BF127:BF196)),2)</f>
        <v>0</v>
      </c>
      <c r="G34" s="34"/>
      <c r="H34" s="34"/>
      <c r="I34" s="138">
        <v>0.15</v>
      </c>
      <c r="J34" s="137">
        <f>ROUND(((SUM(BF127:BF196))*I34),2)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2" t="s">
        <v>45</v>
      </c>
      <c r="F35" s="137">
        <f>ROUND((SUM(BG127:BG196)),2)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2" t="s">
        <v>46</v>
      </c>
      <c r="F36" s="137">
        <f>ROUND((SUM(BH127:BH196)),2)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47</v>
      </c>
      <c r="F37" s="137">
        <f>ROUND((SUM(BI127:BI196)),2)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15"/>
      <c r="L41" s="20"/>
    </row>
    <row r="42" spans="2:12" s="1" customFormat="1" ht="14.4" customHeight="1">
      <c r="B42" s="20"/>
      <c r="I42" s="115"/>
      <c r="L42" s="20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150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6" t="str">
        <f>E9</f>
        <v>010 - SO 10 Úprava a doplnění VO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24" t="s">
        <v>22</v>
      </c>
      <c r="J89" s="66" t="str">
        <f>IF(J12="","",J12)</f>
        <v>14. 1. 2020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24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35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159</v>
      </c>
      <c r="D94" s="164"/>
      <c r="E94" s="164"/>
      <c r="F94" s="164"/>
      <c r="G94" s="164"/>
      <c r="H94" s="164"/>
      <c r="I94" s="165"/>
      <c r="J94" s="166" t="s">
        <v>160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7" t="s">
        <v>161</v>
      </c>
      <c r="D96" s="36"/>
      <c r="E96" s="36"/>
      <c r="F96" s="36"/>
      <c r="G96" s="36"/>
      <c r="H96" s="36"/>
      <c r="I96" s="123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162</v>
      </c>
    </row>
    <row r="97" spans="2:12" s="9" customFormat="1" ht="24.9" customHeight="1">
      <c r="B97" s="168"/>
      <c r="C97" s="169"/>
      <c r="D97" s="170" t="s">
        <v>163</v>
      </c>
      <c r="E97" s="171"/>
      <c r="F97" s="171"/>
      <c r="G97" s="171"/>
      <c r="H97" s="171"/>
      <c r="I97" s="172"/>
      <c r="J97" s="173">
        <f>J128</f>
        <v>0</v>
      </c>
      <c r="K97" s="169"/>
      <c r="L97" s="174"/>
    </row>
    <row r="98" spans="2:12" s="10" customFormat="1" ht="19.95" customHeight="1">
      <c r="B98" s="175"/>
      <c r="C98" s="104"/>
      <c r="D98" s="176" t="s">
        <v>164</v>
      </c>
      <c r="E98" s="177"/>
      <c r="F98" s="177"/>
      <c r="G98" s="177"/>
      <c r="H98" s="177"/>
      <c r="I98" s="178"/>
      <c r="J98" s="179">
        <f>J129</f>
        <v>0</v>
      </c>
      <c r="K98" s="104"/>
      <c r="L98" s="180"/>
    </row>
    <row r="99" spans="2:12" s="10" customFormat="1" ht="19.95" customHeight="1">
      <c r="B99" s="175"/>
      <c r="C99" s="104"/>
      <c r="D99" s="176" t="s">
        <v>716</v>
      </c>
      <c r="E99" s="177"/>
      <c r="F99" s="177"/>
      <c r="G99" s="177"/>
      <c r="H99" s="177"/>
      <c r="I99" s="178"/>
      <c r="J99" s="179">
        <f>J151</f>
        <v>0</v>
      </c>
      <c r="K99" s="104"/>
      <c r="L99" s="180"/>
    </row>
    <row r="100" spans="2:12" s="9" customFormat="1" ht="24.9" customHeight="1">
      <c r="B100" s="168"/>
      <c r="C100" s="169"/>
      <c r="D100" s="170" t="s">
        <v>170</v>
      </c>
      <c r="E100" s="171"/>
      <c r="F100" s="171"/>
      <c r="G100" s="171"/>
      <c r="H100" s="171"/>
      <c r="I100" s="172"/>
      <c r="J100" s="173">
        <f>J153</f>
        <v>0</v>
      </c>
      <c r="K100" s="169"/>
      <c r="L100" s="174"/>
    </row>
    <row r="101" spans="2:12" s="10" customFormat="1" ht="19.95" customHeight="1">
      <c r="B101" s="175"/>
      <c r="C101" s="104"/>
      <c r="D101" s="176" t="s">
        <v>1893</v>
      </c>
      <c r="E101" s="177"/>
      <c r="F101" s="177"/>
      <c r="G101" s="177"/>
      <c r="H101" s="177"/>
      <c r="I101" s="178"/>
      <c r="J101" s="179">
        <f>J154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1894</v>
      </c>
      <c r="E102" s="177"/>
      <c r="F102" s="177"/>
      <c r="G102" s="177"/>
      <c r="H102" s="177"/>
      <c r="I102" s="178"/>
      <c r="J102" s="179">
        <f>J160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1895</v>
      </c>
      <c r="E103" s="177"/>
      <c r="F103" s="177"/>
      <c r="G103" s="177"/>
      <c r="H103" s="177"/>
      <c r="I103" s="178"/>
      <c r="J103" s="179">
        <f>J162</f>
        <v>0</v>
      </c>
      <c r="K103" s="104"/>
      <c r="L103" s="180"/>
    </row>
    <row r="104" spans="2:12" s="9" customFormat="1" ht="24.9" customHeight="1">
      <c r="B104" s="168"/>
      <c r="C104" s="169"/>
      <c r="D104" s="170" t="s">
        <v>637</v>
      </c>
      <c r="E104" s="171"/>
      <c r="F104" s="171"/>
      <c r="G104" s="171"/>
      <c r="H104" s="171"/>
      <c r="I104" s="172"/>
      <c r="J104" s="173">
        <f>J168</f>
        <v>0</v>
      </c>
      <c r="K104" s="169"/>
      <c r="L104" s="174"/>
    </row>
    <row r="105" spans="2:12" s="10" customFormat="1" ht="19.95" customHeight="1">
      <c r="B105" s="175"/>
      <c r="C105" s="104"/>
      <c r="D105" s="176" t="s">
        <v>638</v>
      </c>
      <c r="E105" s="177"/>
      <c r="F105" s="177"/>
      <c r="G105" s="177"/>
      <c r="H105" s="177"/>
      <c r="I105" s="178"/>
      <c r="J105" s="179">
        <f>J169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173</v>
      </c>
      <c r="E106" s="171"/>
      <c r="F106" s="171"/>
      <c r="G106" s="171"/>
      <c r="H106" s="171"/>
      <c r="I106" s="172"/>
      <c r="J106" s="173">
        <f>J193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174</v>
      </c>
      <c r="E107" s="177"/>
      <c r="F107" s="177"/>
      <c r="G107" s="177"/>
      <c r="H107" s="177"/>
      <c r="I107" s="178"/>
      <c r="J107" s="179">
        <f>J194</f>
        <v>0</v>
      </c>
      <c r="K107" s="104"/>
      <c r="L107" s="180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23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159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162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175</v>
      </c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3.25" customHeight="1">
      <c r="A117" s="34"/>
      <c r="B117" s="35"/>
      <c r="C117" s="36"/>
      <c r="D117" s="36"/>
      <c r="E117" s="343" t="str">
        <f>E7</f>
        <v>Regenerace panelového sídliště Křižná-VI.etapa,lokalita ul.Křižná,Seifertova,Bratří Čapků</v>
      </c>
      <c r="F117" s="344"/>
      <c r="G117" s="344"/>
      <c r="H117" s="344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150</v>
      </c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96" t="str">
        <f>E9</f>
        <v>010 - SO 10 Úprava a doplnění VO</v>
      </c>
      <c r="F119" s="345"/>
      <c r="G119" s="345"/>
      <c r="H119" s="345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Valašské Meziříčí</v>
      </c>
      <c r="G121" s="36"/>
      <c r="H121" s="36"/>
      <c r="I121" s="124" t="s">
        <v>22</v>
      </c>
      <c r="J121" s="66" t="str">
        <f>IF(J12="","",J12)</f>
        <v>14. 1. 2020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65" customHeight="1">
      <c r="A123" s="34"/>
      <c r="B123" s="35"/>
      <c r="C123" s="29" t="s">
        <v>24</v>
      </c>
      <c r="D123" s="36"/>
      <c r="E123" s="36"/>
      <c r="F123" s="27" t="str">
        <f>E15</f>
        <v>Město Valašské Meziříčí</v>
      </c>
      <c r="G123" s="36"/>
      <c r="H123" s="36"/>
      <c r="I123" s="124" t="s">
        <v>30</v>
      </c>
      <c r="J123" s="32" t="str">
        <f>E21</f>
        <v>LZ-PROJEKT plus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124" t="s">
        <v>35</v>
      </c>
      <c r="J124" s="32" t="str">
        <f>E24</f>
        <v>Fajfrová Irena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81"/>
      <c r="B126" s="182"/>
      <c r="C126" s="183" t="s">
        <v>176</v>
      </c>
      <c r="D126" s="184" t="s">
        <v>63</v>
      </c>
      <c r="E126" s="184" t="s">
        <v>59</v>
      </c>
      <c r="F126" s="184" t="s">
        <v>60</v>
      </c>
      <c r="G126" s="184" t="s">
        <v>177</v>
      </c>
      <c r="H126" s="184" t="s">
        <v>178</v>
      </c>
      <c r="I126" s="185" t="s">
        <v>179</v>
      </c>
      <c r="J126" s="184" t="s">
        <v>160</v>
      </c>
      <c r="K126" s="186" t="s">
        <v>180</v>
      </c>
      <c r="L126" s="187"/>
      <c r="M126" s="75" t="s">
        <v>1</v>
      </c>
      <c r="N126" s="76" t="s">
        <v>42</v>
      </c>
      <c r="O126" s="76" t="s">
        <v>181</v>
      </c>
      <c r="P126" s="76" t="s">
        <v>182</v>
      </c>
      <c r="Q126" s="76" t="s">
        <v>183</v>
      </c>
      <c r="R126" s="76" t="s">
        <v>184</v>
      </c>
      <c r="S126" s="76" t="s">
        <v>185</v>
      </c>
      <c r="T126" s="77" t="s">
        <v>186</v>
      </c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</row>
    <row r="127" spans="1:63" s="2" customFormat="1" ht="22.8" customHeight="1">
      <c r="A127" s="34"/>
      <c r="B127" s="35"/>
      <c r="C127" s="82" t="s">
        <v>187</v>
      </c>
      <c r="D127" s="36"/>
      <c r="E127" s="36"/>
      <c r="F127" s="36"/>
      <c r="G127" s="36"/>
      <c r="H127" s="36"/>
      <c r="I127" s="123"/>
      <c r="J127" s="188">
        <f>BK127</f>
        <v>0</v>
      </c>
      <c r="K127" s="36"/>
      <c r="L127" s="39"/>
      <c r="M127" s="78"/>
      <c r="N127" s="189"/>
      <c r="O127" s="79"/>
      <c r="P127" s="190">
        <f>P128+P153+P168+P193</f>
        <v>0</v>
      </c>
      <c r="Q127" s="79"/>
      <c r="R127" s="190">
        <f>R128+R153+R168+R193</f>
        <v>198.64131433</v>
      </c>
      <c r="S127" s="79"/>
      <c r="T127" s="191">
        <f>T128+T153+T168+T193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77</v>
      </c>
      <c r="AU127" s="17" t="s">
        <v>162</v>
      </c>
      <c r="BK127" s="192">
        <f>BK128+BK153+BK168+BK193</f>
        <v>0</v>
      </c>
    </row>
    <row r="128" spans="2:63" s="12" customFormat="1" ht="25.95" customHeight="1">
      <c r="B128" s="193"/>
      <c r="C128" s="194"/>
      <c r="D128" s="195" t="s">
        <v>77</v>
      </c>
      <c r="E128" s="196" t="s">
        <v>188</v>
      </c>
      <c r="F128" s="196" t="s">
        <v>189</v>
      </c>
      <c r="G128" s="194"/>
      <c r="H128" s="194"/>
      <c r="I128" s="197"/>
      <c r="J128" s="198">
        <f>BK128</f>
        <v>0</v>
      </c>
      <c r="K128" s="194"/>
      <c r="L128" s="199"/>
      <c r="M128" s="200"/>
      <c r="N128" s="201"/>
      <c r="O128" s="201"/>
      <c r="P128" s="202">
        <f>P129+P151</f>
        <v>0</v>
      </c>
      <c r="Q128" s="201"/>
      <c r="R128" s="202">
        <f>R129+R151</f>
        <v>0.171</v>
      </c>
      <c r="S128" s="201"/>
      <c r="T128" s="203">
        <f>T129+T151</f>
        <v>0</v>
      </c>
      <c r="AR128" s="204" t="s">
        <v>85</v>
      </c>
      <c r="AT128" s="205" t="s">
        <v>77</v>
      </c>
      <c r="AU128" s="205" t="s">
        <v>78</v>
      </c>
      <c r="AY128" s="204" t="s">
        <v>190</v>
      </c>
      <c r="BK128" s="206">
        <f>BK129+BK151</f>
        <v>0</v>
      </c>
    </row>
    <row r="129" spans="2:63" s="12" customFormat="1" ht="22.8" customHeight="1">
      <c r="B129" s="193"/>
      <c r="C129" s="194"/>
      <c r="D129" s="195" t="s">
        <v>77</v>
      </c>
      <c r="E129" s="207" t="s">
        <v>85</v>
      </c>
      <c r="F129" s="207" t="s">
        <v>191</v>
      </c>
      <c r="G129" s="194"/>
      <c r="H129" s="194"/>
      <c r="I129" s="197"/>
      <c r="J129" s="208">
        <f>BK129</f>
        <v>0</v>
      </c>
      <c r="K129" s="194"/>
      <c r="L129" s="199"/>
      <c r="M129" s="200"/>
      <c r="N129" s="201"/>
      <c r="O129" s="201"/>
      <c r="P129" s="202">
        <f>SUM(P130:P150)</f>
        <v>0</v>
      </c>
      <c r="Q129" s="201"/>
      <c r="R129" s="202">
        <f>SUM(R130:R150)</f>
        <v>0</v>
      </c>
      <c r="S129" s="201"/>
      <c r="T129" s="203">
        <f>SUM(T130:T150)</f>
        <v>0</v>
      </c>
      <c r="AR129" s="204" t="s">
        <v>85</v>
      </c>
      <c r="AT129" s="205" t="s">
        <v>77</v>
      </c>
      <c r="AU129" s="205" t="s">
        <v>85</v>
      </c>
      <c r="AY129" s="204" t="s">
        <v>190</v>
      </c>
      <c r="BK129" s="206">
        <f>SUM(BK130:BK150)</f>
        <v>0</v>
      </c>
    </row>
    <row r="130" spans="1:65" s="2" customFormat="1" ht="21.75" customHeight="1">
      <c r="A130" s="34"/>
      <c r="B130" s="35"/>
      <c r="C130" s="209" t="s">
        <v>85</v>
      </c>
      <c r="D130" s="209" t="s">
        <v>192</v>
      </c>
      <c r="E130" s="210" t="s">
        <v>492</v>
      </c>
      <c r="F130" s="211" t="s">
        <v>493</v>
      </c>
      <c r="G130" s="212" t="s">
        <v>195</v>
      </c>
      <c r="H130" s="213">
        <v>900</v>
      </c>
      <c r="I130" s="214"/>
      <c r="J130" s="215">
        <f>ROUND(I130*H130,2)</f>
        <v>0</v>
      </c>
      <c r="K130" s="211" t="s">
        <v>196</v>
      </c>
      <c r="L130" s="39"/>
      <c r="M130" s="216" t="s">
        <v>1</v>
      </c>
      <c r="N130" s="217" t="s">
        <v>43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197</v>
      </c>
      <c r="AT130" s="220" t="s">
        <v>192</v>
      </c>
      <c r="AU130" s="220" t="s">
        <v>87</v>
      </c>
      <c r="AY130" s="17" t="s">
        <v>190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85</v>
      </c>
      <c r="BK130" s="221">
        <f>ROUND(I130*H130,2)</f>
        <v>0</v>
      </c>
      <c r="BL130" s="17" t="s">
        <v>197</v>
      </c>
      <c r="BM130" s="220" t="s">
        <v>1896</v>
      </c>
    </row>
    <row r="131" spans="2:51" s="13" customFormat="1" ht="10.2">
      <c r="B131" s="222"/>
      <c r="C131" s="223"/>
      <c r="D131" s="224" t="s">
        <v>199</v>
      </c>
      <c r="E131" s="225" t="s">
        <v>139</v>
      </c>
      <c r="F131" s="226" t="s">
        <v>1897</v>
      </c>
      <c r="G131" s="223"/>
      <c r="H131" s="227">
        <v>900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199</v>
      </c>
      <c r="AU131" s="233" t="s">
        <v>87</v>
      </c>
      <c r="AV131" s="13" t="s">
        <v>87</v>
      </c>
      <c r="AW131" s="13" t="s">
        <v>34</v>
      </c>
      <c r="AX131" s="13" t="s">
        <v>85</v>
      </c>
      <c r="AY131" s="233" t="s">
        <v>190</v>
      </c>
    </row>
    <row r="132" spans="1:65" s="2" customFormat="1" ht="21.75" customHeight="1">
      <c r="A132" s="34"/>
      <c r="B132" s="35"/>
      <c r="C132" s="209" t="s">
        <v>87</v>
      </c>
      <c r="D132" s="209" t="s">
        <v>192</v>
      </c>
      <c r="E132" s="210" t="s">
        <v>224</v>
      </c>
      <c r="F132" s="211" t="s">
        <v>225</v>
      </c>
      <c r="G132" s="212" t="s">
        <v>202</v>
      </c>
      <c r="H132" s="213">
        <v>270</v>
      </c>
      <c r="I132" s="214"/>
      <c r="J132" s="215">
        <f>ROUND(I132*H132,2)</f>
        <v>0</v>
      </c>
      <c r="K132" s="211" t="s">
        <v>196</v>
      </c>
      <c r="L132" s="39"/>
      <c r="M132" s="216" t="s">
        <v>1</v>
      </c>
      <c r="N132" s="217" t="s">
        <v>43</v>
      </c>
      <c r="O132" s="71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197</v>
      </c>
      <c r="AT132" s="220" t="s">
        <v>192</v>
      </c>
      <c r="AU132" s="220" t="s">
        <v>87</v>
      </c>
      <c r="AY132" s="17" t="s">
        <v>190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7" t="s">
        <v>85</v>
      </c>
      <c r="BK132" s="221">
        <f>ROUND(I132*H132,2)</f>
        <v>0</v>
      </c>
      <c r="BL132" s="17" t="s">
        <v>197</v>
      </c>
      <c r="BM132" s="220" t="s">
        <v>1898</v>
      </c>
    </row>
    <row r="133" spans="2:51" s="13" customFormat="1" ht="10.2">
      <c r="B133" s="222"/>
      <c r="C133" s="223"/>
      <c r="D133" s="224" t="s">
        <v>199</v>
      </c>
      <c r="E133" s="225" t="s">
        <v>1</v>
      </c>
      <c r="F133" s="226" t="s">
        <v>504</v>
      </c>
      <c r="G133" s="223"/>
      <c r="H133" s="227">
        <v>135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199</v>
      </c>
      <c r="AU133" s="233" t="s">
        <v>87</v>
      </c>
      <c r="AV133" s="13" t="s">
        <v>87</v>
      </c>
      <c r="AW133" s="13" t="s">
        <v>34</v>
      </c>
      <c r="AX133" s="13" t="s">
        <v>78</v>
      </c>
      <c r="AY133" s="233" t="s">
        <v>190</v>
      </c>
    </row>
    <row r="134" spans="2:51" s="13" customFormat="1" ht="10.2">
      <c r="B134" s="222"/>
      <c r="C134" s="223"/>
      <c r="D134" s="224" t="s">
        <v>199</v>
      </c>
      <c r="E134" s="225" t="s">
        <v>1</v>
      </c>
      <c r="F134" s="226" t="s">
        <v>746</v>
      </c>
      <c r="G134" s="223"/>
      <c r="H134" s="227">
        <v>135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199</v>
      </c>
      <c r="AU134" s="233" t="s">
        <v>87</v>
      </c>
      <c r="AV134" s="13" t="s">
        <v>87</v>
      </c>
      <c r="AW134" s="13" t="s">
        <v>34</v>
      </c>
      <c r="AX134" s="13" t="s">
        <v>78</v>
      </c>
      <c r="AY134" s="233" t="s">
        <v>190</v>
      </c>
    </row>
    <row r="135" spans="2:51" s="15" customFormat="1" ht="10.2">
      <c r="B135" s="244"/>
      <c r="C135" s="245"/>
      <c r="D135" s="224" t="s">
        <v>199</v>
      </c>
      <c r="E135" s="246" t="s">
        <v>1</v>
      </c>
      <c r="F135" s="247" t="s">
        <v>216</v>
      </c>
      <c r="G135" s="245"/>
      <c r="H135" s="248">
        <v>270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199</v>
      </c>
      <c r="AU135" s="254" t="s">
        <v>87</v>
      </c>
      <c r="AV135" s="15" t="s">
        <v>197</v>
      </c>
      <c r="AW135" s="15" t="s">
        <v>34</v>
      </c>
      <c r="AX135" s="15" t="s">
        <v>85</v>
      </c>
      <c r="AY135" s="254" t="s">
        <v>190</v>
      </c>
    </row>
    <row r="136" spans="1:65" s="2" customFormat="1" ht="21.75" customHeight="1">
      <c r="A136" s="34"/>
      <c r="B136" s="35"/>
      <c r="C136" s="209" t="s">
        <v>205</v>
      </c>
      <c r="D136" s="209" t="s">
        <v>192</v>
      </c>
      <c r="E136" s="210" t="s">
        <v>1563</v>
      </c>
      <c r="F136" s="211" t="s">
        <v>1564</v>
      </c>
      <c r="G136" s="212" t="s">
        <v>202</v>
      </c>
      <c r="H136" s="213">
        <v>135</v>
      </c>
      <c r="I136" s="214"/>
      <c r="J136" s="215">
        <f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85</v>
      </c>
      <c r="BK136" s="221">
        <f>ROUND(I136*H136,2)</f>
        <v>0</v>
      </c>
      <c r="BL136" s="17" t="s">
        <v>197</v>
      </c>
      <c r="BM136" s="220" t="s">
        <v>1899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511</v>
      </c>
      <c r="G137" s="223"/>
      <c r="H137" s="227">
        <v>135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85</v>
      </c>
      <c r="AY137" s="233" t="s">
        <v>190</v>
      </c>
    </row>
    <row r="138" spans="1:65" s="2" customFormat="1" ht="21.75" customHeight="1">
      <c r="A138" s="34"/>
      <c r="B138" s="35"/>
      <c r="C138" s="209" t="s">
        <v>197</v>
      </c>
      <c r="D138" s="209" t="s">
        <v>192</v>
      </c>
      <c r="E138" s="210" t="s">
        <v>245</v>
      </c>
      <c r="F138" s="211" t="s">
        <v>246</v>
      </c>
      <c r="G138" s="212" t="s">
        <v>202</v>
      </c>
      <c r="H138" s="213">
        <v>135</v>
      </c>
      <c r="I138" s="214"/>
      <c r="J138" s="215">
        <f>ROUND(I138*H138,2)</f>
        <v>0</v>
      </c>
      <c r="K138" s="211" t="s">
        <v>196</v>
      </c>
      <c r="L138" s="39"/>
      <c r="M138" s="216" t="s">
        <v>1</v>
      </c>
      <c r="N138" s="217" t="s">
        <v>43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85</v>
      </c>
      <c r="BK138" s="221">
        <f>ROUND(I138*H138,2)</f>
        <v>0</v>
      </c>
      <c r="BL138" s="17" t="s">
        <v>197</v>
      </c>
      <c r="BM138" s="220" t="s">
        <v>1900</v>
      </c>
    </row>
    <row r="139" spans="1:65" s="2" customFormat="1" ht="16.5" customHeight="1">
      <c r="A139" s="34"/>
      <c r="B139" s="35"/>
      <c r="C139" s="209" t="s">
        <v>217</v>
      </c>
      <c r="D139" s="209" t="s">
        <v>192</v>
      </c>
      <c r="E139" s="210" t="s">
        <v>250</v>
      </c>
      <c r="F139" s="211" t="s">
        <v>251</v>
      </c>
      <c r="G139" s="212" t="s">
        <v>202</v>
      </c>
      <c r="H139" s="213">
        <v>68.775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1901</v>
      </c>
    </row>
    <row r="140" spans="2:51" s="13" customFormat="1" ht="10.2">
      <c r="B140" s="222"/>
      <c r="C140" s="223"/>
      <c r="D140" s="224" t="s">
        <v>199</v>
      </c>
      <c r="E140" s="225" t="s">
        <v>1</v>
      </c>
      <c r="F140" s="226" t="s">
        <v>634</v>
      </c>
      <c r="G140" s="223"/>
      <c r="H140" s="227">
        <v>68.775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199</v>
      </c>
      <c r="AU140" s="233" t="s">
        <v>87</v>
      </c>
      <c r="AV140" s="13" t="s">
        <v>87</v>
      </c>
      <c r="AW140" s="13" t="s">
        <v>34</v>
      </c>
      <c r="AX140" s="13" t="s">
        <v>85</v>
      </c>
      <c r="AY140" s="233" t="s">
        <v>190</v>
      </c>
    </row>
    <row r="141" spans="1:65" s="2" customFormat="1" ht="21.75" customHeight="1">
      <c r="A141" s="34"/>
      <c r="B141" s="35"/>
      <c r="C141" s="209" t="s">
        <v>223</v>
      </c>
      <c r="D141" s="209" t="s">
        <v>192</v>
      </c>
      <c r="E141" s="210" t="s">
        <v>254</v>
      </c>
      <c r="F141" s="211" t="s">
        <v>255</v>
      </c>
      <c r="G141" s="212" t="s">
        <v>256</v>
      </c>
      <c r="H141" s="213">
        <v>114.854</v>
      </c>
      <c r="I141" s="214"/>
      <c r="J141" s="215">
        <f>ROUND(I141*H141,2)</f>
        <v>0</v>
      </c>
      <c r="K141" s="211" t="s">
        <v>196</v>
      </c>
      <c r="L141" s="39"/>
      <c r="M141" s="216" t="s">
        <v>1</v>
      </c>
      <c r="N141" s="217" t="s">
        <v>43</v>
      </c>
      <c r="O141" s="71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197</v>
      </c>
      <c r="AT141" s="220" t="s">
        <v>192</v>
      </c>
      <c r="AU141" s="220" t="s">
        <v>87</v>
      </c>
      <c r="AY141" s="17" t="s">
        <v>190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7" t="s">
        <v>85</v>
      </c>
      <c r="BK141" s="221">
        <f>ROUND(I141*H141,2)</f>
        <v>0</v>
      </c>
      <c r="BL141" s="17" t="s">
        <v>197</v>
      </c>
      <c r="BM141" s="220" t="s">
        <v>1902</v>
      </c>
    </row>
    <row r="142" spans="2:51" s="13" customFormat="1" ht="10.2">
      <c r="B142" s="222"/>
      <c r="C142" s="223"/>
      <c r="D142" s="224" t="s">
        <v>199</v>
      </c>
      <c r="E142" s="225" t="s">
        <v>1</v>
      </c>
      <c r="F142" s="226" t="s">
        <v>1903</v>
      </c>
      <c r="G142" s="223"/>
      <c r="H142" s="227">
        <v>114.854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199</v>
      </c>
      <c r="AU142" s="233" t="s">
        <v>87</v>
      </c>
      <c r="AV142" s="13" t="s">
        <v>87</v>
      </c>
      <c r="AW142" s="13" t="s">
        <v>34</v>
      </c>
      <c r="AX142" s="13" t="s">
        <v>85</v>
      </c>
      <c r="AY142" s="233" t="s">
        <v>190</v>
      </c>
    </row>
    <row r="143" spans="1:65" s="2" customFormat="1" ht="16.5" customHeight="1">
      <c r="A143" s="34"/>
      <c r="B143" s="35"/>
      <c r="C143" s="209" t="s">
        <v>229</v>
      </c>
      <c r="D143" s="209" t="s">
        <v>192</v>
      </c>
      <c r="E143" s="210" t="s">
        <v>269</v>
      </c>
      <c r="F143" s="211" t="s">
        <v>270</v>
      </c>
      <c r="G143" s="212" t="s">
        <v>202</v>
      </c>
      <c r="H143" s="213">
        <v>135</v>
      </c>
      <c r="I143" s="214"/>
      <c r="J143" s="215">
        <f>ROUND(I143*H143,2)</f>
        <v>0</v>
      </c>
      <c r="K143" s="211" t="s">
        <v>1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1904</v>
      </c>
    </row>
    <row r="144" spans="2:51" s="13" customFormat="1" ht="10.2">
      <c r="B144" s="222"/>
      <c r="C144" s="223"/>
      <c r="D144" s="224" t="s">
        <v>199</v>
      </c>
      <c r="E144" s="225" t="s">
        <v>1</v>
      </c>
      <c r="F144" s="226" t="s">
        <v>272</v>
      </c>
      <c r="G144" s="223"/>
      <c r="H144" s="227">
        <v>135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85</v>
      </c>
      <c r="AY144" s="233" t="s">
        <v>190</v>
      </c>
    </row>
    <row r="145" spans="1:65" s="2" customFormat="1" ht="21.75" customHeight="1">
      <c r="A145" s="34"/>
      <c r="B145" s="35"/>
      <c r="C145" s="209" t="s">
        <v>234</v>
      </c>
      <c r="D145" s="209" t="s">
        <v>192</v>
      </c>
      <c r="E145" s="210" t="s">
        <v>1905</v>
      </c>
      <c r="F145" s="211" t="s">
        <v>1906</v>
      </c>
      <c r="G145" s="212" t="s">
        <v>195</v>
      </c>
      <c r="H145" s="213">
        <v>900</v>
      </c>
      <c r="I145" s="214"/>
      <c r="J145" s="215">
        <f>ROUND(I145*H145,2)</f>
        <v>0</v>
      </c>
      <c r="K145" s="211" t="s">
        <v>196</v>
      </c>
      <c r="L145" s="39"/>
      <c r="M145" s="216" t="s">
        <v>1</v>
      </c>
      <c r="N145" s="217" t="s">
        <v>43</v>
      </c>
      <c r="O145" s="71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197</v>
      </c>
      <c r="AT145" s="220" t="s">
        <v>192</v>
      </c>
      <c r="AU145" s="220" t="s">
        <v>87</v>
      </c>
      <c r="AY145" s="17" t="s">
        <v>190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85</v>
      </c>
      <c r="BK145" s="221">
        <f>ROUND(I145*H145,2)</f>
        <v>0</v>
      </c>
      <c r="BL145" s="17" t="s">
        <v>197</v>
      </c>
      <c r="BM145" s="220" t="s">
        <v>1907</v>
      </c>
    </row>
    <row r="146" spans="2:51" s="13" customFormat="1" ht="10.2">
      <c r="B146" s="222"/>
      <c r="C146" s="223"/>
      <c r="D146" s="224" t="s">
        <v>199</v>
      </c>
      <c r="E146" s="225" t="s">
        <v>142</v>
      </c>
      <c r="F146" s="226" t="s">
        <v>1908</v>
      </c>
      <c r="G146" s="223"/>
      <c r="H146" s="227">
        <v>900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199</v>
      </c>
      <c r="AU146" s="233" t="s">
        <v>87</v>
      </c>
      <c r="AV146" s="13" t="s">
        <v>87</v>
      </c>
      <c r="AW146" s="13" t="s">
        <v>34</v>
      </c>
      <c r="AX146" s="13" t="s">
        <v>85</v>
      </c>
      <c r="AY146" s="233" t="s">
        <v>190</v>
      </c>
    </row>
    <row r="147" spans="1:65" s="2" customFormat="1" ht="16.5" customHeight="1">
      <c r="A147" s="34"/>
      <c r="B147" s="35"/>
      <c r="C147" s="209" t="s">
        <v>239</v>
      </c>
      <c r="D147" s="209" t="s">
        <v>192</v>
      </c>
      <c r="E147" s="210" t="s">
        <v>283</v>
      </c>
      <c r="F147" s="211" t="s">
        <v>284</v>
      </c>
      <c r="G147" s="212" t="s">
        <v>195</v>
      </c>
      <c r="H147" s="213">
        <v>900</v>
      </c>
      <c r="I147" s="214"/>
      <c r="J147" s="215">
        <f>ROUND(I147*H147,2)</f>
        <v>0</v>
      </c>
      <c r="K147" s="211" t="s">
        <v>196</v>
      </c>
      <c r="L147" s="39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197</v>
      </c>
      <c r="AT147" s="220" t="s">
        <v>192</v>
      </c>
      <c r="AU147" s="220" t="s">
        <v>87</v>
      </c>
      <c r="AY147" s="17" t="s">
        <v>190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85</v>
      </c>
      <c r="BK147" s="221">
        <f>ROUND(I147*H147,2)</f>
        <v>0</v>
      </c>
      <c r="BL147" s="17" t="s">
        <v>197</v>
      </c>
      <c r="BM147" s="220" t="s">
        <v>1909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142</v>
      </c>
      <c r="G148" s="223"/>
      <c r="H148" s="227">
        <v>900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85</v>
      </c>
      <c r="AY148" s="233" t="s">
        <v>190</v>
      </c>
    </row>
    <row r="149" spans="1:65" s="2" customFormat="1" ht="16.5" customHeight="1">
      <c r="A149" s="34"/>
      <c r="B149" s="35"/>
      <c r="C149" s="209" t="s">
        <v>244</v>
      </c>
      <c r="D149" s="209" t="s">
        <v>192</v>
      </c>
      <c r="E149" s="210" t="s">
        <v>1910</v>
      </c>
      <c r="F149" s="211" t="s">
        <v>930</v>
      </c>
      <c r="G149" s="212" t="s">
        <v>195</v>
      </c>
      <c r="H149" s="213">
        <v>900</v>
      </c>
      <c r="I149" s="214"/>
      <c r="J149" s="215">
        <f>ROUND(I149*H149,2)</f>
        <v>0</v>
      </c>
      <c r="K149" s="211" t="s">
        <v>1</v>
      </c>
      <c r="L149" s="39"/>
      <c r="M149" s="216" t="s">
        <v>1</v>
      </c>
      <c r="N149" s="217" t="s">
        <v>43</v>
      </c>
      <c r="O149" s="71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197</v>
      </c>
      <c r="AT149" s="220" t="s">
        <v>192</v>
      </c>
      <c r="AU149" s="220" t="s">
        <v>87</v>
      </c>
      <c r="AY149" s="17" t="s">
        <v>190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85</v>
      </c>
      <c r="BK149" s="221">
        <f>ROUND(I149*H149,2)</f>
        <v>0</v>
      </c>
      <c r="BL149" s="17" t="s">
        <v>197</v>
      </c>
      <c r="BM149" s="220" t="s">
        <v>1911</v>
      </c>
    </row>
    <row r="150" spans="2:51" s="13" customFormat="1" ht="10.2">
      <c r="B150" s="222"/>
      <c r="C150" s="223"/>
      <c r="D150" s="224" t="s">
        <v>199</v>
      </c>
      <c r="E150" s="225" t="s">
        <v>1</v>
      </c>
      <c r="F150" s="226" t="s">
        <v>142</v>
      </c>
      <c r="G150" s="223"/>
      <c r="H150" s="227">
        <v>900</v>
      </c>
      <c r="I150" s="228"/>
      <c r="J150" s="223"/>
      <c r="K150" s="223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199</v>
      </c>
      <c r="AU150" s="233" t="s">
        <v>87</v>
      </c>
      <c r="AV150" s="13" t="s">
        <v>87</v>
      </c>
      <c r="AW150" s="13" t="s">
        <v>34</v>
      </c>
      <c r="AX150" s="13" t="s">
        <v>85</v>
      </c>
      <c r="AY150" s="233" t="s">
        <v>190</v>
      </c>
    </row>
    <row r="151" spans="2:63" s="12" customFormat="1" ht="22.8" customHeight="1">
      <c r="B151" s="193"/>
      <c r="C151" s="194"/>
      <c r="D151" s="195" t="s">
        <v>77</v>
      </c>
      <c r="E151" s="207" t="s">
        <v>234</v>
      </c>
      <c r="F151" s="207" t="s">
        <v>822</v>
      </c>
      <c r="G151" s="194"/>
      <c r="H151" s="194"/>
      <c r="I151" s="197"/>
      <c r="J151" s="208">
        <f>BK151</f>
        <v>0</v>
      </c>
      <c r="K151" s="194"/>
      <c r="L151" s="199"/>
      <c r="M151" s="200"/>
      <c r="N151" s="201"/>
      <c r="O151" s="201"/>
      <c r="P151" s="202">
        <f>P152</f>
        <v>0</v>
      </c>
      <c r="Q151" s="201"/>
      <c r="R151" s="202">
        <f>R152</f>
        <v>0.171</v>
      </c>
      <c r="S151" s="201"/>
      <c r="T151" s="203">
        <f>T152</f>
        <v>0</v>
      </c>
      <c r="AR151" s="204" t="s">
        <v>85</v>
      </c>
      <c r="AT151" s="205" t="s">
        <v>77</v>
      </c>
      <c r="AU151" s="205" t="s">
        <v>85</v>
      </c>
      <c r="AY151" s="204" t="s">
        <v>190</v>
      </c>
      <c r="BK151" s="206">
        <f>BK152</f>
        <v>0</v>
      </c>
    </row>
    <row r="152" spans="1:65" s="2" customFormat="1" ht="16.5" customHeight="1">
      <c r="A152" s="34"/>
      <c r="B152" s="35"/>
      <c r="C152" s="209" t="s">
        <v>249</v>
      </c>
      <c r="D152" s="209" t="s">
        <v>192</v>
      </c>
      <c r="E152" s="210" t="s">
        <v>1912</v>
      </c>
      <c r="F152" s="211" t="s">
        <v>1913</v>
      </c>
      <c r="G152" s="212" t="s">
        <v>350</v>
      </c>
      <c r="H152" s="213">
        <v>900</v>
      </c>
      <c r="I152" s="214"/>
      <c r="J152" s="215">
        <f>ROUND(I152*H152,2)</f>
        <v>0</v>
      </c>
      <c r="K152" s="211" t="s">
        <v>196</v>
      </c>
      <c r="L152" s="39"/>
      <c r="M152" s="216" t="s">
        <v>1</v>
      </c>
      <c r="N152" s="217" t="s">
        <v>43</v>
      </c>
      <c r="O152" s="71"/>
      <c r="P152" s="218">
        <f>O152*H152</f>
        <v>0</v>
      </c>
      <c r="Q152" s="218">
        <v>0.00019</v>
      </c>
      <c r="R152" s="218">
        <f>Q152*H152</f>
        <v>0.171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197</v>
      </c>
      <c r="AT152" s="220" t="s">
        <v>192</v>
      </c>
      <c r="AU152" s="220" t="s">
        <v>87</v>
      </c>
      <c r="AY152" s="17" t="s">
        <v>190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85</v>
      </c>
      <c r="BK152" s="221">
        <f>ROUND(I152*H152,2)</f>
        <v>0</v>
      </c>
      <c r="BL152" s="17" t="s">
        <v>197</v>
      </c>
      <c r="BM152" s="220" t="s">
        <v>1914</v>
      </c>
    </row>
    <row r="153" spans="2:63" s="12" customFormat="1" ht="25.95" customHeight="1">
      <c r="B153" s="193"/>
      <c r="C153" s="194"/>
      <c r="D153" s="195" t="s">
        <v>77</v>
      </c>
      <c r="E153" s="196" t="s">
        <v>413</v>
      </c>
      <c r="F153" s="196" t="s">
        <v>414</v>
      </c>
      <c r="G153" s="194"/>
      <c r="H153" s="194"/>
      <c r="I153" s="197"/>
      <c r="J153" s="198">
        <f>BK153</f>
        <v>0</v>
      </c>
      <c r="K153" s="194"/>
      <c r="L153" s="199"/>
      <c r="M153" s="200"/>
      <c r="N153" s="201"/>
      <c r="O153" s="201"/>
      <c r="P153" s="202">
        <f>P154+P160+P162</f>
        <v>0</v>
      </c>
      <c r="Q153" s="201"/>
      <c r="R153" s="202">
        <f>R154+R160+R162</f>
        <v>0.5489999999999999</v>
      </c>
      <c r="S153" s="201"/>
      <c r="T153" s="203">
        <f>T154+T160+T162</f>
        <v>0</v>
      </c>
      <c r="AR153" s="204" t="s">
        <v>87</v>
      </c>
      <c r="AT153" s="205" t="s">
        <v>77</v>
      </c>
      <c r="AU153" s="205" t="s">
        <v>78</v>
      </c>
      <c r="AY153" s="204" t="s">
        <v>190</v>
      </c>
      <c r="BK153" s="206">
        <f>BK154+BK160+BK162</f>
        <v>0</v>
      </c>
    </row>
    <row r="154" spans="2:63" s="12" customFormat="1" ht="22.8" customHeight="1">
      <c r="B154" s="193"/>
      <c r="C154" s="194"/>
      <c r="D154" s="195" t="s">
        <v>77</v>
      </c>
      <c r="E154" s="207" t="s">
        <v>1915</v>
      </c>
      <c r="F154" s="207" t="s">
        <v>1916</v>
      </c>
      <c r="G154" s="194"/>
      <c r="H154" s="194"/>
      <c r="I154" s="197"/>
      <c r="J154" s="208">
        <f>BK154</f>
        <v>0</v>
      </c>
      <c r="K154" s="194"/>
      <c r="L154" s="199"/>
      <c r="M154" s="200"/>
      <c r="N154" s="201"/>
      <c r="O154" s="201"/>
      <c r="P154" s="202">
        <f>SUM(P155:P159)</f>
        <v>0</v>
      </c>
      <c r="Q154" s="201"/>
      <c r="R154" s="202">
        <f>SUM(R155:R159)</f>
        <v>0.5489999999999999</v>
      </c>
      <c r="S154" s="201"/>
      <c r="T154" s="203">
        <f>SUM(T155:T159)</f>
        <v>0</v>
      </c>
      <c r="AR154" s="204" t="s">
        <v>87</v>
      </c>
      <c r="AT154" s="205" t="s">
        <v>77</v>
      </c>
      <c r="AU154" s="205" t="s">
        <v>85</v>
      </c>
      <c r="AY154" s="204" t="s">
        <v>190</v>
      </c>
      <c r="BK154" s="206">
        <f>SUM(BK155:BK159)</f>
        <v>0</v>
      </c>
    </row>
    <row r="155" spans="1:65" s="2" customFormat="1" ht="21.75" customHeight="1">
      <c r="A155" s="34"/>
      <c r="B155" s="35"/>
      <c r="C155" s="209" t="s">
        <v>253</v>
      </c>
      <c r="D155" s="209" t="s">
        <v>192</v>
      </c>
      <c r="E155" s="210" t="s">
        <v>1917</v>
      </c>
      <c r="F155" s="211" t="s">
        <v>1918</v>
      </c>
      <c r="G155" s="212" t="s">
        <v>350</v>
      </c>
      <c r="H155" s="213">
        <v>900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273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273</v>
      </c>
      <c r="BM155" s="220" t="s">
        <v>1919</v>
      </c>
    </row>
    <row r="156" spans="1:65" s="2" customFormat="1" ht="16.5" customHeight="1">
      <c r="A156" s="34"/>
      <c r="B156" s="35"/>
      <c r="C156" s="255" t="s">
        <v>259</v>
      </c>
      <c r="D156" s="255" t="s">
        <v>327</v>
      </c>
      <c r="E156" s="256" t="s">
        <v>1920</v>
      </c>
      <c r="F156" s="257" t="s">
        <v>1921</v>
      </c>
      <c r="G156" s="258" t="s">
        <v>350</v>
      </c>
      <c r="H156" s="259">
        <v>900</v>
      </c>
      <c r="I156" s="260"/>
      <c r="J156" s="261">
        <f>ROUND(I156*H156,2)</f>
        <v>0</v>
      </c>
      <c r="K156" s="257" t="s">
        <v>400</v>
      </c>
      <c r="L156" s="262"/>
      <c r="M156" s="263" t="s">
        <v>1</v>
      </c>
      <c r="N156" s="264" t="s">
        <v>43</v>
      </c>
      <c r="O156" s="71"/>
      <c r="P156" s="218">
        <f>O156*H156</f>
        <v>0</v>
      </c>
      <c r="Q156" s="218">
        <v>0.00061</v>
      </c>
      <c r="R156" s="218">
        <f>Q156*H156</f>
        <v>0.5489999999999999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356</v>
      </c>
      <c r="AT156" s="220" t="s">
        <v>327</v>
      </c>
      <c r="AU156" s="220" t="s">
        <v>87</v>
      </c>
      <c r="AY156" s="17" t="s">
        <v>190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85</v>
      </c>
      <c r="BK156" s="221">
        <f>ROUND(I156*H156,2)</f>
        <v>0</v>
      </c>
      <c r="BL156" s="17" t="s">
        <v>273</v>
      </c>
      <c r="BM156" s="220" t="s">
        <v>1922</v>
      </c>
    </row>
    <row r="157" spans="1:65" s="2" customFormat="1" ht="21.75" customHeight="1">
      <c r="A157" s="34"/>
      <c r="B157" s="35"/>
      <c r="C157" s="209" t="s">
        <v>263</v>
      </c>
      <c r="D157" s="209" t="s">
        <v>192</v>
      </c>
      <c r="E157" s="210" t="s">
        <v>1923</v>
      </c>
      <c r="F157" s="211" t="s">
        <v>1924</v>
      </c>
      <c r="G157" s="212" t="s">
        <v>311</v>
      </c>
      <c r="H157" s="213">
        <v>1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273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273</v>
      </c>
      <c r="BM157" s="220" t="s">
        <v>1925</v>
      </c>
    </row>
    <row r="158" spans="1:65" s="2" customFormat="1" ht="21.75" customHeight="1">
      <c r="A158" s="34"/>
      <c r="B158" s="35"/>
      <c r="C158" s="209" t="s">
        <v>8</v>
      </c>
      <c r="D158" s="209" t="s">
        <v>192</v>
      </c>
      <c r="E158" s="210" t="s">
        <v>1926</v>
      </c>
      <c r="F158" s="211" t="s">
        <v>1927</v>
      </c>
      <c r="G158" s="212" t="s">
        <v>311</v>
      </c>
      <c r="H158" s="213">
        <v>4</v>
      </c>
      <c r="I158" s="214"/>
      <c r="J158" s="215">
        <f>ROUND(I158*H158,2)</f>
        <v>0</v>
      </c>
      <c r="K158" s="211" t="s">
        <v>196</v>
      </c>
      <c r="L158" s="39"/>
      <c r="M158" s="216" t="s">
        <v>1</v>
      </c>
      <c r="N158" s="217" t="s">
        <v>43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273</v>
      </c>
      <c r="AT158" s="220" t="s">
        <v>192</v>
      </c>
      <c r="AU158" s="220" t="s">
        <v>87</v>
      </c>
      <c r="AY158" s="17" t="s">
        <v>190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85</v>
      </c>
      <c r="BK158" s="221">
        <f>ROUND(I158*H158,2)</f>
        <v>0</v>
      </c>
      <c r="BL158" s="17" t="s">
        <v>273</v>
      </c>
      <c r="BM158" s="220" t="s">
        <v>1928</v>
      </c>
    </row>
    <row r="159" spans="1:65" s="2" customFormat="1" ht="16.5" customHeight="1">
      <c r="A159" s="34"/>
      <c r="B159" s="35"/>
      <c r="C159" s="209" t="s">
        <v>273</v>
      </c>
      <c r="D159" s="209" t="s">
        <v>192</v>
      </c>
      <c r="E159" s="210" t="s">
        <v>1929</v>
      </c>
      <c r="F159" s="211" t="s">
        <v>1930</v>
      </c>
      <c r="G159" s="212" t="s">
        <v>350</v>
      </c>
      <c r="H159" s="213">
        <v>900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273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273</v>
      </c>
      <c r="BM159" s="220" t="s">
        <v>1931</v>
      </c>
    </row>
    <row r="160" spans="2:63" s="12" customFormat="1" ht="22.8" customHeight="1">
      <c r="B160" s="193"/>
      <c r="C160" s="194"/>
      <c r="D160" s="195" t="s">
        <v>77</v>
      </c>
      <c r="E160" s="207" t="s">
        <v>1932</v>
      </c>
      <c r="F160" s="207" t="s">
        <v>1933</v>
      </c>
      <c r="G160" s="194"/>
      <c r="H160" s="194"/>
      <c r="I160" s="197"/>
      <c r="J160" s="208">
        <f>BK160</f>
        <v>0</v>
      </c>
      <c r="K160" s="194"/>
      <c r="L160" s="199"/>
      <c r="M160" s="200"/>
      <c r="N160" s="201"/>
      <c r="O160" s="201"/>
      <c r="P160" s="202">
        <f>P161</f>
        <v>0</v>
      </c>
      <c r="Q160" s="201"/>
      <c r="R160" s="202">
        <f>R161</f>
        <v>0</v>
      </c>
      <c r="S160" s="201"/>
      <c r="T160" s="203">
        <f>T161</f>
        <v>0</v>
      </c>
      <c r="AR160" s="204" t="s">
        <v>87</v>
      </c>
      <c r="AT160" s="205" t="s">
        <v>77</v>
      </c>
      <c r="AU160" s="205" t="s">
        <v>85</v>
      </c>
      <c r="AY160" s="204" t="s">
        <v>190</v>
      </c>
      <c r="BK160" s="206">
        <f>BK161</f>
        <v>0</v>
      </c>
    </row>
    <row r="161" spans="1:65" s="2" customFormat="1" ht="16.5" customHeight="1">
      <c r="A161" s="34"/>
      <c r="B161" s="35"/>
      <c r="C161" s="209" t="s">
        <v>278</v>
      </c>
      <c r="D161" s="209" t="s">
        <v>192</v>
      </c>
      <c r="E161" s="210" t="s">
        <v>1934</v>
      </c>
      <c r="F161" s="211" t="s">
        <v>1935</v>
      </c>
      <c r="G161" s="212" t="s">
        <v>311</v>
      </c>
      <c r="H161" s="213">
        <v>4</v>
      </c>
      <c r="I161" s="214"/>
      <c r="J161" s="215">
        <f>ROUND(I161*H161,2)</f>
        <v>0</v>
      </c>
      <c r="K161" s="211" t="s">
        <v>1</v>
      </c>
      <c r="L161" s="39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273</v>
      </c>
      <c r="AT161" s="220" t="s">
        <v>192</v>
      </c>
      <c r="AU161" s="220" t="s">
        <v>87</v>
      </c>
      <c r="AY161" s="17" t="s">
        <v>190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85</v>
      </c>
      <c r="BK161" s="221">
        <f>ROUND(I161*H161,2)</f>
        <v>0</v>
      </c>
      <c r="BL161" s="17" t="s">
        <v>273</v>
      </c>
      <c r="BM161" s="220" t="s">
        <v>1936</v>
      </c>
    </row>
    <row r="162" spans="2:63" s="12" customFormat="1" ht="22.8" customHeight="1">
      <c r="B162" s="193"/>
      <c r="C162" s="194"/>
      <c r="D162" s="195" t="s">
        <v>77</v>
      </c>
      <c r="E162" s="207" t="s">
        <v>1937</v>
      </c>
      <c r="F162" s="207" t="s">
        <v>1938</v>
      </c>
      <c r="G162" s="194"/>
      <c r="H162" s="194"/>
      <c r="I162" s="197"/>
      <c r="J162" s="208">
        <f>BK162</f>
        <v>0</v>
      </c>
      <c r="K162" s="194"/>
      <c r="L162" s="199"/>
      <c r="M162" s="200"/>
      <c r="N162" s="201"/>
      <c r="O162" s="201"/>
      <c r="P162" s="202">
        <f>SUM(P163:P167)</f>
        <v>0</v>
      </c>
      <c r="Q162" s="201"/>
      <c r="R162" s="202">
        <f>SUM(R163:R167)</f>
        <v>0</v>
      </c>
      <c r="S162" s="201"/>
      <c r="T162" s="203">
        <f>SUM(T163:T167)</f>
        <v>0</v>
      </c>
      <c r="AR162" s="204" t="s">
        <v>87</v>
      </c>
      <c r="AT162" s="205" t="s">
        <v>77</v>
      </c>
      <c r="AU162" s="205" t="s">
        <v>85</v>
      </c>
      <c r="AY162" s="204" t="s">
        <v>190</v>
      </c>
      <c r="BK162" s="206">
        <f>SUM(BK163:BK167)</f>
        <v>0</v>
      </c>
    </row>
    <row r="163" spans="1:65" s="2" customFormat="1" ht="16.5" customHeight="1">
      <c r="A163" s="34"/>
      <c r="B163" s="35"/>
      <c r="C163" s="209" t="s">
        <v>282</v>
      </c>
      <c r="D163" s="209" t="s">
        <v>192</v>
      </c>
      <c r="E163" s="210" t="s">
        <v>1939</v>
      </c>
      <c r="F163" s="211" t="s">
        <v>1940</v>
      </c>
      <c r="G163" s="212" t="s">
        <v>311</v>
      </c>
      <c r="H163" s="213">
        <v>2</v>
      </c>
      <c r="I163" s="214"/>
      <c r="J163" s="215">
        <f>ROUND(I163*H163,2)</f>
        <v>0</v>
      </c>
      <c r="K163" s="211" t="s">
        <v>1</v>
      </c>
      <c r="L163" s="39"/>
      <c r="M163" s="216" t="s">
        <v>1</v>
      </c>
      <c r="N163" s="217" t="s">
        <v>43</v>
      </c>
      <c r="O163" s="71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273</v>
      </c>
      <c r="AT163" s="220" t="s">
        <v>192</v>
      </c>
      <c r="AU163" s="220" t="s">
        <v>87</v>
      </c>
      <c r="AY163" s="17" t="s">
        <v>190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85</v>
      </c>
      <c r="BK163" s="221">
        <f>ROUND(I163*H163,2)</f>
        <v>0</v>
      </c>
      <c r="BL163" s="17" t="s">
        <v>273</v>
      </c>
      <c r="BM163" s="220" t="s">
        <v>1941</v>
      </c>
    </row>
    <row r="164" spans="1:65" s="2" customFormat="1" ht="21.75" customHeight="1">
      <c r="A164" s="34"/>
      <c r="B164" s="35"/>
      <c r="C164" s="209" t="s">
        <v>286</v>
      </c>
      <c r="D164" s="209" t="s">
        <v>192</v>
      </c>
      <c r="E164" s="210" t="s">
        <v>1942</v>
      </c>
      <c r="F164" s="211" t="s">
        <v>1943</v>
      </c>
      <c r="G164" s="212" t="s">
        <v>311</v>
      </c>
      <c r="H164" s="213">
        <v>2</v>
      </c>
      <c r="I164" s="214"/>
      <c r="J164" s="215">
        <f>ROUND(I164*H164,2)</f>
        <v>0</v>
      </c>
      <c r="K164" s="211" t="s">
        <v>1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273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273</v>
      </c>
      <c r="BM164" s="220" t="s">
        <v>1944</v>
      </c>
    </row>
    <row r="165" spans="1:65" s="2" customFormat="1" ht="21.75" customHeight="1">
      <c r="A165" s="34"/>
      <c r="B165" s="35"/>
      <c r="C165" s="209" t="s">
        <v>291</v>
      </c>
      <c r="D165" s="209" t="s">
        <v>192</v>
      </c>
      <c r="E165" s="210" t="s">
        <v>1945</v>
      </c>
      <c r="F165" s="211" t="s">
        <v>1946</v>
      </c>
      <c r="G165" s="212" t="s">
        <v>311</v>
      </c>
      <c r="H165" s="213">
        <v>23</v>
      </c>
      <c r="I165" s="214"/>
      <c r="J165" s="215">
        <f>ROUND(I165*H165,2)</f>
        <v>0</v>
      </c>
      <c r="K165" s="211" t="s">
        <v>1</v>
      </c>
      <c r="L165" s="39"/>
      <c r="M165" s="216" t="s">
        <v>1</v>
      </c>
      <c r="N165" s="217" t="s">
        <v>43</v>
      </c>
      <c r="O165" s="71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273</v>
      </c>
      <c r="AT165" s="220" t="s">
        <v>192</v>
      </c>
      <c r="AU165" s="220" t="s">
        <v>87</v>
      </c>
      <c r="AY165" s="17" t="s">
        <v>190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85</v>
      </c>
      <c r="BK165" s="221">
        <f>ROUND(I165*H165,2)</f>
        <v>0</v>
      </c>
      <c r="BL165" s="17" t="s">
        <v>273</v>
      </c>
      <c r="BM165" s="220" t="s">
        <v>1947</v>
      </c>
    </row>
    <row r="166" spans="1:65" s="2" customFormat="1" ht="21.75" customHeight="1">
      <c r="A166" s="34"/>
      <c r="B166" s="35"/>
      <c r="C166" s="209" t="s">
        <v>7</v>
      </c>
      <c r="D166" s="209" t="s">
        <v>192</v>
      </c>
      <c r="E166" s="210" t="s">
        <v>1948</v>
      </c>
      <c r="F166" s="211" t="s">
        <v>1949</v>
      </c>
      <c r="G166" s="212" t="s">
        <v>311</v>
      </c>
      <c r="H166" s="213">
        <v>23</v>
      </c>
      <c r="I166" s="214"/>
      <c r="J166" s="215">
        <f>ROUND(I166*H166,2)</f>
        <v>0</v>
      </c>
      <c r="K166" s="211" t="s">
        <v>1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273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273</v>
      </c>
      <c r="BM166" s="220" t="s">
        <v>1950</v>
      </c>
    </row>
    <row r="167" spans="1:65" s="2" customFormat="1" ht="21.75" customHeight="1">
      <c r="A167" s="34"/>
      <c r="B167" s="35"/>
      <c r="C167" s="209" t="s">
        <v>302</v>
      </c>
      <c r="D167" s="209" t="s">
        <v>192</v>
      </c>
      <c r="E167" s="210" t="s">
        <v>1951</v>
      </c>
      <c r="F167" s="211" t="s">
        <v>1952</v>
      </c>
      <c r="G167" s="212" t="s">
        <v>311</v>
      </c>
      <c r="H167" s="213">
        <v>23</v>
      </c>
      <c r="I167" s="214"/>
      <c r="J167" s="215">
        <f>ROUND(I167*H167,2)</f>
        <v>0</v>
      </c>
      <c r="K167" s="211" t="s">
        <v>1</v>
      </c>
      <c r="L167" s="39"/>
      <c r="M167" s="216" t="s">
        <v>1</v>
      </c>
      <c r="N167" s="217" t="s">
        <v>43</v>
      </c>
      <c r="O167" s="71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273</v>
      </c>
      <c r="AT167" s="220" t="s">
        <v>192</v>
      </c>
      <c r="AU167" s="220" t="s">
        <v>87</v>
      </c>
      <c r="AY167" s="17" t="s">
        <v>190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85</v>
      </c>
      <c r="BK167" s="221">
        <f>ROUND(I167*H167,2)</f>
        <v>0</v>
      </c>
      <c r="BL167" s="17" t="s">
        <v>273</v>
      </c>
      <c r="BM167" s="220" t="s">
        <v>1953</v>
      </c>
    </row>
    <row r="168" spans="2:63" s="12" customFormat="1" ht="25.95" customHeight="1">
      <c r="B168" s="193"/>
      <c r="C168" s="194"/>
      <c r="D168" s="195" t="s">
        <v>77</v>
      </c>
      <c r="E168" s="196" t="s">
        <v>327</v>
      </c>
      <c r="F168" s="196" t="s">
        <v>647</v>
      </c>
      <c r="G168" s="194"/>
      <c r="H168" s="194"/>
      <c r="I168" s="197"/>
      <c r="J168" s="198">
        <f>BK168</f>
        <v>0</v>
      </c>
      <c r="K168" s="194"/>
      <c r="L168" s="199"/>
      <c r="M168" s="200"/>
      <c r="N168" s="201"/>
      <c r="O168" s="201"/>
      <c r="P168" s="202">
        <f>P169</f>
        <v>0</v>
      </c>
      <c r="Q168" s="201"/>
      <c r="R168" s="202">
        <f>R169</f>
        <v>197.92131433</v>
      </c>
      <c r="S168" s="201"/>
      <c r="T168" s="203">
        <f>T169</f>
        <v>0</v>
      </c>
      <c r="AR168" s="204" t="s">
        <v>205</v>
      </c>
      <c r="AT168" s="205" t="s">
        <v>77</v>
      </c>
      <c r="AU168" s="205" t="s">
        <v>78</v>
      </c>
      <c r="AY168" s="204" t="s">
        <v>190</v>
      </c>
      <c r="BK168" s="206">
        <f>BK169</f>
        <v>0</v>
      </c>
    </row>
    <row r="169" spans="2:63" s="12" customFormat="1" ht="22.8" customHeight="1">
      <c r="B169" s="193"/>
      <c r="C169" s="194"/>
      <c r="D169" s="195" t="s">
        <v>77</v>
      </c>
      <c r="E169" s="207" t="s">
        <v>648</v>
      </c>
      <c r="F169" s="207" t="s">
        <v>649</v>
      </c>
      <c r="G169" s="194"/>
      <c r="H169" s="194"/>
      <c r="I169" s="197"/>
      <c r="J169" s="208">
        <f>BK169</f>
        <v>0</v>
      </c>
      <c r="K169" s="194"/>
      <c r="L169" s="199"/>
      <c r="M169" s="200"/>
      <c r="N169" s="201"/>
      <c r="O169" s="201"/>
      <c r="P169" s="202">
        <f>SUM(P170:P192)</f>
        <v>0</v>
      </c>
      <c r="Q169" s="201"/>
      <c r="R169" s="202">
        <f>SUM(R170:R192)</f>
        <v>197.92131433</v>
      </c>
      <c r="S169" s="201"/>
      <c r="T169" s="203">
        <f>SUM(T170:T192)</f>
        <v>0</v>
      </c>
      <c r="AR169" s="204" t="s">
        <v>205</v>
      </c>
      <c r="AT169" s="205" t="s">
        <v>77</v>
      </c>
      <c r="AU169" s="205" t="s">
        <v>85</v>
      </c>
      <c r="AY169" s="204" t="s">
        <v>190</v>
      </c>
      <c r="BK169" s="206">
        <f>SUM(BK170:BK192)</f>
        <v>0</v>
      </c>
    </row>
    <row r="170" spans="1:65" s="2" customFormat="1" ht="21.75" customHeight="1">
      <c r="A170" s="34"/>
      <c r="B170" s="35"/>
      <c r="C170" s="209" t="s">
        <v>308</v>
      </c>
      <c r="D170" s="209" t="s">
        <v>192</v>
      </c>
      <c r="E170" s="210" t="s">
        <v>1954</v>
      </c>
      <c r="F170" s="211" t="s">
        <v>1955</v>
      </c>
      <c r="G170" s="212" t="s">
        <v>202</v>
      </c>
      <c r="H170" s="213">
        <v>5.775</v>
      </c>
      <c r="I170" s="214"/>
      <c r="J170" s="215">
        <f>ROUND(I170*H170,2)</f>
        <v>0</v>
      </c>
      <c r="K170" s="211" t="s">
        <v>196</v>
      </c>
      <c r="L170" s="39"/>
      <c r="M170" s="216" t="s">
        <v>1</v>
      </c>
      <c r="N170" s="217" t="s">
        <v>43</v>
      </c>
      <c r="O170" s="71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652</v>
      </c>
      <c r="AT170" s="220" t="s">
        <v>192</v>
      </c>
      <c r="AU170" s="220" t="s">
        <v>87</v>
      </c>
      <c r="AY170" s="17" t="s">
        <v>190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85</v>
      </c>
      <c r="BK170" s="221">
        <f>ROUND(I170*H170,2)</f>
        <v>0</v>
      </c>
      <c r="BL170" s="17" t="s">
        <v>652</v>
      </c>
      <c r="BM170" s="220" t="s">
        <v>1956</v>
      </c>
    </row>
    <row r="171" spans="2:51" s="14" customFormat="1" ht="10.2">
      <c r="B171" s="234"/>
      <c r="C171" s="235"/>
      <c r="D171" s="224" t="s">
        <v>199</v>
      </c>
      <c r="E171" s="236" t="s">
        <v>1</v>
      </c>
      <c r="F171" s="237" t="s">
        <v>1957</v>
      </c>
      <c r="G171" s="235"/>
      <c r="H171" s="236" t="s">
        <v>1</v>
      </c>
      <c r="I171" s="238"/>
      <c r="J171" s="235"/>
      <c r="K171" s="235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199</v>
      </c>
      <c r="AU171" s="243" t="s">
        <v>87</v>
      </c>
      <c r="AV171" s="14" t="s">
        <v>85</v>
      </c>
      <c r="AW171" s="14" t="s">
        <v>34</v>
      </c>
      <c r="AX171" s="14" t="s">
        <v>78</v>
      </c>
      <c r="AY171" s="243" t="s">
        <v>190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1958</v>
      </c>
      <c r="G172" s="223"/>
      <c r="H172" s="227">
        <v>5.175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78</v>
      </c>
      <c r="AY172" s="233" t="s">
        <v>190</v>
      </c>
    </row>
    <row r="173" spans="2:51" s="14" customFormat="1" ht="10.2">
      <c r="B173" s="234"/>
      <c r="C173" s="235"/>
      <c r="D173" s="224" t="s">
        <v>199</v>
      </c>
      <c r="E173" s="236" t="s">
        <v>1</v>
      </c>
      <c r="F173" s="237" t="s">
        <v>1959</v>
      </c>
      <c r="G173" s="235"/>
      <c r="H173" s="236" t="s">
        <v>1</v>
      </c>
      <c r="I173" s="238"/>
      <c r="J173" s="235"/>
      <c r="K173" s="235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199</v>
      </c>
      <c r="AU173" s="243" t="s">
        <v>87</v>
      </c>
      <c r="AV173" s="14" t="s">
        <v>85</v>
      </c>
      <c r="AW173" s="14" t="s">
        <v>34</v>
      </c>
      <c r="AX173" s="14" t="s">
        <v>78</v>
      </c>
      <c r="AY173" s="243" t="s">
        <v>190</v>
      </c>
    </row>
    <row r="174" spans="2:51" s="13" customFormat="1" ht="10.2">
      <c r="B174" s="222"/>
      <c r="C174" s="223"/>
      <c r="D174" s="224" t="s">
        <v>199</v>
      </c>
      <c r="E174" s="225" t="s">
        <v>1</v>
      </c>
      <c r="F174" s="226" t="s">
        <v>1960</v>
      </c>
      <c r="G174" s="223"/>
      <c r="H174" s="227">
        <v>0.6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199</v>
      </c>
      <c r="AU174" s="233" t="s">
        <v>87</v>
      </c>
      <c r="AV174" s="13" t="s">
        <v>87</v>
      </c>
      <c r="AW174" s="13" t="s">
        <v>34</v>
      </c>
      <c r="AX174" s="13" t="s">
        <v>78</v>
      </c>
      <c r="AY174" s="233" t="s">
        <v>190</v>
      </c>
    </row>
    <row r="175" spans="2:51" s="15" customFormat="1" ht="10.2">
      <c r="B175" s="244"/>
      <c r="C175" s="245"/>
      <c r="D175" s="224" t="s">
        <v>199</v>
      </c>
      <c r="E175" s="246" t="s">
        <v>1890</v>
      </c>
      <c r="F175" s="247" t="s">
        <v>216</v>
      </c>
      <c r="G175" s="245"/>
      <c r="H175" s="248">
        <v>5.775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199</v>
      </c>
      <c r="AU175" s="254" t="s">
        <v>87</v>
      </c>
      <c r="AV175" s="15" t="s">
        <v>197</v>
      </c>
      <c r="AW175" s="15" t="s">
        <v>34</v>
      </c>
      <c r="AX175" s="15" t="s">
        <v>85</v>
      </c>
      <c r="AY175" s="254" t="s">
        <v>190</v>
      </c>
    </row>
    <row r="176" spans="1:65" s="2" customFormat="1" ht="16.5" customHeight="1">
      <c r="A176" s="34"/>
      <c r="B176" s="35"/>
      <c r="C176" s="209" t="s">
        <v>315</v>
      </c>
      <c r="D176" s="209" t="s">
        <v>192</v>
      </c>
      <c r="E176" s="210" t="s">
        <v>1961</v>
      </c>
      <c r="F176" s="211" t="s">
        <v>1962</v>
      </c>
      <c r="G176" s="212" t="s">
        <v>202</v>
      </c>
      <c r="H176" s="213">
        <v>5.356</v>
      </c>
      <c r="I176" s="214"/>
      <c r="J176" s="215">
        <f>ROUND(I176*H176,2)</f>
        <v>0</v>
      </c>
      <c r="K176" s="211" t="s">
        <v>196</v>
      </c>
      <c r="L176" s="39"/>
      <c r="M176" s="216" t="s">
        <v>1</v>
      </c>
      <c r="N176" s="217" t="s">
        <v>43</v>
      </c>
      <c r="O176" s="71"/>
      <c r="P176" s="218">
        <f>O176*H176</f>
        <v>0</v>
      </c>
      <c r="Q176" s="218">
        <v>2.45329</v>
      </c>
      <c r="R176" s="218">
        <f>Q176*H176</f>
        <v>13.13982124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652</v>
      </c>
      <c r="AT176" s="220" t="s">
        <v>192</v>
      </c>
      <c r="AU176" s="220" t="s">
        <v>87</v>
      </c>
      <c r="AY176" s="17" t="s">
        <v>190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85</v>
      </c>
      <c r="BK176" s="221">
        <f>ROUND(I176*H176,2)</f>
        <v>0</v>
      </c>
      <c r="BL176" s="17" t="s">
        <v>652</v>
      </c>
      <c r="BM176" s="220" t="s">
        <v>1963</v>
      </c>
    </row>
    <row r="177" spans="2:51" s="14" customFormat="1" ht="10.2">
      <c r="B177" s="234"/>
      <c r="C177" s="235"/>
      <c r="D177" s="224" t="s">
        <v>199</v>
      </c>
      <c r="E177" s="236" t="s">
        <v>1</v>
      </c>
      <c r="F177" s="237" t="s">
        <v>1957</v>
      </c>
      <c r="G177" s="235"/>
      <c r="H177" s="236" t="s">
        <v>1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199</v>
      </c>
      <c r="AU177" s="243" t="s">
        <v>87</v>
      </c>
      <c r="AV177" s="14" t="s">
        <v>85</v>
      </c>
      <c r="AW177" s="14" t="s">
        <v>34</v>
      </c>
      <c r="AX177" s="14" t="s">
        <v>78</v>
      </c>
      <c r="AY177" s="243" t="s">
        <v>190</v>
      </c>
    </row>
    <row r="178" spans="2:51" s="13" customFormat="1" ht="10.2">
      <c r="B178" s="222"/>
      <c r="C178" s="223"/>
      <c r="D178" s="224" t="s">
        <v>199</v>
      </c>
      <c r="E178" s="225" t="s">
        <v>1</v>
      </c>
      <c r="F178" s="226" t="s">
        <v>1964</v>
      </c>
      <c r="G178" s="223"/>
      <c r="H178" s="227">
        <v>5.356</v>
      </c>
      <c r="I178" s="228"/>
      <c r="J178" s="223"/>
      <c r="K178" s="223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199</v>
      </c>
      <c r="AU178" s="233" t="s">
        <v>87</v>
      </c>
      <c r="AV178" s="13" t="s">
        <v>87</v>
      </c>
      <c r="AW178" s="13" t="s">
        <v>34</v>
      </c>
      <c r="AX178" s="13" t="s">
        <v>85</v>
      </c>
      <c r="AY178" s="233" t="s">
        <v>190</v>
      </c>
    </row>
    <row r="179" spans="1:65" s="2" customFormat="1" ht="16.5" customHeight="1">
      <c r="A179" s="34"/>
      <c r="B179" s="35"/>
      <c r="C179" s="209" t="s">
        <v>320</v>
      </c>
      <c r="D179" s="209" t="s">
        <v>192</v>
      </c>
      <c r="E179" s="210" t="s">
        <v>1965</v>
      </c>
      <c r="F179" s="211" t="s">
        <v>1966</v>
      </c>
      <c r="G179" s="212" t="s">
        <v>202</v>
      </c>
      <c r="H179" s="213">
        <v>0.621</v>
      </c>
      <c r="I179" s="214"/>
      <c r="J179" s="215">
        <f>ROUND(I179*H179,2)</f>
        <v>0</v>
      </c>
      <c r="K179" s="211" t="s">
        <v>196</v>
      </c>
      <c r="L179" s="39"/>
      <c r="M179" s="216" t="s">
        <v>1</v>
      </c>
      <c r="N179" s="217" t="s">
        <v>43</v>
      </c>
      <c r="O179" s="71"/>
      <c r="P179" s="218">
        <f>O179*H179</f>
        <v>0</v>
      </c>
      <c r="Q179" s="218">
        <v>2.45329</v>
      </c>
      <c r="R179" s="218">
        <f>Q179*H179</f>
        <v>1.5234930899999999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652</v>
      </c>
      <c r="AT179" s="220" t="s">
        <v>192</v>
      </c>
      <c r="AU179" s="220" t="s">
        <v>87</v>
      </c>
      <c r="AY179" s="17" t="s">
        <v>190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85</v>
      </c>
      <c r="BK179" s="221">
        <f>ROUND(I179*H179,2)</f>
        <v>0</v>
      </c>
      <c r="BL179" s="17" t="s">
        <v>652</v>
      </c>
      <c r="BM179" s="220" t="s">
        <v>1967</v>
      </c>
    </row>
    <row r="180" spans="2:51" s="14" customFormat="1" ht="10.2">
      <c r="B180" s="234"/>
      <c r="C180" s="235"/>
      <c r="D180" s="224" t="s">
        <v>199</v>
      </c>
      <c r="E180" s="236" t="s">
        <v>1</v>
      </c>
      <c r="F180" s="237" t="s">
        <v>1959</v>
      </c>
      <c r="G180" s="235"/>
      <c r="H180" s="236" t="s">
        <v>1</v>
      </c>
      <c r="I180" s="238"/>
      <c r="J180" s="235"/>
      <c r="K180" s="235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199</v>
      </c>
      <c r="AU180" s="243" t="s">
        <v>87</v>
      </c>
      <c r="AV180" s="14" t="s">
        <v>85</v>
      </c>
      <c r="AW180" s="14" t="s">
        <v>34</v>
      </c>
      <c r="AX180" s="14" t="s">
        <v>78</v>
      </c>
      <c r="AY180" s="243" t="s">
        <v>190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1968</v>
      </c>
      <c r="G181" s="223"/>
      <c r="H181" s="227">
        <v>0.621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1:65" s="2" customFormat="1" ht="21.75" customHeight="1">
      <c r="A182" s="34"/>
      <c r="B182" s="35"/>
      <c r="C182" s="209" t="s">
        <v>326</v>
      </c>
      <c r="D182" s="209" t="s">
        <v>192</v>
      </c>
      <c r="E182" s="210" t="s">
        <v>1969</v>
      </c>
      <c r="F182" s="211" t="s">
        <v>1970</v>
      </c>
      <c r="G182" s="212" t="s">
        <v>350</v>
      </c>
      <c r="H182" s="213">
        <v>900</v>
      </c>
      <c r="I182" s="214"/>
      <c r="J182" s="215">
        <f>ROUND(I182*H182,2)</f>
        <v>0</v>
      </c>
      <c r="K182" s="211" t="s">
        <v>196</v>
      </c>
      <c r="L182" s="39"/>
      <c r="M182" s="216" t="s">
        <v>1</v>
      </c>
      <c r="N182" s="217" t="s">
        <v>43</v>
      </c>
      <c r="O182" s="71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652</v>
      </c>
      <c r="AT182" s="220" t="s">
        <v>192</v>
      </c>
      <c r="AU182" s="220" t="s">
        <v>87</v>
      </c>
      <c r="AY182" s="17" t="s">
        <v>190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85</v>
      </c>
      <c r="BK182" s="221">
        <f>ROUND(I182*H182,2)</f>
        <v>0</v>
      </c>
      <c r="BL182" s="17" t="s">
        <v>652</v>
      </c>
      <c r="BM182" s="220" t="s">
        <v>1971</v>
      </c>
    </row>
    <row r="183" spans="2:51" s="13" customFormat="1" ht="10.2">
      <c r="B183" s="222"/>
      <c r="C183" s="223"/>
      <c r="D183" s="224" t="s">
        <v>199</v>
      </c>
      <c r="E183" s="225" t="s">
        <v>1</v>
      </c>
      <c r="F183" s="226" t="s">
        <v>1972</v>
      </c>
      <c r="G183" s="223"/>
      <c r="H183" s="227">
        <v>900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199</v>
      </c>
      <c r="AU183" s="233" t="s">
        <v>87</v>
      </c>
      <c r="AV183" s="13" t="s">
        <v>87</v>
      </c>
      <c r="AW183" s="13" t="s">
        <v>34</v>
      </c>
      <c r="AX183" s="13" t="s">
        <v>85</v>
      </c>
      <c r="AY183" s="233" t="s">
        <v>190</v>
      </c>
    </row>
    <row r="184" spans="1:65" s="2" customFormat="1" ht="21.75" customHeight="1">
      <c r="A184" s="34"/>
      <c r="B184" s="35"/>
      <c r="C184" s="209" t="s">
        <v>332</v>
      </c>
      <c r="D184" s="209" t="s">
        <v>192</v>
      </c>
      <c r="E184" s="210" t="s">
        <v>655</v>
      </c>
      <c r="F184" s="211" t="s">
        <v>656</v>
      </c>
      <c r="G184" s="212" t="s">
        <v>350</v>
      </c>
      <c r="H184" s="213">
        <v>900</v>
      </c>
      <c r="I184" s="214"/>
      <c r="J184" s="215">
        <f aca="true" t="shared" si="0" ref="J184:J189">ROUND(I184*H184,2)</f>
        <v>0</v>
      </c>
      <c r="K184" s="211" t="s">
        <v>196</v>
      </c>
      <c r="L184" s="39"/>
      <c r="M184" s="216" t="s">
        <v>1</v>
      </c>
      <c r="N184" s="217" t="s">
        <v>43</v>
      </c>
      <c r="O184" s="71"/>
      <c r="P184" s="218">
        <f aca="true" t="shared" si="1" ref="P184:P189">O184*H184</f>
        <v>0</v>
      </c>
      <c r="Q184" s="218">
        <v>0.203</v>
      </c>
      <c r="R184" s="218">
        <f aca="true" t="shared" si="2" ref="R184:R189">Q184*H184</f>
        <v>182.70000000000002</v>
      </c>
      <c r="S184" s="218">
        <v>0</v>
      </c>
      <c r="T184" s="219">
        <f aca="true" t="shared" si="3" ref="T184:T189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652</v>
      </c>
      <c r="AT184" s="220" t="s">
        <v>192</v>
      </c>
      <c r="AU184" s="220" t="s">
        <v>87</v>
      </c>
      <c r="AY184" s="17" t="s">
        <v>190</v>
      </c>
      <c r="BE184" s="221">
        <f aca="true" t="shared" si="4" ref="BE184:BE189">IF(N184="základní",J184,0)</f>
        <v>0</v>
      </c>
      <c r="BF184" s="221">
        <f aca="true" t="shared" si="5" ref="BF184:BF189">IF(N184="snížená",J184,0)</f>
        <v>0</v>
      </c>
      <c r="BG184" s="221">
        <f aca="true" t="shared" si="6" ref="BG184:BG189">IF(N184="zákl. přenesená",J184,0)</f>
        <v>0</v>
      </c>
      <c r="BH184" s="221">
        <f aca="true" t="shared" si="7" ref="BH184:BH189">IF(N184="sníž. přenesená",J184,0)</f>
        <v>0</v>
      </c>
      <c r="BI184" s="221">
        <f aca="true" t="shared" si="8" ref="BI184:BI189">IF(N184="nulová",J184,0)</f>
        <v>0</v>
      </c>
      <c r="BJ184" s="17" t="s">
        <v>85</v>
      </c>
      <c r="BK184" s="221">
        <f aca="true" t="shared" si="9" ref="BK184:BK189">ROUND(I184*H184,2)</f>
        <v>0</v>
      </c>
      <c r="BL184" s="17" t="s">
        <v>652</v>
      </c>
      <c r="BM184" s="220" t="s">
        <v>1973</v>
      </c>
    </row>
    <row r="185" spans="1:65" s="2" customFormat="1" ht="16.5" customHeight="1">
      <c r="A185" s="34"/>
      <c r="B185" s="35"/>
      <c r="C185" s="209" t="s">
        <v>336</v>
      </c>
      <c r="D185" s="209" t="s">
        <v>192</v>
      </c>
      <c r="E185" s="210" t="s">
        <v>658</v>
      </c>
      <c r="F185" s="211" t="s">
        <v>659</v>
      </c>
      <c r="G185" s="212" t="s">
        <v>350</v>
      </c>
      <c r="H185" s="213">
        <v>900</v>
      </c>
      <c r="I185" s="214"/>
      <c r="J185" s="215">
        <f t="shared" si="0"/>
        <v>0</v>
      </c>
      <c r="K185" s="211" t="s">
        <v>196</v>
      </c>
      <c r="L185" s="39"/>
      <c r="M185" s="216" t="s">
        <v>1</v>
      </c>
      <c r="N185" s="217" t="s">
        <v>43</v>
      </c>
      <c r="O185" s="71"/>
      <c r="P185" s="218">
        <f t="shared" si="1"/>
        <v>0</v>
      </c>
      <c r="Q185" s="218">
        <v>7E-05</v>
      </c>
      <c r="R185" s="218">
        <f t="shared" si="2"/>
        <v>0.063</v>
      </c>
      <c r="S185" s="218">
        <v>0</v>
      </c>
      <c r="T185" s="219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652</v>
      </c>
      <c r="AT185" s="220" t="s">
        <v>192</v>
      </c>
      <c r="AU185" s="220" t="s">
        <v>87</v>
      </c>
      <c r="AY185" s="17" t="s">
        <v>190</v>
      </c>
      <c r="BE185" s="221">
        <f t="shared" si="4"/>
        <v>0</v>
      </c>
      <c r="BF185" s="221">
        <f t="shared" si="5"/>
        <v>0</v>
      </c>
      <c r="BG185" s="221">
        <f t="shared" si="6"/>
        <v>0</v>
      </c>
      <c r="BH185" s="221">
        <f t="shared" si="7"/>
        <v>0</v>
      </c>
      <c r="BI185" s="221">
        <f t="shared" si="8"/>
        <v>0</v>
      </c>
      <c r="BJ185" s="17" t="s">
        <v>85</v>
      </c>
      <c r="BK185" s="221">
        <f t="shared" si="9"/>
        <v>0</v>
      </c>
      <c r="BL185" s="17" t="s">
        <v>652</v>
      </c>
      <c r="BM185" s="220" t="s">
        <v>1974</v>
      </c>
    </row>
    <row r="186" spans="1:65" s="2" customFormat="1" ht="21.75" customHeight="1">
      <c r="A186" s="34"/>
      <c r="B186" s="35"/>
      <c r="C186" s="209" t="s">
        <v>342</v>
      </c>
      <c r="D186" s="209" t="s">
        <v>192</v>
      </c>
      <c r="E186" s="210" t="s">
        <v>1975</v>
      </c>
      <c r="F186" s="211" t="s">
        <v>1976</v>
      </c>
      <c r="G186" s="212" t="s">
        <v>350</v>
      </c>
      <c r="H186" s="213">
        <v>900</v>
      </c>
      <c r="I186" s="214"/>
      <c r="J186" s="215">
        <f t="shared" si="0"/>
        <v>0</v>
      </c>
      <c r="K186" s="211" t="s">
        <v>196</v>
      </c>
      <c r="L186" s="39"/>
      <c r="M186" s="216" t="s">
        <v>1</v>
      </c>
      <c r="N186" s="217" t="s">
        <v>43</v>
      </c>
      <c r="O186" s="71"/>
      <c r="P186" s="218">
        <f t="shared" si="1"/>
        <v>0</v>
      </c>
      <c r="Q186" s="218">
        <v>0</v>
      </c>
      <c r="R186" s="218">
        <f t="shared" si="2"/>
        <v>0</v>
      </c>
      <c r="S186" s="218">
        <v>0</v>
      </c>
      <c r="T186" s="219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652</v>
      </c>
      <c r="AT186" s="220" t="s">
        <v>192</v>
      </c>
      <c r="AU186" s="220" t="s">
        <v>87</v>
      </c>
      <c r="AY186" s="17" t="s">
        <v>190</v>
      </c>
      <c r="BE186" s="221">
        <f t="shared" si="4"/>
        <v>0</v>
      </c>
      <c r="BF186" s="221">
        <f t="shared" si="5"/>
        <v>0</v>
      </c>
      <c r="BG186" s="221">
        <f t="shared" si="6"/>
        <v>0</v>
      </c>
      <c r="BH186" s="221">
        <f t="shared" si="7"/>
        <v>0</v>
      </c>
      <c r="BI186" s="221">
        <f t="shared" si="8"/>
        <v>0</v>
      </c>
      <c r="BJ186" s="17" t="s">
        <v>85</v>
      </c>
      <c r="BK186" s="221">
        <f t="shared" si="9"/>
        <v>0</v>
      </c>
      <c r="BL186" s="17" t="s">
        <v>652</v>
      </c>
      <c r="BM186" s="220" t="s">
        <v>1977</v>
      </c>
    </row>
    <row r="187" spans="1:65" s="2" customFormat="1" ht="21.75" customHeight="1">
      <c r="A187" s="34"/>
      <c r="B187" s="35"/>
      <c r="C187" s="255" t="s">
        <v>138</v>
      </c>
      <c r="D187" s="255" t="s">
        <v>327</v>
      </c>
      <c r="E187" s="256" t="s">
        <v>1978</v>
      </c>
      <c r="F187" s="257" t="s">
        <v>1979</v>
      </c>
      <c r="G187" s="258" t="s">
        <v>350</v>
      </c>
      <c r="H187" s="259">
        <v>900</v>
      </c>
      <c r="I187" s="260"/>
      <c r="J187" s="261">
        <f t="shared" si="0"/>
        <v>0</v>
      </c>
      <c r="K187" s="257" t="s">
        <v>196</v>
      </c>
      <c r="L187" s="262"/>
      <c r="M187" s="263" t="s">
        <v>1</v>
      </c>
      <c r="N187" s="264" t="s">
        <v>43</v>
      </c>
      <c r="O187" s="71"/>
      <c r="P187" s="218">
        <f t="shared" si="1"/>
        <v>0</v>
      </c>
      <c r="Q187" s="218">
        <v>0.00055</v>
      </c>
      <c r="R187" s="218">
        <f t="shared" si="2"/>
        <v>0.49500000000000005</v>
      </c>
      <c r="S187" s="218">
        <v>0</v>
      </c>
      <c r="T187" s="219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666</v>
      </c>
      <c r="AT187" s="220" t="s">
        <v>327</v>
      </c>
      <c r="AU187" s="220" t="s">
        <v>87</v>
      </c>
      <c r="AY187" s="17" t="s">
        <v>190</v>
      </c>
      <c r="BE187" s="221">
        <f t="shared" si="4"/>
        <v>0</v>
      </c>
      <c r="BF187" s="221">
        <f t="shared" si="5"/>
        <v>0</v>
      </c>
      <c r="BG187" s="221">
        <f t="shared" si="6"/>
        <v>0</v>
      </c>
      <c r="BH187" s="221">
        <f t="shared" si="7"/>
        <v>0</v>
      </c>
      <c r="BI187" s="221">
        <f t="shared" si="8"/>
        <v>0</v>
      </c>
      <c r="BJ187" s="17" t="s">
        <v>85</v>
      </c>
      <c r="BK187" s="221">
        <f t="shared" si="9"/>
        <v>0</v>
      </c>
      <c r="BL187" s="17" t="s">
        <v>652</v>
      </c>
      <c r="BM187" s="220" t="s">
        <v>1980</v>
      </c>
    </row>
    <row r="188" spans="1:65" s="2" customFormat="1" ht="21.75" customHeight="1">
      <c r="A188" s="34"/>
      <c r="B188" s="35"/>
      <c r="C188" s="209" t="s">
        <v>352</v>
      </c>
      <c r="D188" s="209" t="s">
        <v>192</v>
      </c>
      <c r="E188" s="210" t="s">
        <v>1981</v>
      </c>
      <c r="F188" s="211" t="s">
        <v>1982</v>
      </c>
      <c r="G188" s="212" t="s">
        <v>350</v>
      </c>
      <c r="H188" s="213">
        <v>900</v>
      </c>
      <c r="I188" s="214"/>
      <c r="J188" s="215">
        <f t="shared" si="0"/>
        <v>0</v>
      </c>
      <c r="K188" s="211" t="s">
        <v>196</v>
      </c>
      <c r="L188" s="39"/>
      <c r="M188" s="216" t="s">
        <v>1</v>
      </c>
      <c r="N188" s="217" t="s">
        <v>43</v>
      </c>
      <c r="O188" s="71"/>
      <c r="P188" s="218">
        <f t="shared" si="1"/>
        <v>0</v>
      </c>
      <c r="Q188" s="218">
        <v>0</v>
      </c>
      <c r="R188" s="218">
        <f t="shared" si="2"/>
        <v>0</v>
      </c>
      <c r="S188" s="218">
        <v>0</v>
      </c>
      <c r="T188" s="219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652</v>
      </c>
      <c r="AT188" s="220" t="s">
        <v>192</v>
      </c>
      <c r="AU188" s="220" t="s">
        <v>87</v>
      </c>
      <c r="AY188" s="17" t="s">
        <v>190</v>
      </c>
      <c r="BE188" s="221">
        <f t="shared" si="4"/>
        <v>0</v>
      </c>
      <c r="BF188" s="221">
        <f t="shared" si="5"/>
        <v>0</v>
      </c>
      <c r="BG188" s="221">
        <f t="shared" si="6"/>
        <v>0</v>
      </c>
      <c r="BH188" s="221">
        <f t="shared" si="7"/>
        <v>0</v>
      </c>
      <c r="BI188" s="221">
        <f t="shared" si="8"/>
        <v>0</v>
      </c>
      <c r="BJ188" s="17" t="s">
        <v>85</v>
      </c>
      <c r="BK188" s="221">
        <f t="shared" si="9"/>
        <v>0</v>
      </c>
      <c r="BL188" s="17" t="s">
        <v>652</v>
      </c>
      <c r="BM188" s="220" t="s">
        <v>1983</v>
      </c>
    </row>
    <row r="189" spans="1:65" s="2" customFormat="1" ht="16.5" customHeight="1">
      <c r="A189" s="34"/>
      <c r="B189" s="35"/>
      <c r="C189" s="209" t="s">
        <v>356</v>
      </c>
      <c r="D189" s="209" t="s">
        <v>192</v>
      </c>
      <c r="E189" s="210" t="s">
        <v>671</v>
      </c>
      <c r="F189" s="211" t="s">
        <v>672</v>
      </c>
      <c r="G189" s="212" t="s">
        <v>202</v>
      </c>
      <c r="H189" s="213">
        <v>68.775</v>
      </c>
      <c r="I189" s="214"/>
      <c r="J189" s="215">
        <f t="shared" si="0"/>
        <v>0</v>
      </c>
      <c r="K189" s="211" t="s">
        <v>196</v>
      </c>
      <c r="L189" s="39"/>
      <c r="M189" s="216" t="s">
        <v>1</v>
      </c>
      <c r="N189" s="217" t="s">
        <v>43</v>
      </c>
      <c r="O189" s="71"/>
      <c r="P189" s="218">
        <f t="shared" si="1"/>
        <v>0</v>
      </c>
      <c r="Q189" s="218">
        <v>0</v>
      </c>
      <c r="R189" s="218">
        <f t="shared" si="2"/>
        <v>0</v>
      </c>
      <c r="S189" s="218">
        <v>0</v>
      </c>
      <c r="T189" s="219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652</v>
      </c>
      <c r="AT189" s="220" t="s">
        <v>192</v>
      </c>
      <c r="AU189" s="220" t="s">
        <v>87</v>
      </c>
      <c r="AY189" s="17" t="s">
        <v>190</v>
      </c>
      <c r="BE189" s="221">
        <f t="shared" si="4"/>
        <v>0</v>
      </c>
      <c r="BF189" s="221">
        <f t="shared" si="5"/>
        <v>0</v>
      </c>
      <c r="BG189" s="221">
        <f t="shared" si="6"/>
        <v>0</v>
      </c>
      <c r="BH189" s="221">
        <f t="shared" si="7"/>
        <v>0</v>
      </c>
      <c r="BI189" s="221">
        <f t="shared" si="8"/>
        <v>0</v>
      </c>
      <c r="BJ189" s="17" t="s">
        <v>85</v>
      </c>
      <c r="BK189" s="221">
        <f t="shared" si="9"/>
        <v>0</v>
      </c>
      <c r="BL189" s="17" t="s">
        <v>652</v>
      </c>
      <c r="BM189" s="220" t="s">
        <v>1984</v>
      </c>
    </row>
    <row r="190" spans="2:51" s="13" customFormat="1" ht="10.2">
      <c r="B190" s="222"/>
      <c r="C190" s="223"/>
      <c r="D190" s="224" t="s">
        <v>199</v>
      </c>
      <c r="E190" s="225" t="s">
        <v>634</v>
      </c>
      <c r="F190" s="226" t="s">
        <v>1985</v>
      </c>
      <c r="G190" s="223"/>
      <c r="H190" s="227">
        <v>68.775</v>
      </c>
      <c r="I190" s="228"/>
      <c r="J190" s="223"/>
      <c r="K190" s="223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199</v>
      </c>
      <c r="AU190" s="233" t="s">
        <v>87</v>
      </c>
      <c r="AV190" s="13" t="s">
        <v>87</v>
      </c>
      <c r="AW190" s="13" t="s">
        <v>34</v>
      </c>
      <c r="AX190" s="13" t="s">
        <v>85</v>
      </c>
      <c r="AY190" s="233" t="s">
        <v>190</v>
      </c>
    </row>
    <row r="191" spans="1:65" s="2" customFormat="1" ht="21.75" customHeight="1">
      <c r="A191" s="34"/>
      <c r="B191" s="35"/>
      <c r="C191" s="209" t="s">
        <v>314</v>
      </c>
      <c r="D191" s="209" t="s">
        <v>192</v>
      </c>
      <c r="E191" s="210" t="s">
        <v>675</v>
      </c>
      <c r="F191" s="211" t="s">
        <v>676</v>
      </c>
      <c r="G191" s="212" t="s">
        <v>202</v>
      </c>
      <c r="H191" s="213">
        <v>962.85</v>
      </c>
      <c r="I191" s="214"/>
      <c r="J191" s="215">
        <f>ROUND(I191*H191,2)</f>
        <v>0</v>
      </c>
      <c r="K191" s="211" t="s">
        <v>196</v>
      </c>
      <c r="L191" s="39"/>
      <c r="M191" s="216" t="s">
        <v>1</v>
      </c>
      <c r="N191" s="217" t="s">
        <v>43</v>
      </c>
      <c r="O191" s="71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652</v>
      </c>
      <c r="AT191" s="220" t="s">
        <v>192</v>
      </c>
      <c r="AU191" s="220" t="s">
        <v>87</v>
      </c>
      <c r="AY191" s="17" t="s">
        <v>190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7" t="s">
        <v>85</v>
      </c>
      <c r="BK191" s="221">
        <f>ROUND(I191*H191,2)</f>
        <v>0</v>
      </c>
      <c r="BL191" s="17" t="s">
        <v>652</v>
      </c>
      <c r="BM191" s="220" t="s">
        <v>1986</v>
      </c>
    </row>
    <row r="192" spans="2:51" s="13" customFormat="1" ht="10.2">
      <c r="B192" s="222"/>
      <c r="C192" s="223"/>
      <c r="D192" s="224" t="s">
        <v>199</v>
      </c>
      <c r="E192" s="225" t="s">
        <v>1</v>
      </c>
      <c r="F192" s="226" t="s">
        <v>678</v>
      </c>
      <c r="G192" s="223"/>
      <c r="H192" s="227">
        <v>962.85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199</v>
      </c>
      <c r="AU192" s="233" t="s">
        <v>87</v>
      </c>
      <c r="AV192" s="13" t="s">
        <v>87</v>
      </c>
      <c r="AW192" s="13" t="s">
        <v>34</v>
      </c>
      <c r="AX192" s="13" t="s">
        <v>85</v>
      </c>
      <c r="AY192" s="233" t="s">
        <v>190</v>
      </c>
    </row>
    <row r="193" spans="2:63" s="12" customFormat="1" ht="25.95" customHeight="1">
      <c r="B193" s="193"/>
      <c r="C193" s="194"/>
      <c r="D193" s="195" t="s">
        <v>77</v>
      </c>
      <c r="E193" s="196" t="s">
        <v>453</v>
      </c>
      <c r="F193" s="196" t="s">
        <v>135</v>
      </c>
      <c r="G193" s="194"/>
      <c r="H193" s="194"/>
      <c r="I193" s="197"/>
      <c r="J193" s="198">
        <f>BK193</f>
        <v>0</v>
      </c>
      <c r="K193" s="194"/>
      <c r="L193" s="199"/>
      <c r="M193" s="200"/>
      <c r="N193" s="201"/>
      <c r="O193" s="201"/>
      <c r="P193" s="202">
        <f>P194</f>
        <v>0</v>
      </c>
      <c r="Q193" s="201"/>
      <c r="R193" s="202">
        <f>R194</f>
        <v>0</v>
      </c>
      <c r="S193" s="201"/>
      <c r="T193" s="203">
        <f>T194</f>
        <v>0</v>
      </c>
      <c r="AR193" s="204" t="s">
        <v>217</v>
      </c>
      <c r="AT193" s="205" t="s">
        <v>77</v>
      </c>
      <c r="AU193" s="205" t="s">
        <v>78</v>
      </c>
      <c r="AY193" s="204" t="s">
        <v>190</v>
      </c>
      <c r="BK193" s="206">
        <f>BK194</f>
        <v>0</v>
      </c>
    </row>
    <row r="194" spans="2:63" s="12" customFormat="1" ht="22.8" customHeight="1">
      <c r="B194" s="193"/>
      <c r="C194" s="194"/>
      <c r="D194" s="195" t="s">
        <v>77</v>
      </c>
      <c r="E194" s="207" t="s">
        <v>454</v>
      </c>
      <c r="F194" s="207" t="s">
        <v>455</v>
      </c>
      <c r="G194" s="194"/>
      <c r="H194" s="194"/>
      <c r="I194" s="197"/>
      <c r="J194" s="208">
        <f>BK194</f>
        <v>0</v>
      </c>
      <c r="K194" s="194"/>
      <c r="L194" s="199"/>
      <c r="M194" s="200"/>
      <c r="N194" s="201"/>
      <c r="O194" s="201"/>
      <c r="P194" s="202">
        <f>SUM(P195:P196)</f>
        <v>0</v>
      </c>
      <c r="Q194" s="201"/>
      <c r="R194" s="202">
        <f>SUM(R195:R196)</f>
        <v>0</v>
      </c>
      <c r="S194" s="201"/>
      <c r="T194" s="203">
        <f>SUM(T195:T196)</f>
        <v>0</v>
      </c>
      <c r="AR194" s="204" t="s">
        <v>217</v>
      </c>
      <c r="AT194" s="205" t="s">
        <v>77</v>
      </c>
      <c r="AU194" s="205" t="s">
        <v>85</v>
      </c>
      <c r="AY194" s="204" t="s">
        <v>190</v>
      </c>
      <c r="BK194" s="206">
        <f>SUM(BK195:BK196)</f>
        <v>0</v>
      </c>
    </row>
    <row r="195" spans="1:65" s="2" customFormat="1" ht="16.5" customHeight="1">
      <c r="A195" s="34"/>
      <c r="B195" s="35"/>
      <c r="C195" s="209" t="s">
        <v>364</v>
      </c>
      <c r="D195" s="209" t="s">
        <v>192</v>
      </c>
      <c r="E195" s="210" t="s">
        <v>457</v>
      </c>
      <c r="F195" s="211" t="s">
        <v>458</v>
      </c>
      <c r="G195" s="212" t="s">
        <v>459</v>
      </c>
      <c r="H195" s="213">
        <v>1</v>
      </c>
      <c r="I195" s="214"/>
      <c r="J195" s="215">
        <f>ROUND(I195*H195,2)</f>
        <v>0</v>
      </c>
      <c r="K195" s="211" t="s">
        <v>400</v>
      </c>
      <c r="L195" s="39"/>
      <c r="M195" s="216" t="s">
        <v>1</v>
      </c>
      <c r="N195" s="217" t="s">
        <v>43</v>
      </c>
      <c r="O195" s="71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460</v>
      </c>
      <c r="AT195" s="220" t="s">
        <v>192</v>
      </c>
      <c r="AU195" s="220" t="s">
        <v>87</v>
      </c>
      <c r="AY195" s="17" t="s">
        <v>190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85</v>
      </c>
      <c r="BK195" s="221">
        <f>ROUND(I195*H195,2)</f>
        <v>0</v>
      </c>
      <c r="BL195" s="17" t="s">
        <v>460</v>
      </c>
      <c r="BM195" s="220" t="s">
        <v>1987</v>
      </c>
    </row>
    <row r="196" spans="1:65" s="2" customFormat="1" ht="16.5" customHeight="1">
      <c r="A196" s="34"/>
      <c r="B196" s="35"/>
      <c r="C196" s="209" t="s">
        <v>369</v>
      </c>
      <c r="D196" s="209" t="s">
        <v>192</v>
      </c>
      <c r="E196" s="210" t="s">
        <v>463</v>
      </c>
      <c r="F196" s="211" t="s">
        <v>464</v>
      </c>
      <c r="G196" s="212" t="s">
        <v>459</v>
      </c>
      <c r="H196" s="213">
        <v>1</v>
      </c>
      <c r="I196" s="214"/>
      <c r="J196" s="215">
        <f>ROUND(I196*H196,2)</f>
        <v>0</v>
      </c>
      <c r="K196" s="211" t="s">
        <v>400</v>
      </c>
      <c r="L196" s="39"/>
      <c r="M196" s="266" t="s">
        <v>1</v>
      </c>
      <c r="N196" s="267" t="s">
        <v>43</v>
      </c>
      <c r="O196" s="268"/>
      <c r="P196" s="269">
        <f>O196*H196</f>
        <v>0</v>
      </c>
      <c r="Q196" s="269">
        <v>0</v>
      </c>
      <c r="R196" s="269">
        <f>Q196*H196</f>
        <v>0</v>
      </c>
      <c r="S196" s="269">
        <v>0</v>
      </c>
      <c r="T196" s="27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460</v>
      </c>
      <c r="AT196" s="220" t="s">
        <v>192</v>
      </c>
      <c r="AU196" s="220" t="s">
        <v>87</v>
      </c>
      <c r="AY196" s="17" t="s">
        <v>190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85</v>
      </c>
      <c r="BK196" s="221">
        <f>ROUND(I196*H196,2)</f>
        <v>0</v>
      </c>
      <c r="BL196" s="17" t="s">
        <v>460</v>
      </c>
      <c r="BM196" s="220" t="s">
        <v>1988</v>
      </c>
    </row>
    <row r="197" spans="1:31" s="2" customFormat="1" ht="6.9" customHeight="1">
      <c r="A197" s="34"/>
      <c r="B197" s="54"/>
      <c r="C197" s="55"/>
      <c r="D197" s="55"/>
      <c r="E197" s="55"/>
      <c r="F197" s="55"/>
      <c r="G197" s="55"/>
      <c r="H197" s="55"/>
      <c r="I197" s="159"/>
      <c r="J197" s="55"/>
      <c r="K197" s="55"/>
      <c r="L197" s="39"/>
      <c r="M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</row>
  </sheetData>
  <sheetProtection algorithmName="SHA-512" hashValue="fmlx3Myv8GMlMmtVMIzBVDKHGr2TZDVNvnqND6SDEROf32qbyYxQqS41/MuaCbUhhYeT8IEuCV80Llp/1fRUJA==" saltValue="V4wHB7XgsX7dNGRLM4R2AQGCwkrE98fa6GDKK0fF72Y3J+hcPRFGXK4xU7YgqHyIoLinv1pVbY8W1wQio9vV0A==" spinCount="100000" sheet="1" objects="1" scenarios="1" formatColumns="0" formatRows="0" autoFilter="0"/>
  <autoFilter ref="C126:K19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136</v>
      </c>
    </row>
    <row r="3" spans="2:4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</row>
    <row r="4" spans="2:4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</row>
    <row r="5" spans="2:12" s="1" customFormat="1" ht="6.9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</row>
    <row r="8" spans="1:31" s="2" customFormat="1" ht="12" customHeight="1">
      <c r="A8" s="34"/>
      <c r="B8" s="39"/>
      <c r="C8" s="34"/>
      <c r="D8" s="122" t="s">
        <v>150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1989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14. 1. 2020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0" t="str">
        <f>'Rekapitulace stavby'!E14</f>
        <v>Vyplň údaj</v>
      </c>
      <c r="F18" s="341"/>
      <c r="G18" s="341"/>
      <c r="H18" s="341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24" t="s">
        <v>27</v>
      </c>
      <c r="J21" s="110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35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37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42" t="s">
        <v>1</v>
      </c>
      <c r="F27" s="342"/>
      <c r="G27" s="342"/>
      <c r="H27" s="342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38</v>
      </c>
      <c r="E30" s="34"/>
      <c r="F30" s="34"/>
      <c r="G30" s="34"/>
      <c r="H30" s="34"/>
      <c r="I30" s="123"/>
      <c r="J30" s="133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34" t="s">
        <v>40</v>
      </c>
      <c r="G32" s="34"/>
      <c r="H32" s="34"/>
      <c r="I32" s="135" t="s">
        <v>39</v>
      </c>
      <c r="J32" s="134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6" t="s">
        <v>42</v>
      </c>
      <c r="E33" s="122" t="s">
        <v>43</v>
      </c>
      <c r="F33" s="137">
        <f>ROUND((SUM(BE122:BE174)),2)</f>
        <v>0</v>
      </c>
      <c r="G33" s="34"/>
      <c r="H33" s="34"/>
      <c r="I33" s="138">
        <v>0.21</v>
      </c>
      <c r="J33" s="137">
        <f>ROUND(((SUM(BE122:BE174))*I33),2)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2" t="s">
        <v>44</v>
      </c>
      <c r="F34" s="137">
        <f>ROUND((SUM(BF122:BF174)),2)</f>
        <v>0</v>
      </c>
      <c r="G34" s="34"/>
      <c r="H34" s="34"/>
      <c r="I34" s="138">
        <v>0.15</v>
      </c>
      <c r="J34" s="137">
        <f>ROUND(((SUM(BF122:BF174))*I34),2)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2" t="s">
        <v>45</v>
      </c>
      <c r="F35" s="137">
        <f>ROUND((SUM(BG122:BG174)),2)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2" t="s">
        <v>46</v>
      </c>
      <c r="F36" s="137">
        <f>ROUND((SUM(BH122:BH174)),2)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47</v>
      </c>
      <c r="F37" s="137">
        <f>ROUND((SUM(BI122:BI174)),2)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15"/>
      <c r="L41" s="20"/>
    </row>
    <row r="42" spans="2:12" s="1" customFormat="1" ht="14.4" customHeight="1">
      <c r="B42" s="20"/>
      <c r="I42" s="115"/>
      <c r="L42" s="20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150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6" t="str">
        <f>E9</f>
        <v>011 - Vedlejší rozpočtové náklady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24" t="s">
        <v>22</v>
      </c>
      <c r="J89" s="66" t="str">
        <f>IF(J12="","",J12)</f>
        <v>14. 1. 2020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24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35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159</v>
      </c>
      <c r="D94" s="164"/>
      <c r="E94" s="164"/>
      <c r="F94" s="164"/>
      <c r="G94" s="164"/>
      <c r="H94" s="164"/>
      <c r="I94" s="165"/>
      <c r="J94" s="166" t="s">
        <v>160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7" t="s">
        <v>161</v>
      </c>
      <c r="D96" s="36"/>
      <c r="E96" s="36"/>
      <c r="F96" s="36"/>
      <c r="G96" s="36"/>
      <c r="H96" s="36"/>
      <c r="I96" s="123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162</v>
      </c>
    </row>
    <row r="97" spans="2:12" s="9" customFormat="1" ht="24.9" customHeight="1">
      <c r="B97" s="168"/>
      <c r="C97" s="169"/>
      <c r="D97" s="170" t="s">
        <v>173</v>
      </c>
      <c r="E97" s="171"/>
      <c r="F97" s="171"/>
      <c r="G97" s="171"/>
      <c r="H97" s="171"/>
      <c r="I97" s="172"/>
      <c r="J97" s="173">
        <f>J123</f>
        <v>0</v>
      </c>
      <c r="K97" s="169"/>
      <c r="L97" s="174"/>
    </row>
    <row r="98" spans="2:12" s="10" customFormat="1" ht="19.95" customHeight="1">
      <c r="B98" s="175"/>
      <c r="C98" s="104"/>
      <c r="D98" s="176" t="s">
        <v>174</v>
      </c>
      <c r="E98" s="177"/>
      <c r="F98" s="177"/>
      <c r="G98" s="177"/>
      <c r="H98" s="177"/>
      <c r="I98" s="178"/>
      <c r="J98" s="179">
        <f>J124</f>
        <v>0</v>
      </c>
      <c r="K98" s="104"/>
      <c r="L98" s="180"/>
    </row>
    <row r="99" spans="2:12" s="10" customFormat="1" ht="19.95" customHeight="1">
      <c r="B99" s="175"/>
      <c r="C99" s="104"/>
      <c r="D99" s="176" t="s">
        <v>1990</v>
      </c>
      <c r="E99" s="177"/>
      <c r="F99" s="177"/>
      <c r="G99" s="177"/>
      <c r="H99" s="177"/>
      <c r="I99" s="178"/>
      <c r="J99" s="179">
        <f>J140</f>
        <v>0</v>
      </c>
      <c r="K99" s="104"/>
      <c r="L99" s="180"/>
    </row>
    <row r="100" spans="2:12" s="10" customFormat="1" ht="19.95" customHeight="1">
      <c r="B100" s="175"/>
      <c r="C100" s="104"/>
      <c r="D100" s="176" t="s">
        <v>717</v>
      </c>
      <c r="E100" s="177"/>
      <c r="F100" s="177"/>
      <c r="G100" s="177"/>
      <c r="H100" s="177"/>
      <c r="I100" s="178"/>
      <c r="J100" s="179">
        <f>J150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896</v>
      </c>
      <c r="E101" s="177"/>
      <c r="F101" s="177"/>
      <c r="G101" s="177"/>
      <c r="H101" s="177"/>
      <c r="I101" s="178"/>
      <c r="J101" s="179">
        <f>J156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1991</v>
      </c>
      <c r="E102" s="177"/>
      <c r="F102" s="177"/>
      <c r="G102" s="177"/>
      <c r="H102" s="177"/>
      <c r="I102" s="178"/>
      <c r="J102" s="179">
        <f>J163</f>
        <v>0</v>
      </c>
      <c r="K102" s="104"/>
      <c r="L102" s="180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23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54"/>
      <c r="C104" s="55"/>
      <c r="D104" s="55"/>
      <c r="E104" s="55"/>
      <c r="F104" s="55"/>
      <c r="G104" s="55"/>
      <c r="H104" s="55"/>
      <c r="I104" s="159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" customHeight="1">
      <c r="A108" s="34"/>
      <c r="B108" s="56"/>
      <c r="C108" s="57"/>
      <c r="D108" s="57"/>
      <c r="E108" s="57"/>
      <c r="F108" s="57"/>
      <c r="G108" s="57"/>
      <c r="H108" s="57"/>
      <c r="I108" s="162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" customHeight="1">
      <c r="A109" s="34"/>
      <c r="B109" s="35"/>
      <c r="C109" s="23" t="s">
        <v>175</v>
      </c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3.25" customHeight="1">
      <c r="A112" s="34"/>
      <c r="B112" s="35"/>
      <c r="C112" s="36"/>
      <c r="D112" s="36"/>
      <c r="E112" s="343" t="str">
        <f>E7</f>
        <v>Regenerace panelového sídliště Křižná-VI.etapa,lokalita ul.Křižná,Seifertova,Bratří Čapků</v>
      </c>
      <c r="F112" s="344"/>
      <c r="G112" s="344"/>
      <c r="H112" s="344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150</v>
      </c>
      <c r="D113" s="36"/>
      <c r="E113" s="36"/>
      <c r="F113" s="36"/>
      <c r="G113" s="36"/>
      <c r="H113" s="36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6" t="str">
        <f>E9</f>
        <v>011 - Vedlejší rozpočtové náklady</v>
      </c>
      <c r="F114" s="345"/>
      <c r="G114" s="345"/>
      <c r="H114" s="345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Valašské Meziříčí</v>
      </c>
      <c r="G116" s="36"/>
      <c r="H116" s="36"/>
      <c r="I116" s="124" t="s">
        <v>22</v>
      </c>
      <c r="J116" s="66" t="str">
        <f>IF(J12="","",J12)</f>
        <v>14. 1. 2020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65" customHeight="1">
      <c r="A118" s="34"/>
      <c r="B118" s="35"/>
      <c r="C118" s="29" t="s">
        <v>24</v>
      </c>
      <c r="D118" s="36"/>
      <c r="E118" s="36"/>
      <c r="F118" s="27" t="str">
        <f>E15</f>
        <v>Město Valašské Meziříčí</v>
      </c>
      <c r="G118" s="36"/>
      <c r="H118" s="36"/>
      <c r="I118" s="124" t="s">
        <v>30</v>
      </c>
      <c r="J118" s="32" t="str">
        <f>E21</f>
        <v>LZ-PROJEKT plus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124" t="s">
        <v>35</v>
      </c>
      <c r="J119" s="32" t="str">
        <f>E24</f>
        <v>Fajfrová Irena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81"/>
      <c r="B121" s="182"/>
      <c r="C121" s="183" t="s">
        <v>176</v>
      </c>
      <c r="D121" s="184" t="s">
        <v>63</v>
      </c>
      <c r="E121" s="184" t="s">
        <v>59</v>
      </c>
      <c r="F121" s="184" t="s">
        <v>60</v>
      </c>
      <c r="G121" s="184" t="s">
        <v>177</v>
      </c>
      <c r="H121" s="184" t="s">
        <v>178</v>
      </c>
      <c r="I121" s="185" t="s">
        <v>179</v>
      </c>
      <c r="J121" s="184" t="s">
        <v>160</v>
      </c>
      <c r="K121" s="186" t="s">
        <v>180</v>
      </c>
      <c r="L121" s="187"/>
      <c r="M121" s="75" t="s">
        <v>1</v>
      </c>
      <c r="N121" s="76" t="s">
        <v>42</v>
      </c>
      <c r="O121" s="76" t="s">
        <v>181</v>
      </c>
      <c r="P121" s="76" t="s">
        <v>182</v>
      </c>
      <c r="Q121" s="76" t="s">
        <v>183</v>
      </c>
      <c r="R121" s="76" t="s">
        <v>184</v>
      </c>
      <c r="S121" s="76" t="s">
        <v>185</v>
      </c>
      <c r="T121" s="77" t="s">
        <v>186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3" s="2" customFormat="1" ht="22.8" customHeight="1">
      <c r="A122" s="34"/>
      <c r="B122" s="35"/>
      <c r="C122" s="82" t="s">
        <v>187</v>
      </c>
      <c r="D122" s="36"/>
      <c r="E122" s="36"/>
      <c r="F122" s="36"/>
      <c r="G122" s="36"/>
      <c r="H122" s="36"/>
      <c r="I122" s="123"/>
      <c r="J122" s="188">
        <f>BK122</f>
        <v>0</v>
      </c>
      <c r="K122" s="36"/>
      <c r="L122" s="39"/>
      <c r="M122" s="78"/>
      <c r="N122" s="189"/>
      <c r="O122" s="79"/>
      <c r="P122" s="190">
        <f>P123</f>
        <v>0</v>
      </c>
      <c r="Q122" s="79"/>
      <c r="R122" s="190">
        <f>R123</f>
        <v>0</v>
      </c>
      <c r="S122" s="79"/>
      <c r="T122" s="191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77</v>
      </c>
      <c r="AU122" s="17" t="s">
        <v>162</v>
      </c>
      <c r="BK122" s="192">
        <f>BK123</f>
        <v>0</v>
      </c>
    </row>
    <row r="123" spans="2:63" s="12" customFormat="1" ht="25.95" customHeight="1">
      <c r="B123" s="193"/>
      <c r="C123" s="194"/>
      <c r="D123" s="195" t="s">
        <v>77</v>
      </c>
      <c r="E123" s="196" t="s">
        <v>453</v>
      </c>
      <c r="F123" s="196" t="s">
        <v>135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P124+P140+P150+P156+P163</f>
        <v>0</v>
      </c>
      <c r="Q123" s="201"/>
      <c r="R123" s="202">
        <f>R124+R140+R150+R156+R163</f>
        <v>0</v>
      </c>
      <c r="S123" s="201"/>
      <c r="T123" s="203">
        <f>T124+T140+T150+T156+T163</f>
        <v>0</v>
      </c>
      <c r="AR123" s="204" t="s">
        <v>217</v>
      </c>
      <c r="AT123" s="205" t="s">
        <v>77</v>
      </c>
      <c r="AU123" s="205" t="s">
        <v>78</v>
      </c>
      <c r="AY123" s="204" t="s">
        <v>190</v>
      </c>
      <c r="BK123" s="206">
        <f>BK124+BK140+BK150+BK156+BK163</f>
        <v>0</v>
      </c>
    </row>
    <row r="124" spans="2:63" s="12" customFormat="1" ht="22.8" customHeight="1">
      <c r="B124" s="193"/>
      <c r="C124" s="194"/>
      <c r="D124" s="195" t="s">
        <v>77</v>
      </c>
      <c r="E124" s="207" t="s">
        <v>454</v>
      </c>
      <c r="F124" s="207" t="s">
        <v>455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SUM(P125:P139)</f>
        <v>0</v>
      </c>
      <c r="Q124" s="201"/>
      <c r="R124" s="202">
        <f>SUM(R125:R139)</f>
        <v>0</v>
      </c>
      <c r="S124" s="201"/>
      <c r="T124" s="203">
        <f>SUM(T125:T139)</f>
        <v>0</v>
      </c>
      <c r="AR124" s="204" t="s">
        <v>217</v>
      </c>
      <c r="AT124" s="205" t="s">
        <v>77</v>
      </c>
      <c r="AU124" s="205" t="s">
        <v>85</v>
      </c>
      <c r="AY124" s="204" t="s">
        <v>190</v>
      </c>
      <c r="BK124" s="206">
        <f>SUM(BK125:BK139)</f>
        <v>0</v>
      </c>
    </row>
    <row r="125" spans="1:65" s="2" customFormat="1" ht="16.5" customHeight="1">
      <c r="A125" s="34"/>
      <c r="B125" s="35"/>
      <c r="C125" s="209" t="s">
        <v>85</v>
      </c>
      <c r="D125" s="209" t="s">
        <v>192</v>
      </c>
      <c r="E125" s="210" t="s">
        <v>457</v>
      </c>
      <c r="F125" s="211" t="s">
        <v>1992</v>
      </c>
      <c r="G125" s="212" t="s">
        <v>1993</v>
      </c>
      <c r="H125" s="213">
        <v>1</v>
      </c>
      <c r="I125" s="214"/>
      <c r="J125" s="215">
        <f>ROUND(I125*H125,2)</f>
        <v>0</v>
      </c>
      <c r="K125" s="211" t="s">
        <v>1</v>
      </c>
      <c r="L125" s="39"/>
      <c r="M125" s="216" t="s">
        <v>1</v>
      </c>
      <c r="N125" s="217" t="s">
        <v>43</v>
      </c>
      <c r="O125" s="71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0" t="s">
        <v>197</v>
      </c>
      <c r="AT125" s="220" t="s">
        <v>192</v>
      </c>
      <c r="AU125" s="220" t="s">
        <v>87</v>
      </c>
      <c r="AY125" s="17" t="s">
        <v>190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7" t="s">
        <v>85</v>
      </c>
      <c r="BK125" s="221">
        <f>ROUND(I125*H125,2)</f>
        <v>0</v>
      </c>
      <c r="BL125" s="17" t="s">
        <v>197</v>
      </c>
      <c r="BM125" s="220" t="s">
        <v>1994</v>
      </c>
    </row>
    <row r="126" spans="2:51" s="14" customFormat="1" ht="10.2">
      <c r="B126" s="234"/>
      <c r="C126" s="235"/>
      <c r="D126" s="224" t="s">
        <v>199</v>
      </c>
      <c r="E126" s="236" t="s">
        <v>1</v>
      </c>
      <c r="F126" s="237" t="s">
        <v>1995</v>
      </c>
      <c r="G126" s="235"/>
      <c r="H126" s="236" t="s">
        <v>1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199</v>
      </c>
      <c r="AU126" s="243" t="s">
        <v>87</v>
      </c>
      <c r="AV126" s="14" t="s">
        <v>85</v>
      </c>
      <c r="AW126" s="14" t="s">
        <v>34</v>
      </c>
      <c r="AX126" s="14" t="s">
        <v>78</v>
      </c>
      <c r="AY126" s="243" t="s">
        <v>190</v>
      </c>
    </row>
    <row r="127" spans="2:51" s="14" customFormat="1" ht="10.2">
      <c r="B127" s="234"/>
      <c r="C127" s="235"/>
      <c r="D127" s="224" t="s">
        <v>199</v>
      </c>
      <c r="E127" s="236" t="s">
        <v>1</v>
      </c>
      <c r="F127" s="237" t="s">
        <v>1996</v>
      </c>
      <c r="G127" s="235"/>
      <c r="H127" s="236" t="s">
        <v>1</v>
      </c>
      <c r="I127" s="238"/>
      <c r="J127" s="235"/>
      <c r="K127" s="235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199</v>
      </c>
      <c r="AU127" s="243" t="s">
        <v>87</v>
      </c>
      <c r="AV127" s="14" t="s">
        <v>85</v>
      </c>
      <c r="AW127" s="14" t="s">
        <v>34</v>
      </c>
      <c r="AX127" s="14" t="s">
        <v>78</v>
      </c>
      <c r="AY127" s="243" t="s">
        <v>190</v>
      </c>
    </row>
    <row r="128" spans="2:51" s="13" customFormat="1" ht="10.2">
      <c r="B128" s="222"/>
      <c r="C128" s="223"/>
      <c r="D128" s="224" t="s">
        <v>199</v>
      </c>
      <c r="E128" s="225" t="s">
        <v>1</v>
      </c>
      <c r="F128" s="226" t="s">
        <v>85</v>
      </c>
      <c r="G128" s="223"/>
      <c r="H128" s="227">
        <v>1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199</v>
      </c>
      <c r="AU128" s="233" t="s">
        <v>87</v>
      </c>
      <c r="AV128" s="13" t="s">
        <v>87</v>
      </c>
      <c r="AW128" s="13" t="s">
        <v>34</v>
      </c>
      <c r="AX128" s="13" t="s">
        <v>78</v>
      </c>
      <c r="AY128" s="233" t="s">
        <v>190</v>
      </c>
    </row>
    <row r="129" spans="2:51" s="15" customFormat="1" ht="10.2">
      <c r="B129" s="244"/>
      <c r="C129" s="245"/>
      <c r="D129" s="224" t="s">
        <v>199</v>
      </c>
      <c r="E129" s="246" t="s">
        <v>1</v>
      </c>
      <c r="F129" s="247" t="s">
        <v>216</v>
      </c>
      <c r="G129" s="245"/>
      <c r="H129" s="248">
        <v>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199</v>
      </c>
      <c r="AU129" s="254" t="s">
        <v>87</v>
      </c>
      <c r="AV129" s="15" t="s">
        <v>197</v>
      </c>
      <c r="AW129" s="15" t="s">
        <v>34</v>
      </c>
      <c r="AX129" s="15" t="s">
        <v>85</v>
      </c>
      <c r="AY129" s="254" t="s">
        <v>190</v>
      </c>
    </row>
    <row r="130" spans="1:65" s="2" customFormat="1" ht="44.25" customHeight="1">
      <c r="A130" s="34"/>
      <c r="B130" s="35"/>
      <c r="C130" s="209" t="s">
        <v>87</v>
      </c>
      <c r="D130" s="209" t="s">
        <v>192</v>
      </c>
      <c r="E130" s="210" t="s">
        <v>463</v>
      </c>
      <c r="F130" s="211" t="s">
        <v>1997</v>
      </c>
      <c r="G130" s="212" t="s">
        <v>1993</v>
      </c>
      <c r="H130" s="213">
        <v>1</v>
      </c>
      <c r="I130" s="214"/>
      <c r="J130" s="215">
        <f>ROUND(I130*H130,2)</f>
        <v>0</v>
      </c>
      <c r="K130" s="211" t="s">
        <v>1</v>
      </c>
      <c r="L130" s="39"/>
      <c r="M130" s="216" t="s">
        <v>1</v>
      </c>
      <c r="N130" s="217" t="s">
        <v>43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197</v>
      </c>
      <c r="AT130" s="220" t="s">
        <v>192</v>
      </c>
      <c r="AU130" s="220" t="s">
        <v>87</v>
      </c>
      <c r="AY130" s="17" t="s">
        <v>190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85</v>
      </c>
      <c r="BK130" s="221">
        <f>ROUND(I130*H130,2)</f>
        <v>0</v>
      </c>
      <c r="BL130" s="17" t="s">
        <v>197</v>
      </c>
      <c r="BM130" s="220" t="s">
        <v>1998</v>
      </c>
    </row>
    <row r="131" spans="2:51" s="14" customFormat="1" ht="30.6">
      <c r="B131" s="234"/>
      <c r="C131" s="235"/>
      <c r="D131" s="224" t="s">
        <v>199</v>
      </c>
      <c r="E131" s="236" t="s">
        <v>1</v>
      </c>
      <c r="F131" s="237" t="s">
        <v>1999</v>
      </c>
      <c r="G131" s="235"/>
      <c r="H131" s="236" t="s">
        <v>1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199</v>
      </c>
      <c r="AU131" s="243" t="s">
        <v>87</v>
      </c>
      <c r="AV131" s="14" t="s">
        <v>85</v>
      </c>
      <c r="AW131" s="14" t="s">
        <v>34</v>
      </c>
      <c r="AX131" s="14" t="s">
        <v>78</v>
      </c>
      <c r="AY131" s="243" t="s">
        <v>190</v>
      </c>
    </row>
    <row r="132" spans="2:51" s="14" customFormat="1" ht="30.6">
      <c r="B132" s="234"/>
      <c r="C132" s="235"/>
      <c r="D132" s="224" t="s">
        <v>199</v>
      </c>
      <c r="E132" s="236" t="s">
        <v>1</v>
      </c>
      <c r="F132" s="237" t="s">
        <v>2000</v>
      </c>
      <c r="G132" s="235"/>
      <c r="H132" s="236" t="s">
        <v>1</v>
      </c>
      <c r="I132" s="238"/>
      <c r="J132" s="235"/>
      <c r="K132" s="235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199</v>
      </c>
      <c r="AU132" s="243" t="s">
        <v>87</v>
      </c>
      <c r="AV132" s="14" t="s">
        <v>85</v>
      </c>
      <c r="AW132" s="14" t="s">
        <v>34</v>
      </c>
      <c r="AX132" s="14" t="s">
        <v>78</v>
      </c>
      <c r="AY132" s="243" t="s">
        <v>190</v>
      </c>
    </row>
    <row r="133" spans="2:51" s="14" customFormat="1" ht="30.6">
      <c r="B133" s="234"/>
      <c r="C133" s="235"/>
      <c r="D133" s="224" t="s">
        <v>199</v>
      </c>
      <c r="E133" s="236" t="s">
        <v>1</v>
      </c>
      <c r="F133" s="237" t="s">
        <v>2001</v>
      </c>
      <c r="G133" s="235"/>
      <c r="H133" s="236" t="s">
        <v>1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199</v>
      </c>
      <c r="AU133" s="243" t="s">
        <v>87</v>
      </c>
      <c r="AV133" s="14" t="s">
        <v>85</v>
      </c>
      <c r="AW133" s="14" t="s">
        <v>34</v>
      </c>
      <c r="AX133" s="14" t="s">
        <v>78</v>
      </c>
      <c r="AY133" s="243" t="s">
        <v>190</v>
      </c>
    </row>
    <row r="134" spans="2:51" s="14" customFormat="1" ht="10.2">
      <c r="B134" s="234"/>
      <c r="C134" s="235"/>
      <c r="D134" s="224" t="s">
        <v>199</v>
      </c>
      <c r="E134" s="236" t="s">
        <v>1</v>
      </c>
      <c r="F134" s="237" t="s">
        <v>2002</v>
      </c>
      <c r="G134" s="235"/>
      <c r="H134" s="236" t="s">
        <v>1</v>
      </c>
      <c r="I134" s="238"/>
      <c r="J134" s="235"/>
      <c r="K134" s="235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199</v>
      </c>
      <c r="AU134" s="243" t="s">
        <v>87</v>
      </c>
      <c r="AV134" s="14" t="s">
        <v>85</v>
      </c>
      <c r="AW134" s="14" t="s">
        <v>34</v>
      </c>
      <c r="AX134" s="14" t="s">
        <v>78</v>
      </c>
      <c r="AY134" s="243" t="s">
        <v>190</v>
      </c>
    </row>
    <row r="135" spans="2:51" s="14" customFormat="1" ht="10.2">
      <c r="B135" s="234"/>
      <c r="C135" s="235"/>
      <c r="D135" s="224" t="s">
        <v>199</v>
      </c>
      <c r="E135" s="236" t="s">
        <v>1</v>
      </c>
      <c r="F135" s="237" t="s">
        <v>2003</v>
      </c>
      <c r="G135" s="235"/>
      <c r="H135" s="236" t="s">
        <v>1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199</v>
      </c>
      <c r="AU135" s="243" t="s">
        <v>87</v>
      </c>
      <c r="AV135" s="14" t="s">
        <v>85</v>
      </c>
      <c r="AW135" s="14" t="s">
        <v>34</v>
      </c>
      <c r="AX135" s="14" t="s">
        <v>78</v>
      </c>
      <c r="AY135" s="243" t="s">
        <v>190</v>
      </c>
    </row>
    <row r="136" spans="2:51" s="13" customFormat="1" ht="10.2">
      <c r="B136" s="222"/>
      <c r="C136" s="223"/>
      <c r="D136" s="224" t="s">
        <v>199</v>
      </c>
      <c r="E136" s="225" t="s">
        <v>1</v>
      </c>
      <c r="F136" s="226" t="s">
        <v>85</v>
      </c>
      <c r="G136" s="223"/>
      <c r="H136" s="227">
        <v>1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199</v>
      </c>
      <c r="AU136" s="233" t="s">
        <v>87</v>
      </c>
      <c r="AV136" s="13" t="s">
        <v>87</v>
      </c>
      <c r="AW136" s="13" t="s">
        <v>34</v>
      </c>
      <c r="AX136" s="13" t="s">
        <v>78</v>
      </c>
      <c r="AY136" s="233" t="s">
        <v>190</v>
      </c>
    </row>
    <row r="137" spans="2:51" s="15" customFormat="1" ht="10.2">
      <c r="B137" s="244"/>
      <c r="C137" s="245"/>
      <c r="D137" s="224" t="s">
        <v>199</v>
      </c>
      <c r="E137" s="246" t="s">
        <v>1</v>
      </c>
      <c r="F137" s="247" t="s">
        <v>216</v>
      </c>
      <c r="G137" s="245"/>
      <c r="H137" s="248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199</v>
      </c>
      <c r="AU137" s="254" t="s">
        <v>87</v>
      </c>
      <c r="AV137" s="15" t="s">
        <v>197</v>
      </c>
      <c r="AW137" s="15" t="s">
        <v>34</v>
      </c>
      <c r="AX137" s="15" t="s">
        <v>85</v>
      </c>
      <c r="AY137" s="254" t="s">
        <v>190</v>
      </c>
    </row>
    <row r="138" spans="1:65" s="2" customFormat="1" ht="16.5" customHeight="1">
      <c r="A138" s="34"/>
      <c r="B138" s="35"/>
      <c r="C138" s="209" t="s">
        <v>205</v>
      </c>
      <c r="D138" s="209" t="s">
        <v>192</v>
      </c>
      <c r="E138" s="210" t="s">
        <v>2004</v>
      </c>
      <c r="F138" s="211" t="s">
        <v>2005</v>
      </c>
      <c r="G138" s="212" t="s">
        <v>1993</v>
      </c>
      <c r="H138" s="213">
        <v>1</v>
      </c>
      <c r="I138" s="214"/>
      <c r="J138" s="215">
        <f>ROUND(I138*H138,2)</f>
        <v>0</v>
      </c>
      <c r="K138" s="211" t="s">
        <v>1</v>
      </c>
      <c r="L138" s="39"/>
      <c r="M138" s="216" t="s">
        <v>1</v>
      </c>
      <c r="N138" s="217" t="s">
        <v>43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85</v>
      </c>
      <c r="BK138" s="221">
        <f>ROUND(I138*H138,2)</f>
        <v>0</v>
      </c>
      <c r="BL138" s="17" t="s">
        <v>197</v>
      </c>
      <c r="BM138" s="220" t="s">
        <v>2006</v>
      </c>
    </row>
    <row r="139" spans="1:65" s="2" customFormat="1" ht="66.75" customHeight="1">
      <c r="A139" s="34"/>
      <c r="B139" s="35"/>
      <c r="C139" s="209" t="s">
        <v>197</v>
      </c>
      <c r="D139" s="209" t="s">
        <v>192</v>
      </c>
      <c r="E139" s="210" t="s">
        <v>2007</v>
      </c>
      <c r="F139" s="211" t="s">
        <v>2008</v>
      </c>
      <c r="G139" s="212" t="s">
        <v>1993</v>
      </c>
      <c r="H139" s="213">
        <v>1</v>
      </c>
      <c r="I139" s="214"/>
      <c r="J139" s="215">
        <f>ROUND(I139*H139,2)</f>
        <v>0</v>
      </c>
      <c r="K139" s="211" t="s">
        <v>1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2009</v>
      </c>
    </row>
    <row r="140" spans="2:63" s="12" customFormat="1" ht="22.8" customHeight="1">
      <c r="B140" s="193"/>
      <c r="C140" s="194"/>
      <c r="D140" s="195" t="s">
        <v>77</v>
      </c>
      <c r="E140" s="207" t="s">
        <v>2010</v>
      </c>
      <c r="F140" s="207" t="s">
        <v>2011</v>
      </c>
      <c r="G140" s="194"/>
      <c r="H140" s="194"/>
      <c r="I140" s="197"/>
      <c r="J140" s="208">
        <f>BK140</f>
        <v>0</v>
      </c>
      <c r="K140" s="194"/>
      <c r="L140" s="199"/>
      <c r="M140" s="200"/>
      <c r="N140" s="201"/>
      <c r="O140" s="201"/>
      <c r="P140" s="202">
        <f>SUM(P141:P149)</f>
        <v>0</v>
      </c>
      <c r="Q140" s="201"/>
      <c r="R140" s="202">
        <f>SUM(R141:R149)</f>
        <v>0</v>
      </c>
      <c r="S140" s="201"/>
      <c r="T140" s="203">
        <f>SUM(T141:T149)</f>
        <v>0</v>
      </c>
      <c r="AR140" s="204" t="s">
        <v>217</v>
      </c>
      <c r="AT140" s="205" t="s">
        <v>77</v>
      </c>
      <c r="AU140" s="205" t="s">
        <v>85</v>
      </c>
      <c r="AY140" s="204" t="s">
        <v>190</v>
      </c>
      <c r="BK140" s="206">
        <f>SUM(BK141:BK149)</f>
        <v>0</v>
      </c>
    </row>
    <row r="141" spans="1:65" s="2" customFormat="1" ht="16.5" customHeight="1">
      <c r="A141" s="34"/>
      <c r="B141" s="35"/>
      <c r="C141" s="209" t="s">
        <v>217</v>
      </c>
      <c r="D141" s="209" t="s">
        <v>192</v>
      </c>
      <c r="E141" s="210" t="s">
        <v>2012</v>
      </c>
      <c r="F141" s="211" t="s">
        <v>2013</v>
      </c>
      <c r="G141" s="212" t="s">
        <v>1993</v>
      </c>
      <c r="H141" s="213">
        <v>1</v>
      </c>
      <c r="I141" s="214"/>
      <c r="J141" s="215">
        <f>ROUND(I141*H141,2)</f>
        <v>0</v>
      </c>
      <c r="K141" s="211" t="s">
        <v>1</v>
      </c>
      <c r="L141" s="39"/>
      <c r="M141" s="216" t="s">
        <v>1</v>
      </c>
      <c r="N141" s="217" t="s">
        <v>43</v>
      </c>
      <c r="O141" s="71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197</v>
      </c>
      <c r="AT141" s="220" t="s">
        <v>192</v>
      </c>
      <c r="AU141" s="220" t="s">
        <v>87</v>
      </c>
      <c r="AY141" s="17" t="s">
        <v>190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7" t="s">
        <v>85</v>
      </c>
      <c r="BK141" s="221">
        <f>ROUND(I141*H141,2)</f>
        <v>0</v>
      </c>
      <c r="BL141" s="17" t="s">
        <v>197</v>
      </c>
      <c r="BM141" s="220" t="s">
        <v>2014</v>
      </c>
    </row>
    <row r="142" spans="1:65" s="2" customFormat="1" ht="16.5" customHeight="1">
      <c r="A142" s="34"/>
      <c r="B142" s="35"/>
      <c r="C142" s="209" t="s">
        <v>223</v>
      </c>
      <c r="D142" s="209" t="s">
        <v>192</v>
      </c>
      <c r="E142" s="210" t="s">
        <v>2015</v>
      </c>
      <c r="F142" s="211" t="s">
        <v>2016</v>
      </c>
      <c r="G142" s="212" t="s">
        <v>1993</v>
      </c>
      <c r="H142" s="213">
        <v>1</v>
      </c>
      <c r="I142" s="214"/>
      <c r="J142" s="215">
        <f>ROUND(I142*H142,2)</f>
        <v>0</v>
      </c>
      <c r="K142" s="211" t="s">
        <v>1</v>
      </c>
      <c r="L142" s="39"/>
      <c r="M142" s="216" t="s">
        <v>1</v>
      </c>
      <c r="N142" s="217" t="s">
        <v>43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197</v>
      </c>
      <c r="AT142" s="220" t="s">
        <v>192</v>
      </c>
      <c r="AU142" s="220" t="s">
        <v>87</v>
      </c>
      <c r="AY142" s="17" t="s">
        <v>190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85</v>
      </c>
      <c r="BK142" s="221">
        <f>ROUND(I142*H142,2)</f>
        <v>0</v>
      </c>
      <c r="BL142" s="17" t="s">
        <v>197</v>
      </c>
      <c r="BM142" s="220" t="s">
        <v>2017</v>
      </c>
    </row>
    <row r="143" spans="1:65" s="2" customFormat="1" ht="16.5" customHeight="1">
      <c r="A143" s="34"/>
      <c r="B143" s="35"/>
      <c r="C143" s="209" t="s">
        <v>229</v>
      </c>
      <c r="D143" s="209" t="s">
        <v>192</v>
      </c>
      <c r="E143" s="210" t="s">
        <v>2018</v>
      </c>
      <c r="F143" s="211" t="s">
        <v>2019</v>
      </c>
      <c r="G143" s="212" t="s">
        <v>1993</v>
      </c>
      <c r="H143" s="213">
        <v>1</v>
      </c>
      <c r="I143" s="214"/>
      <c r="J143" s="215">
        <f>ROUND(I143*H143,2)</f>
        <v>0</v>
      </c>
      <c r="K143" s="211" t="s">
        <v>1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2020</v>
      </c>
    </row>
    <row r="144" spans="2:51" s="14" customFormat="1" ht="30.6">
      <c r="B144" s="234"/>
      <c r="C144" s="235"/>
      <c r="D144" s="224" t="s">
        <v>199</v>
      </c>
      <c r="E144" s="236" t="s">
        <v>1</v>
      </c>
      <c r="F144" s="237" t="s">
        <v>2021</v>
      </c>
      <c r="G144" s="235"/>
      <c r="H144" s="236" t="s">
        <v>1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199</v>
      </c>
      <c r="AU144" s="243" t="s">
        <v>87</v>
      </c>
      <c r="AV144" s="14" t="s">
        <v>85</v>
      </c>
      <c r="AW144" s="14" t="s">
        <v>34</v>
      </c>
      <c r="AX144" s="14" t="s">
        <v>78</v>
      </c>
      <c r="AY144" s="243" t="s">
        <v>190</v>
      </c>
    </row>
    <row r="145" spans="2:51" s="14" customFormat="1" ht="30.6">
      <c r="B145" s="234"/>
      <c r="C145" s="235"/>
      <c r="D145" s="224" t="s">
        <v>199</v>
      </c>
      <c r="E145" s="236" t="s">
        <v>1</v>
      </c>
      <c r="F145" s="237" t="s">
        <v>2022</v>
      </c>
      <c r="G145" s="235"/>
      <c r="H145" s="236" t="s">
        <v>1</v>
      </c>
      <c r="I145" s="238"/>
      <c r="J145" s="235"/>
      <c r="K145" s="235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199</v>
      </c>
      <c r="AU145" s="243" t="s">
        <v>87</v>
      </c>
      <c r="AV145" s="14" t="s">
        <v>85</v>
      </c>
      <c r="AW145" s="14" t="s">
        <v>34</v>
      </c>
      <c r="AX145" s="14" t="s">
        <v>78</v>
      </c>
      <c r="AY145" s="243" t="s">
        <v>190</v>
      </c>
    </row>
    <row r="146" spans="2:51" s="14" customFormat="1" ht="30.6">
      <c r="B146" s="234"/>
      <c r="C146" s="235"/>
      <c r="D146" s="224" t="s">
        <v>199</v>
      </c>
      <c r="E146" s="236" t="s">
        <v>1</v>
      </c>
      <c r="F146" s="237" t="s">
        <v>2023</v>
      </c>
      <c r="G146" s="235"/>
      <c r="H146" s="236" t="s">
        <v>1</v>
      </c>
      <c r="I146" s="238"/>
      <c r="J146" s="235"/>
      <c r="K146" s="235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199</v>
      </c>
      <c r="AU146" s="243" t="s">
        <v>87</v>
      </c>
      <c r="AV146" s="14" t="s">
        <v>85</v>
      </c>
      <c r="AW146" s="14" t="s">
        <v>34</v>
      </c>
      <c r="AX146" s="14" t="s">
        <v>78</v>
      </c>
      <c r="AY146" s="243" t="s">
        <v>190</v>
      </c>
    </row>
    <row r="147" spans="2:51" s="13" customFormat="1" ht="10.2">
      <c r="B147" s="222"/>
      <c r="C147" s="223"/>
      <c r="D147" s="224" t="s">
        <v>199</v>
      </c>
      <c r="E147" s="225" t="s">
        <v>1</v>
      </c>
      <c r="F147" s="226" t="s">
        <v>85</v>
      </c>
      <c r="G147" s="223"/>
      <c r="H147" s="227">
        <v>1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199</v>
      </c>
      <c r="AU147" s="233" t="s">
        <v>87</v>
      </c>
      <c r="AV147" s="13" t="s">
        <v>87</v>
      </c>
      <c r="AW147" s="13" t="s">
        <v>34</v>
      </c>
      <c r="AX147" s="13" t="s">
        <v>78</v>
      </c>
      <c r="AY147" s="233" t="s">
        <v>190</v>
      </c>
    </row>
    <row r="148" spans="2:51" s="15" customFormat="1" ht="10.2">
      <c r="B148" s="244"/>
      <c r="C148" s="245"/>
      <c r="D148" s="224" t="s">
        <v>199</v>
      </c>
      <c r="E148" s="246" t="s">
        <v>1</v>
      </c>
      <c r="F148" s="247" t="s">
        <v>216</v>
      </c>
      <c r="G148" s="245"/>
      <c r="H148" s="248">
        <v>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199</v>
      </c>
      <c r="AU148" s="254" t="s">
        <v>87</v>
      </c>
      <c r="AV148" s="15" t="s">
        <v>197</v>
      </c>
      <c r="AW148" s="15" t="s">
        <v>34</v>
      </c>
      <c r="AX148" s="15" t="s">
        <v>85</v>
      </c>
      <c r="AY148" s="254" t="s">
        <v>190</v>
      </c>
    </row>
    <row r="149" spans="1:65" s="2" customFormat="1" ht="16.5" customHeight="1">
      <c r="A149" s="34"/>
      <c r="B149" s="35"/>
      <c r="C149" s="209" t="s">
        <v>234</v>
      </c>
      <c r="D149" s="209" t="s">
        <v>192</v>
      </c>
      <c r="E149" s="210" t="s">
        <v>2024</v>
      </c>
      <c r="F149" s="211" t="s">
        <v>2025</v>
      </c>
      <c r="G149" s="212" t="s">
        <v>1993</v>
      </c>
      <c r="H149" s="213">
        <v>1</v>
      </c>
      <c r="I149" s="214"/>
      <c r="J149" s="215">
        <f>ROUND(I149*H149,2)</f>
        <v>0</v>
      </c>
      <c r="K149" s="211" t="s">
        <v>1</v>
      </c>
      <c r="L149" s="39"/>
      <c r="M149" s="216" t="s">
        <v>1</v>
      </c>
      <c r="N149" s="217" t="s">
        <v>43</v>
      </c>
      <c r="O149" s="71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197</v>
      </c>
      <c r="AT149" s="220" t="s">
        <v>192</v>
      </c>
      <c r="AU149" s="220" t="s">
        <v>87</v>
      </c>
      <c r="AY149" s="17" t="s">
        <v>190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85</v>
      </c>
      <c r="BK149" s="221">
        <f>ROUND(I149*H149,2)</f>
        <v>0</v>
      </c>
      <c r="BL149" s="17" t="s">
        <v>197</v>
      </c>
      <c r="BM149" s="220" t="s">
        <v>2026</v>
      </c>
    </row>
    <row r="150" spans="2:63" s="12" customFormat="1" ht="22.8" customHeight="1">
      <c r="B150" s="193"/>
      <c r="C150" s="194"/>
      <c r="D150" s="195" t="s">
        <v>77</v>
      </c>
      <c r="E150" s="207" t="s">
        <v>881</v>
      </c>
      <c r="F150" s="207" t="s">
        <v>882</v>
      </c>
      <c r="G150" s="194"/>
      <c r="H150" s="194"/>
      <c r="I150" s="197"/>
      <c r="J150" s="208">
        <f>BK150</f>
        <v>0</v>
      </c>
      <c r="K150" s="194"/>
      <c r="L150" s="199"/>
      <c r="M150" s="200"/>
      <c r="N150" s="201"/>
      <c r="O150" s="201"/>
      <c r="P150" s="202">
        <f>SUM(P151:P155)</f>
        <v>0</v>
      </c>
      <c r="Q150" s="201"/>
      <c r="R150" s="202">
        <f>SUM(R151:R155)</f>
        <v>0</v>
      </c>
      <c r="S150" s="201"/>
      <c r="T150" s="203">
        <f>SUM(T151:T155)</f>
        <v>0</v>
      </c>
      <c r="AR150" s="204" t="s">
        <v>217</v>
      </c>
      <c r="AT150" s="205" t="s">
        <v>77</v>
      </c>
      <c r="AU150" s="205" t="s">
        <v>85</v>
      </c>
      <c r="AY150" s="204" t="s">
        <v>190</v>
      </c>
      <c r="BK150" s="206">
        <f>SUM(BK151:BK155)</f>
        <v>0</v>
      </c>
    </row>
    <row r="151" spans="1:65" s="2" customFormat="1" ht="16.5" customHeight="1">
      <c r="A151" s="34"/>
      <c r="B151" s="35"/>
      <c r="C151" s="209" t="s">
        <v>239</v>
      </c>
      <c r="D151" s="209" t="s">
        <v>192</v>
      </c>
      <c r="E151" s="210" t="s">
        <v>2027</v>
      </c>
      <c r="F151" s="211" t="s">
        <v>2028</v>
      </c>
      <c r="G151" s="212" t="s">
        <v>1993</v>
      </c>
      <c r="H151" s="213">
        <v>1</v>
      </c>
      <c r="I151" s="214"/>
      <c r="J151" s="215">
        <f>ROUND(I151*H151,2)</f>
        <v>0</v>
      </c>
      <c r="K151" s="211" t="s">
        <v>1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2029</v>
      </c>
    </row>
    <row r="152" spans="2:51" s="14" customFormat="1" ht="30.6">
      <c r="B152" s="234"/>
      <c r="C152" s="235"/>
      <c r="D152" s="224" t="s">
        <v>199</v>
      </c>
      <c r="E152" s="236" t="s">
        <v>1</v>
      </c>
      <c r="F152" s="237" t="s">
        <v>2030</v>
      </c>
      <c r="G152" s="235"/>
      <c r="H152" s="236" t="s">
        <v>1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199</v>
      </c>
      <c r="AU152" s="243" t="s">
        <v>87</v>
      </c>
      <c r="AV152" s="14" t="s">
        <v>85</v>
      </c>
      <c r="AW152" s="14" t="s">
        <v>34</v>
      </c>
      <c r="AX152" s="14" t="s">
        <v>78</v>
      </c>
      <c r="AY152" s="243" t="s">
        <v>190</v>
      </c>
    </row>
    <row r="153" spans="2:51" s="14" customFormat="1" ht="20.4">
      <c r="B153" s="234"/>
      <c r="C153" s="235"/>
      <c r="D153" s="224" t="s">
        <v>199</v>
      </c>
      <c r="E153" s="236" t="s">
        <v>1</v>
      </c>
      <c r="F153" s="237" t="s">
        <v>2031</v>
      </c>
      <c r="G153" s="235"/>
      <c r="H153" s="236" t="s">
        <v>1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199</v>
      </c>
      <c r="AU153" s="243" t="s">
        <v>87</v>
      </c>
      <c r="AV153" s="14" t="s">
        <v>85</v>
      </c>
      <c r="AW153" s="14" t="s">
        <v>34</v>
      </c>
      <c r="AX153" s="14" t="s">
        <v>78</v>
      </c>
      <c r="AY153" s="243" t="s">
        <v>190</v>
      </c>
    </row>
    <row r="154" spans="2:51" s="13" customFormat="1" ht="10.2">
      <c r="B154" s="222"/>
      <c r="C154" s="223"/>
      <c r="D154" s="224" t="s">
        <v>199</v>
      </c>
      <c r="E154" s="225" t="s">
        <v>1</v>
      </c>
      <c r="F154" s="226" t="s">
        <v>85</v>
      </c>
      <c r="G154" s="223"/>
      <c r="H154" s="227">
        <v>1</v>
      </c>
      <c r="I154" s="228"/>
      <c r="J154" s="223"/>
      <c r="K154" s="223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199</v>
      </c>
      <c r="AU154" s="233" t="s">
        <v>87</v>
      </c>
      <c r="AV154" s="13" t="s">
        <v>87</v>
      </c>
      <c r="AW154" s="13" t="s">
        <v>34</v>
      </c>
      <c r="AX154" s="13" t="s">
        <v>78</v>
      </c>
      <c r="AY154" s="233" t="s">
        <v>190</v>
      </c>
    </row>
    <row r="155" spans="2:51" s="15" customFormat="1" ht="10.2">
      <c r="B155" s="244"/>
      <c r="C155" s="245"/>
      <c r="D155" s="224" t="s">
        <v>199</v>
      </c>
      <c r="E155" s="246" t="s">
        <v>1</v>
      </c>
      <c r="F155" s="247" t="s">
        <v>216</v>
      </c>
      <c r="G155" s="245"/>
      <c r="H155" s="248">
        <v>1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199</v>
      </c>
      <c r="AU155" s="254" t="s">
        <v>87</v>
      </c>
      <c r="AV155" s="15" t="s">
        <v>197</v>
      </c>
      <c r="AW155" s="15" t="s">
        <v>34</v>
      </c>
      <c r="AX155" s="15" t="s">
        <v>85</v>
      </c>
      <c r="AY155" s="254" t="s">
        <v>190</v>
      </c>
    </row>
    <row r="156" spans="2:63" s="12" customFormat="1" ht="22.8" customHeight="1">
      <c r="B156" s="193"/>
      <c r="C156" s="194"/>
      <c r="D156" s="195" t="s">
        <v>77</v>
      </c>
      <c r="E156" s="207" t="s">
        <v>1017</v>
      </c>
      <c r="F156" s="207" t="s">
        <v>1018</v>
      </c>
      <c r="G156" s="194"/>
      <c r="H156" s="194"/>
      <c r="I156" s="197"/>
      <c r="J156" s="208">
        <f>BK156</f>
        <v>0</v>
      </c>
      <c r="K156" s="194"/>
      <c r="L156" s="199"/>
      <c r="M156" s="200"/>
      <c r="N156" s="201"/>
      <c r="O156" s="201"/>
      <c r="P156" s="202">
        <f>SUM(P157:P162)</f>
        <v>0</v>
      </c>
      <c r="Q156" s="201"/>
      <c r="R156" s="202">
        <f>SUM(R157:R162)</f>
        <v>0</v>
      </c>
      <c r="S156" s="201"/>
      <c r="T156" s="203">
        <f>SUM(T157:T162)</f>
        <v>0</v>
      </c>
      <c r="AR156" s="204" t="s">
        <v>217</v>
      </c>
      <c r="AT156" s="205" t="s">
        <v>77</v>
      </c>
      <c r="AU156" s="205" t="s">
        <v>85</v>
      </c>
      <c r="AY156" s="204" t="s">
        <v>190</v>
      </c>
      <c r="BK156" s="206">
        <f>SUM(BK157:BK162)</f>
        <v>0</v>
      </c>
    </row>
    <row r="157" spans="1:65" s="2" customFormat="1" ht="16.5" customHeight="1">
      <c r="A157" s="34"/>
      <c r="B157" s="35"/>
      <c r="C157" s="209" t="s">
        <v>244</v>
      </c>
      <c r="D157" s="209" t="s">
        <v>192</v>
      </c>
      <c r="E157" s="210" t="s">
        <v>1021</v>
      </c>
      <c r="F157" s="211" t="s">
        <v>2032</v>
      </c>
      <c r="G157" s="212" t="s">
        <v>1993</v>
      </c>
      <c r="H157" s="213">
        <v>1</v>
      </c>
      <c r="I157" s="214"/>
      <c r="J157" s="215">
        <f>ROUND(I157*H157,2)</f>
        <v>0</v>
      </c>
      <c r="K157" s="211" t="s">
        <v>1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2033</v>
      </c>
    </row>
    <row r="158" spans="2:51" s="14" customFormat="1" ht="30.6">
      <c r="B158" s="234"/>
      <c r="C158" s="235"/>
      <c r="D158" s="224" t="s">
        <v>199</v>
      </c>
      <c r="E158" s="236" t="s">
        <v>1</v>
      </c>
      <c r="F158" s="237" t="s">
        <v>2034</v>
      </c>
      <c r="G158" s="235"/>
      <c r="H158" s="236" t="s">
        <v>1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199</v>
      </c>
      <c r="AU158" s="243" t="s">
        <v>87</v>
      </c>
      <c r="AV158" s="14" t="s">
        <v>85</v>
      </c>
      <c r="AW158" s="14" t="s">
        <v>34</v>
      </c>
      <c r="AX158" s="14" t="s">
        <v>78</v>
      </c>
      <c r="AY158" s="243" t="s">
        <v>190</v>
      </c>
    </row>
    <row r="159" spans="2:51" s="14" customFormat="1" ht="30.6">
      <c r="B159" s="234"/>
      <c r="C159" s="235"/>
      <c r="D159" s="224" t="s">
        <v>199</v>
      </c>
      <c r="E159" s="236" t="s">
        <v>1</v>
      </c>
      <c r="F159" s="237" t="s">
        <v>2035</v>
      </c>
      <c r="G159" s="235"/>
      <c r="H159" s="236" t="s">
        <v>1</v>
      </c>
      <c r="I159" s="238"/>
      <c r="J159" s="235"/>
      <c r="K159" s="235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199</v>
      </c>
      <c r="AU159" s="243" t="s">
        <v>87</v>
      </c>
      <c r="AV159" s="14" t="s">
        <v>85</v>
      </c>
      <c r="AW159" s="14" t="s">
        <v>34</v>
      </c>
      <c r="AX159" s="14" t="s">
        <v>78</v>
      </c>
      <c r="AY159" s="243" t="s">
        <v>190</v>
      </c>
    </row>
    <row r="160" spans="2:51" s="13" customFormat="1" ht="10.2">
      <c r="B160" s="222"/>
      <c r="C160" s="223"/>
      <c r="D160" s="224" t="s">
        <v>199</v>
      </c>
      <c r="E160" s="225" t="s">
        <v>1</v>
      </c>
      <c r="F160" s="226" t="s">
        <v>85</v>
      </c>
      <c r="G160" s="223"/>
      <c r="H160" s="227">
        <v>1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199</v>
      </c>
      <c r="AU160" s="233" t="s">
        <v>87</v>
      </c>
      <c r="AV160" s="13" t="s">
        <v>87</v>
      </c>
      <c r="AW160" s="13" t="s">
        <v>34</v>
      </c>
      <c r="AX160" s="13" t="s">
        <v>78</v>
      </c>
      <c r="AY160" s="233" t="s">
        <v>190</v>
      </c>
    </row>
    <row r="161" spans="2:51" s="15" customFormat="1" ht="10.2">
      <c r="B161" s="244"/>
      <c r="C161" s="245"/>
      <c r="D161" s="224" t="s">
        <v>199</v>
      </c>
      <c r="E161" s="246" t="s">
        <v>1</v>
      </c>
      <c r="F161" s="247" t="s">
        <v>216</v>
      </c>
      <c r="G161" s="245"/>
      <c r="H161" s="248">
        <v>1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199</v>
      </c>
      <c r="AU161" s="254" t="s">
        <v>87</v>
      </c>
      <c r="AV161" s="15" t="s">
        <v>197</v>
      </c>
      <c r="AW161" s="15" t="s">
        <v>34</v>
      </c>
      <c r="AX161" s="15" t="s">
        <v>85</v>
      </c>
      <c r="AY161" s="254" t="s">
        <v>190</v>
      </c>
    </row>
    <row r="162" spans="1:65" s="2" customFormat="1" ht="16.5" customHeight="1">
      <c r="A162" s="34"/>
      <c r="B162" s="35"/>
      <c r="C162" s="209" t="s">
        <v>249</v>
      </c>
      <c r="D162" s="209" t="s">
        <v>192</v>
      </c>
      <c r="E162" s="210" t="s">
        <v>2036</v>
      </c>
      <c r="F162" s="211" t="s">
        <v>2037</v>
      </c>
      <c r="G162" s="212" t="s">
        <v>1993</v>
      </c>
      <c r="H162" s="213">
        <v>1</v>
      </c>
      <c r="I162" s="214"/>
      <c r="J162" s="215">
        <f>ROUND(I162*H162,2)</f>
        <v>0</v>
      </c>
      <c r="K162" s="211" t="s">
        <v>1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2038</v>
      </c>
    </row>
    <row r="163" spans="2:63" s="12" customFormat="1" ht="22.8" customHeight="1">
      <c r="B163" s="193"/>
      <c r="C163" s="194"/>
      <c r="D163" s="195" t="s">
        <v>77</v>
      </c>
      <c r="E163" s="207" t="s">
        <v>2039</v>
      </c>
      <c r="F163" s="207" t="s">
        <v>2040</v>
      </c>
      <c r="G163" s="194"/>
      <c r="H163" s="194"/>
      <c r="I163" s="197"/>
      <c r="J163" s="208">
        <f>BK163</f>
        <v>0</v>
      </c>
      <c r="K163" s="194"/>
      <c r="L163" s="199"/>
      <c r="M163" s="200"/>
      <c r="N163" s="201"/>
      <c r="O163" s="201"/>
      <c r="P163" s="202">
        <f>SUM(P164:P174)</f>
        <v>0</v>
      </c>
      <c r="Q163" s="201"/>
      <c r="R163" s="202">
        <f>SUM(R164:R174)</f>
        <v>0</v>
      </c>
      <c r="S163" s="201"/>
      <c r="T163" s="203">
        <f>SUM(T164:T174)</f>
        <v>0</v>
      </c>
      <c r="AR163" s="204" t="s">
        <v>217</v>
      </c>
      <c r="AT163" s="205" t="s">
        <v>77</v>
      </c>
      <c r="AU163" s="205" t="s">
        <v>85</v>
      </c>
      <c r="AY163" s="204" t="s">
        <v>190</v>
      </c>
      <c r="BK163" s="206">
        <f>SUM(BK164:BK174)</f>
        <v>0</v>
      </c>
    </row>
    <row r="164" spans="1:65" s="2" customFormat="1" ht="55.5" customHeight="1">
      <c r="A164" s="34"/>
      <c r="B164" s="35"/>
      <c r="C164" s="209" t="s">
        <v>253</v>
      </c>
      <c r="D164" s="209" t="s">
        <v>192</v>
      </c>
      <c r="E164" s="210" t="s">
        <v>2041</v>
      </c>
      <c r="F164" s="211" t="s">
        <v>2042</v>
      </c>
      <c r="G164" s="212" t="s">
        <v>1993</v>
      </c>
      <c r="H164" s="213">
        <v>1</v>
      </c>
      <c r="I164" s="214"/>
      <c r="J164" s="215">
        <f>ROUND(I164*H164,2)</f>
        <v>0</v>
      </c>
      <c r="K164" s="211" t="s">
        <v>1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197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197</v>
      </c>
      <c r="BM164" s="220" t="s">
        <v>2043</v>
      </c>
    </row>
    <row r="165" spans="2:51" s="14" customFormat="1" ht="20.4">
      <c r="B165" s="234"/>
      <c r="C165" s="235"/>
      <c r="D165" s="224" t="s">
        <v>199</v>
      </c>
      <c r="E165" s="236" t="s">
        <v>1</v>
      </c>
      <c r="F165" s="237" t="s">
        <v>2044</v>
      </c>
      <c r="G165" s="235"/>
      <c r="H165" s="236" t="s">
        <v>1</v>
      </c>
      <c r="I165" s="238"/>
      <c r="J165" s="235"/>
      <c r="K165" s="235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199</v>
      </c>
      <c r="AU165" s="243" t="s">
        <v>87</v>
      </c>
      <c r="AV165" s="14" t="s">
        <v>85</v>
      </c>
      <c r="AW165" s="14" t="s">
        <v>34</v>
      </c>
      <c r="AX165" s="14" t="s">
        <v>78</v>
      </c>
      <c r="AY165" s="243" t="s">
        <v>190</v>
      </c>
    </row>
    <row r="166" spans="2:51" s="13" customFormat="1" ht="10.2">
      <c r="B166" s="222"/>
      <c r="C166" s="223"/>
      <c r="D166" s="224" t="s">
        <v>199</v>
      </c>
      <c r="E166" s="225" t="s">
        <v>1</v>
      </c>
      <c r="F166" s="226" t="s">
        <v>85</v>
      </c>
      <c r="G166" s="223"/>
      <c r="H166" s="227">
        <v>1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199</v>
      </c>
      <c r="AU166" s="233" t="s">
        <v>87</v>
      </c>
      <c r="AV166" s="13" t="s">
        <v>87</v>
      </c>
      <c r="AW166" s="13" t="s">
        <v>34</v>
      </c>
      <c r="AX166" s="13" t="s">
        <v>78</v>
      </c>
      <c r="AY166" s="233" t="s">
        <v>190</v>
      </c>
    </row>
    <row r="167" spans="2:51" s="15" customFormat="1" ht="10.2">
      <c r="B167" s="244"/>
      <c r="C167" s="245"/>
      <c r="D167" s="224" t="s">
        <v>199</v>
      </c>
      <c r="E167" s="246" t="s">
        <v>1</v>
      </c>
      <c r="F167" s="247" t="s">
        <v>216</v>
      </c>
      <c r="G167" s="245"/>
      <c r="H167" s="248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199</v>
      </c>
      <c r="AU167" s="254" t="s">
        <v>87</v>
      </c>
      <c r="AV167" s="15" t="s">
        <v>197</v>
      </c>
      <c r="AW167" s="15" t="s">
        <v>34</v>
      </c>
      <c r="AX167" s="15" t="s">
        <v>85</v>
      </c>
      <c r="AY167" s="254" t="s">
        <v>190</v>
      </c>
    </row>
    <row r="168" spans="1:65" s="2" customFormat="1" ht="33" customHeight="1">
      <c r="A168" s="34"/>
      <c r="B168" s="35"/>
      <c r="C168" s="209" t="s">
        <v>259</v>
      </c>
      <c r="D168" s="209" t="s">
        <v>192</v>
      </c>
      <c r="E168" s="210" t="s">
        <v>2045</v>
      </c>
      <c r="F168" s="211" t="s">
        <v>2046</v>
      </c>
      <c r="G168" s="212" t="s">
        <v>1993</v>
      </c>
      <c r="H168" s="213">
        <v>1</v>
      </c>
      <c r="I168" s="214"/>
      <c r="J168" s="215">
        <f>ROUND(I168*H168,2)</f>
        <v>0</v>
      </c>
      <c r="K168" s="211" t="s">
        <v>1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2047</v>
      </c>
    </row>
    <row r="169" spans="2:51" s="14" customFormat="1" ht="20.4">
      <c r="B169" s="234"/>
      <c r="C169" s="235"/>
      <c r="D169" s="224" t="s">
        <v>199</v>
      </c>
      <c r="E169" s="236" t="s">
        <v>1</v>
      </c>
      <c r="F169" s="237" t="s">
        <v>2048</v>
      </c>
      <c r="G169" s="235"/>
      <c r="H169" s="236" t="s">
        <v>1</v>
      </c>
      <c r="I169" s="238"/>
      <c r="J169" s="235"/>
      <c r="K169" s="235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199</v>
      </c>
      <c r="AU169" s="243" t="s">
        <v>87</v>
      </c>
      <c r="AV169" s="14" t="s">
        <v>85</v>
      </c>
      <c r="AW169" s="14" t="s">
        <v>34</v>
      </c>
      <c r="AX169" s="14" t="s">
        <v>78</v>
      </c>
      <c r="AY169" s="243" t="s">
        <v>190</v>
      </c>
    </row>
    <row r="170" spans="2:51" s="14" customFormat="1" ht="20.4">
      <c r="B170" s="234"/>
      <c r="C170" s="235"/>
      <c r="D170" s="224" t="s">
        <v>199</v>
      </c>
      <c r="E170" s="236" t="s">
        <v>1</v>
      </c>
      <c r="F170" s="237" t="s">
        <v>2049</v>
      </c>
      <c r="G170" s="235"/>
      <c r="H170" s="236" t="s">
        <v>1</v>
      </c>
      <c r="I170" s="238"/>
      <c r="J170" s="235"/>
      <c r="K170" s="235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199</v>
      </c>
      <c r="AU170" s="243" t="s">
        <v>87</v>
      </c>
      <c r="AV170" s="14" t="s">
        <v>85</v>
      </c>
      <c r="AW170" s="14" t="s">
        <v>34</v>
      </c>
      <c r="AX170" s="14" t="s">
        <v>78</v>
      </c>
      <c r="AY170" s="243" t="s">
        <v>190</v>
      </c>
    </row>
    <row r="171" spans="2:51" s="14" customFormat="1" ht="20.4">
      <c r="B171" s="234"/>
      <c r="C171" s="235"/>
      <c r="D171" s="224" t="s">
        <v>199</v>
      </c>
      <c r="E171" s="236" t="s">
        <v>1</v>
      </c>
      <c r="F171" s="237" t="s">
        <v>2050</v>
      </c>
      <c r="G171" s="235"/>
      <c r="H171" s="236" t="s">
        <v>1</v>
      </c>
      <c r="I171" s="238"/>
      <c r="J171" s="235"/>
      <c r="K171" s="235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199</v>
      </c>
      <c r="AU171" s="243" t="s">
        <v>87</v>
      </c>
      <c r="AV171" s="14" t="s">
        <v>85</v>
      </c>
      <c r="AW171" s="14" t="s">
        <v>34</v>
      </c>
      <c r="AX171" s="14" t="s">
        <v>78</v>
      </c>
      <c r="AY171" s="243" t="s">
        <v>190</v>
      </c>
    </row>
    <row r="172" spans="2:51" s="14" customFormat="1" ht="10.2">
      <c r="B172" s="234"/>
      <c r="C172" s="235"/>
      <c r="D172" s="224" t="s">
        <v>199</v>
      </c>
      <c r="E172" s="236" t="s">
        <v>1</v>
      </c>
      <c r="F172" s="237" t="s">
        <v>2051</v>
      </c>
      <c r="G172" s="235"/>
      <c r="H172" s="236" t="s">
        <v>1</v>
      </c>
      <c r="I172" s="238"/>
      <c r="J172" s="235"/>
      <c r="K172" s="235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199</v>
      </c>
      <c r="AU172" s="243" t="s">
        <v>87</v>
      </c>
      <c r="AV172" s="14" t="s">
        <v>85</v>
      </c>
      <c r="AW172" s="14" t="s">
        <v>34</v>
      </c>
      <c r="AX172" s="14" t="s">
        <v>78</v>
      </c>
      <c r="AY172" s="243" t="s">
        <v>190</v>
      </c>
    </row>
    <row r="173" spans="2:51" s="13" customFormat="1" ht="10.2">
      <c r="B173" s="222"/>
      <c r="C173" s="223"/>
      <c r="D173" s="224" t="s">
        <v>199</v>
      </c>
      <c r="E173" s="225" t="s">
        <v>1</v>
      </c>
      <c r="F173" s="226" t="s">
        <v>85</v>
      </c>
      <c r="G173" s="223"/>
      <c r="H173" s="227">
        <v>1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199</v>
      </c>
      <c r="AU173" s="233" t="s">
        <v>87</v>
      </c>
      <c r="AV173" s="13" t="s">
        <v>87</v>
      </c>
      <c r="AW173" s="13" t="s">
        <v>34</v>
      </c>
      <c r="AX173" s="13" t="s">
        <v>78</v>
      </c>
      <c r="AY173" s="233" t="s">
        <v>190</v>
      </c>
    </row>
    <row r="174" spans="2:51" s="15" customFormat="1" ht="10.2">
      <c r="B174" s="244"/>
      <c r="C174" s="245"/>
      <c r="D174" s="224" t="s">
        <v>199</v>
      </c>
      <c r="E174" s="246" t="s">
        <v>1</v>
      </c>
      <c r="F174" s="247" t="s">
        <v>216</v>
      </c>
      <c r="G174" s="245"/>
      <c r="H174" s="248">
        <v>1</v>
      </c>
      <c r="I174" s="249"/>
      <c r="J174" s="245"/>
      <c r="K174" s="245"/>
      <c r="L174" s="250"/>
      <c r="M174" s="274"/>
      <c r="N174" s="275"/>
      <c r="O174" s="275"/>
      <c r="P174" s="275"/>
      <c r="Q174" s="275"/>
      <c r="R174" s="275"/>
      <c r="S174" s="275"/>
      <c r="T174" s="276"/>
      <c r="AT174" s="254" t="s">
        <v>199</v>
      </c>
      <c r="AU174" s="254" t="s">
        <v>87</v>
      </c>
      <c r="AV174" s="15" t="s">
        <v>197</v>
      </c>
      <c r="AW174" s="15" t="s">
        <v>34</v>
      </c>
      <c r="AX174" s="15" t="s">
        <v>85</v>
      </c>
      <c r="AY174" s="254" t="s">
        <v>190</v>
      </c>
    </row>
    <row r="175" spans="1:31" s="2" customFormat="1" ht="6.9" customHeight="1">
      <c r="A175" s="34"/>
      <c r="B175" s="54"/>
      <c r="C175" s="55"/>
      <c r="D175" s="55"/>
      <c r="E175" s="55"/>
      <c r="F175" s="55"/>
      <c r="G175" s="55"/>
      <c r="H175" s="55"/>
      <c r="I175" s="159"/>
      <c r="J175" s="55"/>
      <c r="K175" s="55"/>
      <c r="L175" s="39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sheetProtection algorithmName="SHA-512" hashValue="KvgZFGZsueJJdmYhx2QbYGykJ5BNgILf62Fa311FBREQfa8qtlLxJAgrI7VsVH+szCPEUaSsSjrpAvIOp1Rpbg==" saltValue="pey0g9KCis/D6U6QfS9NObiqVs2MpPfgaKSQfk3RcrSNrBWyYIUbRe+Uq61xRiIsERjtOvm9LMFmmFaHk575Iw==" spinCount="100000" sheet="1" objects="1" scenarios="1" formatColumns="0" formatRows="0" autoFilter="0"/>
  <autoFilter ref="C121:K1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17"/>
      <c r="C3" s="118"/>
      <c r="D3" s="118"/>
      <c r="E3" s="118"/>
      <c r="F3" s="118"/>
      <c r="G3" s="118"/>
      <c r="H3" s="20"/>
    </row>
    <row r="4" spans="2:8" s="1" customFormat="1" ht="24.9" customHeight="1">
      <c r="B4" s="20"/>
      <c r="C4" s="120" t="s">
        <v>2052</v>
      </c>
      <c r="H4" s="20"/>
    </row>
    <row r="5" spans="2:8" s="1" customFormat="1" ht="12" customHeight="1">
      <c r="B5" s="20"/>
      <c r="C5" s="277" t="s">
        <v>13</v>
      </c>
      <c r="D5" s="342" t="s">
        <v>14</v>
      </c>
      <c r="E5" s="318"/>
      <c r="F5" s="318"/>
      <c r="H5" s="20"/>
    </row>
    <row r="6" spans="2:8" s="1" customFormat="1" ht="36.9" customHeight="1">
      <c r="B6" s="20"/>
      <c r="C6" s="278" t="s">
        <v>16</v>
      </c>
      <c r="D6" s="346" t="s">
        <v>17</v>
      </c>
      <c r="E6" s="318"/>
      <c r="F6" s="318"/>
      <c r="H6" s="20"/>
    </row>
    <row r="7" spans="2:8" s="1" customFormat="1" ht="16.5" customHeight="1">
      <c r="B7" s="20"/>
      <c r="C7" s="122" t="s">
        <v>22</v>
      </c>
      <c r="D7" s="125" t="str">
        <f>'Rekapitulace stavby'!AN8</f>
        <v>14. 1. 2020</v>
      </c>
      <c r="H7" s="20"/>
    </row>
    <row r="8" spans="1:8" s="2" customFormat="1" ht="10.8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81"/>
      <c r="B9" s="279"/>
      <c r="C9" s="280" t="s">
        <v>59</v>
      </c>
      <c r="D9" s="281" t="s">
        <v>60</v>
      </c>
      <c r="E9" s="281" t="s">
        <v>177</v>
      </c>
      <c r="F9" s="282" t="s">
        <v>2053</v>
      </c>
      <c r="G9" s="181"/>
      <c r="H9" s="279"/>
    </row>
    <row r="10" spans="1:8" s="2" customFormat="1" ht="26.4" customHeight="1">
      <c r="A10" s="34"/>
      <c r="B10" s="39"/>
      <c r="C10" s="283" t="s">
        <v>2054</v>
      </c>
      <c r="D10" s="283" t="s">
        <v>90</v>
      </c>
      <c r="E10" s="34"/>
      <c r="F10" s="34"/>
      <c r="G10" s="34"/>
      <c r="H10" s="39"/>
    </row>
    <row r="11" spans="1:8" s="2" customFormat="1" ht="16.8" customHeight="1">
      <c r="A11" s="34"/>
      <c r="B11" s="39"/>
      <c r="C11" s="284" t="s">
        <v>137</v>
      </c>
      <c r="D11" s="285" t="s">
        <v>1</v>
      </c>
      <c r="E11" s="286" t="s">
        <v>1</v>
      </c>
      <c r="F11" s="287">
        <v>30</v>
      </c>
      <c r="G11" s="34"/>
      <c r="H11" s="39"/>
    </row>
    <row r="12" spans="1:8" s="2" customFormat="1" ht="16.8" customHeight="1">
      <c r="A12" s="34"/>
      <c r="B12" s="39"/>
      <c r="C12" s="288" t="s">
        <v>137</v>
      </c>
      <c r="D12" s="288" t="s">
        <v>204</v>
      </c>
      <c r="E12" s="17" t="s">
        <v>1</v>
      </c>
      <c r="F12" s="289">
        <v>30</v>
      </c>
      <c r="G12" s="34"/>
      <c r="H12" s="39"/>
    </row>
    <row r="13" spans="1:8" s="2" customFormat="1" ht="16.8" customHeight="1">
      <c r="A13" s="34"/>
      <c r="B13" s="39"/>
      <c r="C13" s="290" t="s">
        <v>2055</v>
      </c>
      <c r="D13" s="34"/>
      <c r="E13" s="34"/>
      <c r="F13" s="34"/>
      <c r="G13" s="34"/>
      <c r="H13" s="39"/>
    </row>
    <row r="14" spans="1:8" s="2" customFormat="1" ht="20.4">
      <c r="A14" s="34"/>
      <c r="B14" s="39"/>
      <c r="C14" s="288" t="s">
        <v>200</v>
      </c>
      <c r="D14" s="288" t="s">
        <v>201</v>
      </c>
      <c r="E14" s="17" t="s">
        <v>202</v>
      </c>
      <c r="F14" s="289">
        <v>30</v>
      </c>
      <c r="G14" s="34"/>
      <c r="H14" s="39"/>
    </row>
    <row r="15" spans="1:8" s="2" customFormat="1" ht="20.4">
      <c r="A15" s="34"/>
      <c r="B15" s="39"/>
      <c r="C15" s="288" t="s">
        <v>230</v>
      </c>
      <c r="D15" s="288" t="s">
        <v>231</v>
      </c>
      <c r="E15" s="17" t="s">
        <v>202</v>
      </c>
      <c r="F15" s="289">
        <v>99.907</v>
      </c>
      <c r="G15" s="34"/>
      <c r="H15" s="39"/>
    </row>
    <row r="16" spans="1:8" s="2" customFormat="1" ht="16.8" customHeight="1">
      <c r="A16" s="34"/>
      <c r="B16" s="39"/>
      <c r="C16" s="288" t="s">
        <v>250</v>
      </c>
      <c r="D16" s="288" t="s">
        <v>251</v>
      </c>
      <c r="E16" s="17" t="s">
        <v>202</v>
      </c>
      <c r="F16" s="289">
        <v>30</v>
      </c>
      <c r="G16" s="34"/>
      <c r="H16" s="39"/>
    </row>
    <row r="17" spans="1:8" s="2" customFormat="1" ht="16.8" customHeight="1">
      <c r="A17" s="34"/>
      <c r="B17" s="39"/>
      <c r="C17" s="284" t="s">
        <v>148</v>
      </c>
      <c r="D17" s="285" t="s">
        <v>1</v>
      </c>
      <c r="E17" s="286" t="s">
        <v>1</v>
      </c>
      <c r="F17" s="287">
        <v>60</v>
      </c>
      <c r="G17" s="34"/>
      <c r="H17" s="39"/>
    </row>
    <row r="18" spans="1:8" s="2" customFormat="1" ht="16.8" customHeight="1">
      <c r="A18" s="34"/>
      <c r="B18" s="39"/>
      <c r="C18" s="288" t="s">
        <v>1</v>
      </c>
      <c r="D18" s="288" t="s">
        <v>214</v>
      </c>
      <c r="E18" s="17" t="s">
        <v>1</v>
      </c>
      <c r="F18" s="289">
        <v>0</v>
      </c>
      <c r="G18" s="34"/>
      <c r="H18" s="39"/>
    </row>
    <row r="19" spans="1:8" s="2" customFormat="1" ht="16.8" customHeight="1">
      <c r="A19" s="34"/>
      <c r="B19" s="39"/>
      <c r="C19" s="288" t="s">
        <v>1</v>
      </c>
      <c r="D19" s="288" t="s">
        <v>215</v>
      </c>
      <c r="E19" s="17" t="s">
        <v>1</v>
      </c>
      <c r="F19" s="289">
        <v>60</v>
      </c>
      <c r="G19" s="34"/>
      <c r="H19" s="39"/>
    </row>
    <row r="20" spans="1:8" s="2" customFormat="1" ht="16.8" customHeight="1">
      <c r="A20" s="34"/>
      <c r="B20" s="39"/>
      <c r="C20" s="288" t="s">
        <v>148</v>
      </c>
      <c r="D20" s="288" t="s">
        <v>216</v>
      </c>
      <c r="E20" s="17" t="s">
        <v>1</v>
      </c>
      <c r="F20" s="289">
        <v>60</v>
      </c>
      <c r="G20" s="34"/>
      <c r="H20" s="39"/>
    </row>
    <row r="21" spans="1:8" s="2" customFormat="1" ht="16.8" customHeight="1">
      <c r="A21" s="34"/>
      <c r="B21" s="39"/>
      <c r="C21" s="290" t="s">
        <v>2055</v>
      </c>
      <c r="D21" s="34"/>
      <c r="E21" s="34"/>
      <c r="F21" s="34"/>
      <c r="G21" s="34"/>
      <c r="H21" s="39"/>
    </row>
    <row r="22" spans="1:8" s="2" customFormat="1" ht="16.8" customHeight="1">
      <c r="A22" s="34"/>
      <c r="B22" s="39"/>
      <c r="C22" s="288" t="s">
        <v>211</v>
      </c>
      <c r="D22" s="288" t="s">
        <v>212</v>
      </c>
      <c r="E22" s="17" t="s">
        <v>202</v>
      </c>
      <c r="F22" s="289">
        <v>60</v>
      </c>
      <c r="G22" s="34"/>
      <c r="H22" s="39"/>
    </row>
    <row r="23" spans="1:8" s="2" customFormat="1" ht="20.4">
      <c r="A23" s="34"/>
      <c r="B23" s="39"/>
      <c r="C23" s="288" t="s">
        <v>230</v>
      </c>
      <c r="D23" s="288" t="s">
        <v>231</v>
      </c>
      <c r="E23" s="17" t="s">
        <v>202</v>
      </c>
      <c r="F23" s="289">
        <v>99.907</v>
      </c>
      <c r="G23" s="34"/>
      <c r="H23" s="39"/>
    </row>
    <row r="24" spans="1:8" s="2" customFormat="1" ht="16.8" customHeight="1">
      <c r="A24" s="34"/>
      <c r="B24" s="39"/>
      <c r="C24" s="284" t="s">
        <v>151</v>
      </c>
      <c r="D24" s="285" t="s">
        <v>1</v>
      </c>
      <c r="E24" s="286" t="s">
        <v>1</v>
      </c>
      <c r="F24" s="287">
        <v>15.141</v>
      </c>
      <c r="G24" s="34"/>
      <c r="H24" s="39"/>
    </row>
    <row r="25" spans="1:8" s="2" customFormat="1" ht="16.8" customHeight="1">
      <c r="A25" s="34"/>
      <c r="B25" s="39"/>
      <c r="C25" s="288" t="s">
        <v>1</v>
      </c>
      <c r="D25" s="288" t="s">
        <v>209</v>
      </c>
      <c r="E25" s="17" t="s">
        <v>1</v>
      </c>
      <c r="F25" s="289">
        <v>0</v>
      </c>
      <c r="G25" s="34"/>
      <c r="H25" s="39"/>
    </row>
    <row r="26" spans="1:8" s="2" customFormat="1" ht="16.8" customHeight="1">
      <c r="A26" s="34"/>
      <c r="B26" s="39"/>
      <c r="C26" s="288" t="s">
        <v>151</v>
      </c>
      <c r="D26" s="288" t="s">
        <v>210</v>
      </c>
      <c r="E26" s="17" t="s">
        <v>1</v>
      </c>
      <c r="F26" s="289">
        <v>15.141</v>
      </c>
      <c r="G26" s="34"/>
      <c r="H26" s="39"/>
    </row>
    <row r="27" spans="1:8" s="2" customFormat="1" ht="16.8" customHeight="1">
      <c r="A27" s="34"/>
      <c r="B27" s="39"/>
      <c r="C27" s="290" t="s">
        <v>2055</v>
      </c>
      <c r="D27" s="34"/>
      <c r="E27" s="34"/>
      <c r="F27" s="34"/>
      <c r="G27" s="34"/>
      <c r="H27" s="39"/>
    </row>
    <row r="28" spans="1:8" s="2" customFormat="1" ht="16.8" customHeight="1">
      <c r="A28" s="34"/>
      <c r="B28" s="39"/>
      <c r="C28" s="288" t="s">
        <v>206</v>
      </c>
      <c r="D28" s="288" t="s">
        <v>207</v>
      </c>
      <c r="E28" s="17" t="s">
        <v>202</v>
      </c>
      <c r="F28" s="289">
        <v>15.141</v>
      </c>
      <c r="G28" s="34"/>
      <c r="H28" s="39"/>
    </row>
    <row r="29" spans="1:8" s="2" customFormat="1" ht="20.4">
      <c r="A29" s="34"/>
      <c r="B29" s="39"/>
      <c r="C29" s="288" t="s">
        <v>230</v>
      </c>
      <c r="D29" s="288" t="s">
        <v>231</v>
      </c>
      <c r="E29" s="17" t="s">
        <v>202</v>
      </c>
      <c r="F29" s="289">
        <v>99.907</v>
      </c>
      <c r="G29" s="34"/>
      <c r="H29" s="39"/>
    </row>
    <row r="30" spans="1:8" s="2" customFormat="1" ht="16.8" customHeight="1">
      <c r="A30" s="34"/>
      <c r="B30" s="39"/>
      <c r="C30" s="288" t="s">
        <v>264</v>
      </c>
      <c r="D30" s="288" t="s">
        <v>265</v>
      </c>
      <c r="E30" s="17" t="s">
        <v>202</v>
      </c>
      <c r="F30" s="289">
        <v>7.313</v>
      </c>
      <c r="G30" s="34"/>
      <c r="H30" s="39"/>
    </row>
    <row r="31" spans="1:8" s="2" customFormat="1" ht="16.8" customHeight="1">
      <c r="A31" s="34"/>
      <c r="B31" s="39"/>
      <c r="C31" s="284" t="s">
        <v>146</v>
      </c>
      <c r="D31" s="285" t="s">
        <v>1</v>
      </c>
      <c r="E31" s="286" t="s">
        <v>1</v>
      </c>
      <c r="F31" s="287">
        <v>99.907</v>
      </c>
      <c r="G31" s="34"/>
      <c r="H31" s="39"/>
    </row>
    <row r="32" spans="1:8" s="2" customFormat="1" ht="16.8" customHeight="1">
      <c r="A32" s="34"/>
      <c r="B32" s="39"/>
      <c r="C32" s="288" t="s">
        <v>146</v>
      </c>
      <c r="D32" s="288" t="s">
        <v>233</v>
      </c>
      <c r="E32" s="17" t="s">
        <v>1</v>
      </c>
      <c r="F32" s="289">
        <v>99.907</v>
      </c>
      <c r="G32" s="34"/>
      <c r="H32" s="39"/>
    </row>
    <row r="33" spans="1:8" s="2" customFormat="1" ht="16.8" customHeight="1">
      <c r="A33" s="34"/>
      <c r="B33" s="39"/>
      <c r="C33" s="290" t="s">
        <v>2055</v>
      </c>
      <c r="D33" s="34"/>
      <c r="E33" s="34"/>
      <c r="F33" s="34"/>
      <c r="G33" s="34"/>
      <c r="H33" s="39"/>
    </row>
    <row r="34" spans="1:8" s="2" customFormat="1" ht="20.4">
      <c r="A34" s="34"/>
      <c r="B34" s="39"/>
      <c r="C34" s="288" t="s">
        <v>230</v>
      </c>
      <c r="D34" s="288" t="s">
        <v>231</v>
      </c>
      <c r="E34" s="17" t="s">
        <v>202</v>
      </c>
      <c r="F34" s="289">
        <v>99.907</v>
      </c>
      <c r="G34" s="34"/>
      <c r="H34" s="39"/>
    </row>
    <row r="35" spans="1:8" s="2" customFormat="1" ht="20.4">
      <c r="A35" s="34"/>
      <c r="B35" s="39"/>
      <c r="C35" s="288" t="s">
        <v>235</v>
      </c>
      <c r="D35" s="288" t="s">
        <v>236</v>
      </c>
      <c r="E35" s="17" t="s">
        <v>202</v>
      </c>
      <c r="F35" s="289">
        <v>499.535</v>
      </c>
      <c r="G35" s="34"/>
      <c r="H35" s="39"/>
    </row>
    <row r="36" spans="1:8" s="2" customFormat="1" ht="20.4">
      <c r="A36" s="34"/>
      <c r="B36" s="39"/>
      <c r="C36" s="288" t="s">
        <v>254</v>
      </c>
      <c r="D36" s="288" t="s">
        <v>255</v>
      </c>
      <c r="E36" s="17" t="s">
        <v>256</v>
      </c>
      <c r="F36" s="289">
        <v>166.845</v>
      </c>
      <c r="G36" s="34"/>
      <c r="H36" s="39"/>
    </row>
    <row r="37" spans="1:8" s="2" customFormat="1" ht="16.8" customHeight="1">
      <c r="A37" s="34"/>
      <c r="B37" s="39"/>
      <c r="C37" s="288" t="s">
        <v>260</v>
      </c>
      <c r="D37" s="288" t="s">
        <v>261</v>
      </c>
      <c r="E37" s="17" t="s">
        <v>202</v>
      </c>
      <c r="F37" s="289">
        <v>99.907</v>
      </c>
      <c r="G37" s="34"/>
      <c r="H37" s="39"/>
    </row>
    <row r="38" spans="1:8" s="2" customFormat="1" ht="16.8" customHeight="1">
      <c r="A38" s="34"/>
      <c r="B38" s="39"/>
      <c r="C38" s="284" t="s">
        <v>139</v>
      </c>
      <c r="D38" s="285" t="s">
        <v>1</v>
      </c>
      <c r="E38" s="286" t="s">
        <v>1</v>
      </c>
      <c r="F38" s="287">
        <v>150</v>
      </c>
      <c r="G38" s="34"/>
      <c r="H38" s="39"/>
    </row>
    <row r="39" spans="1:8" s="2" customFormat="1" ht="16.8" customHeight="1">
      <c r="A39" s="34"/>
      <c r="B39" s="39"/>
      <c r="C39" s="288" t="s">
        <v>139</v>
      </c>
      <c r="D39" s="288" t="s">
        <v>140</v>
      </c>
      <c r="E39" s="17" t="s">
        <v>1</v>
      </c>
      <c r="F39" s="289">
        <v>150</v>
      </c>
      <c r="G39" s="34"/>
      <c r="H39" s="39"/>
    </row>
    <row r="40" spans="1:8" s="2" customFormat="1" ht="16.8" customHeight="1">
      <c r="A40" s="34"/>
      <c r="B40" s="39"/>
      <c r="C40" s="290" t="s">
        <v>2055</v>
      </c>
      <c r="D40" s="34"/>
      <c r="E40" s="34"/>
      <c r="F40" s="34"/>
      <c r="G40" s="34"/>
      <c r="H40" s="39"/>
    </row>
    <row r="41" spans="1:8" s="2" customFormat="1" ht="16.8" customHeight="1">
      <c r="A41" s="34"/>
      <c r="B41" s="39"/>
      <c r="C41" s="288" t="s">
        <v>193</v>
      </c>
      <c r="D41" s="288" t="s">
        <v>194</v>
      </c>
      <c r="E41" s="17" t="s">
        <v>195</v>
      </c>
      <c r="F41" s="289">
        <v>150</v>
      </c>
      <c r="G41" s="34"/>
      <c r="H41" s="39"/>
    </row>
    <row r="42" spans="1:8" s="2" customFormat="1" ht="20.4">
      <c r="A42" s="34"/>
      <c r="B42" s="39"/>
      <c r="C42" s="288" t="s">
        <v>224</v>
      </c>
      <c r="D42" s="288" t="s">
        <v>225</v>
      </c>
      <c r="E42" s="17" t="s">
        <v>202</v>
      </c>
      <c r="F42" s="289">
        <v>79.126</v>
      </c>
      <c r="G42" s="34"/>
      <c r="H42" s="39"/>
    </row>
    <row r="43" spans="1:8" s="2" customFormat="1" ht="16.8" customHeight="1">
      <c r="A43" s="34"/>
      <c r="B43" s="39"/>
      <c r="C43" s="284" t="s">
        <v>142</v>
      </c>
      <c r="D43" s="285" t="s">
        <v>1</v>
      </c>
      <c r="E43" s="286" t="s">
        <v>1</v>
      </c>
      <c r="F43" s="287">
        <v>280</v>
      </c>
      <c r="G43" s="34"/>
      <c r="H43" s="39"/>
    </row>
    <row r="44" spans="1:8" s="2" customFormat="1" ht="16.8" customHeight="1">
      <c r="A44" s="34"/>
      <c r="B44" s="39"/>
      <c r="C44" s="288" t="s">
        <v>142</v>
      </c>
      <c r="D44" s="288" t="s">
        <v>277</v>
      </c>
      <c r="E44" s="17" t="s">
        <v>1</v>
      </c>
      <c r="F44" s="289">
        <v>280</v>
      </c>
      <c r="G44" s="34"/>
      <c r="H44" s="39"/>
    </row>
    <row r="45" spans="1:8" s="2" customFormat="1" ht="16.8" customHeight="1">
      <c r="A45" s="34"/>
      <c r="B45" s="39"/>
      <c r="C45" s="290" t="s">
        <v>2055</v>
      </c>
      <c r="D45" s="34"/>
      <c r="E45" s="34"/>
      <c r="F45" s="34"/>
      <c r="G45" s="34"/>
      <c r="H45" s="39"/>
    </row>
    <row r="46" spans="1:8" s="2" customFormat="1" ht="16.8" customHeight="1">
      <c r="A46" s="34"/>
      <c r="B46" s="39"/>
      <c r="C46" s="288" t="s">
        <v>274</v>
      </c>
      <c r="D46" s="288" t="s">
        <v>275</v>
      </c>
      <c r="E46" s="17" t="s">
        <v>195</v>
      </c>
      <c r="F46" s="289">
        <v>280</v>
      </c>
      <c r="G46" s="34"/>
      <c r="H46" s="39"/>
    </row>
    <row r="47" spans="1:8" s="2" customFormat="1" ht="20.4">
      <c r="A47" s="34"/>
      <c r="B47" s="39"/>
      <c r="C47" s="288" t="s">
        <v>224</v>
      </c>
      <c r="D47" s="288" t="s">
        <v>225</v>
      </c>
      <c r="E47" s="17" t="s">
        <v>202</v>
      </c>
      <c r="F47" s="289">
        <v>79.126</v>
      </c>
      <c r="G47" s="34"/>
      <c r="H47" s="39"/>
    </row>
    <row r="48" spans="1:8" s="2" customFormat="1" ht="16.8" customHeight="1">
      <c r="A48" s="34"/>
      <c r="B48" s="39"/>
      <c r="C48" s="288" t="s">
        <v>240</v>
      </c>
      <c r="D48" s="288" t="s">
        <v>241</v>
      </c>
      <c r="E48" s="17" t="s">
        <v>202</v>
      </c>
      <c r="F48" s="289">
        <v>49.313</v>
      </c>
      <c r="G48" s="34"/>
      <c r="H48" s="39"/>
    </row>
    <row r="49" spans="1:8" s="2" customFormat="1" ht="16.8" customHeight="1">
      <c r="A49" s="34"/>
      <c r="B49" s="39"/>
      <c r="C49" s="288" t="s">
        <v>245</v>
      </c>
      <c r="D49" s="288" t="s">
        <v>246</v>
      </c>
      <c r="E49" s="17" t="s">
        <v>202</v>
      </c>
      <c r="F49" s="289">
        <v>49.313</v>
      </c>
      <c r="G49" s="34"/>
      <c r="H49" s="39"/>
    </row>
    <row r="50" spans="1:8" s="2" customFormat="1" ht="16.8" customHeight="1">
      <c r="A50" s="34"/>
      <c r="B50" s="39"/>
      <c r="C50" s="288" t="s">
        <v>269</v>
      </c>
      <c r="D50" s="288" t="s">
        <v>270</v>
      </c>
      <c r="E50" s="17" t="s">
        <v>202</v>
      </c>
      <c r="F50" s="289">
        <v>42</v>
      </c>
      <c r="G50" s="34"/>
      <c r="H50" s="39"/>
    </row>
    <row r="51" spans="1:8" s="2" customFormat="1" ht="16.8" customHeight="1">
      <c r="A51" s="34"/>
      <c r="B51" s="39"/>
      <c r="C51" s="288" t="s">
        <v>283</v>
      </c>
      <c r="D51" s="288" t="s">
        <v>284</v>
      </c>
      <c r="E51" s="17" t="s">
        <v>195</v>
      </c>
      <c r="F51" s="289">
        <v>280</v>
      </c>
      <c r="G51" s="34"/>
      <c r="H51" s="39"/>
    </row>
    <row r="52" spans="1:8" s="2" customFormat="1" ht="16.8" customHeight="1">
      <c r="A52" s="34"/>
      <c r="B52" s="39"/>
      <c r="C52" s="288" t="s">
        <v>287</v>
      </c>
      <c r="D52" s="288" t="s">
        <v>288</v>
      </c>
      <c r="E52" s="17" t="s">
        <v>195</v>
      </c>
      <c r="F52" s="289">
        <v>280</v>
      </c>
      <c r="G52" s="34"/>
      <c r="H52" s="39"/>
    </row>
    <row r="53" spans="1:8" s="2" customFormat="1" ht="16.8" customHeight="1">
      <c r="A53" s="34"/>
      <c r="B53" s="39"/>
      <c r="C53" s="284" t="s">
        <v>144</v>
      </c>
      <c r="D53" s="285" t="s">
        <v>1</v>
      </c>
      <c r="E53" s="286" t="s">
        <v>1</v>
      </c>
      <c r="F53" s="287">
        <v>2.079</v>
      </c>
      <c r="G53" s="34"/>
      <c r="H53" s="39"/>
    </row>
    <row r="54" spans="1:8" s="2" customFormat="1" ht="16.8" customHeight="1">
      <c r="A54" s="34"/>
      <c r="B54" s="39"/>
      <c r="C54" s="288" t="s">
        <v>1</v>
      </c>
      <c r="D54" s="288" t="s">
        <v>221</v>
      </c>
      <c r="E54" s="17" t="s">
        <v>1</v>
      </c>
      <c r="F54" s="289">
        <v>0</v>
      </c>
      <c r="G54" s="34"/>
      <c r="H54" s="39"/>
    </row>
    <row r="55" spans="1:8" s="2" customFormat="1" ht="16.8" customHeight="1">
      <c r="A55" s="34"/>
      <c r="B55" s="39"/>
      <c r="C55" s="288" t="s">
        <v>1</v>
      </c>
      <c r="D55" s="288" t="s">
        <v>222</v>
      </c>
      <c r="E55" s="17" t="s">
        <v>1</v>
      </c>
      <c r="F55" s="289">
        <v>2.079</v>
      </c>
      <c r="G55" s="34"/>
      <c r="H55" s="39"/>
    </row>
    <row r="56" spans="1:8" s="2" customFormat="1" ht="16.8" customHeight="1">
      <c r="A56" s="34"/>
      <c r="B56" s="39"/>
      <c r="C56" s="288" t="s">
        <v>144</v>
      </c>
      <c r="D56" s="288" t="s">
        <v>216</v>
      </c>
      <c r="E56" s="17" t="s">
        <v>1</v>
      </c>
      <c r="F56" s="289">
        <v>2.079</v>
      </c>
      <c r="G56" s="34"/>
      <c r="H56" s="39"/>
    </row>
    <row r="57" spans="1:8" s="2" customFormat="1" ht="16.8" customHeight="1">
      <c r="A57" s="34"/>
      <c r="B57" s="39"/>
      <c r="C57" s="290" t="s">
        <v>2055</v>
      </c>
      <c r="D57" s="34"/>
      <c r="E57" s="34"/>
      <c r="F57" s="34"/>
      <c r="G57" s="34"/>
      <c r="H57" s="39"/>
    </row>
    <row r="58" spans="1:8" s="2" customFormat="1" ht="16.8" customHeight="1">
      <c r="A58" s="34"/>
      <c r="B58" s="39"/>
      <c r="C58" s="288" t="s">
        <v>218</v>
      </c>
      <c r="D58" s="288" t="s">
        <v>219</v>
      </c>
      <c r="E58" s="17" t="s">
        <v>202</v>
      </c>
      <c r="F58" s="289">
        <v>2.079</v>
      </c>
      <c r="G58" s="34"/>
      <c r="H58" s="39"/>
    </row>
    <row r="59" spans="1:8" s="2" customFormat="1" ht="20.4">
      <c r="A59" s="34"/>
      <c r="B59" s="39"/>
      <c r="C59" s="288" t="s">
        <v>230</v>
      </c>
      <c r="D59" s="288" t="s">
        <v>231</v>
      </c>
      <c r="E59" s="17" t="s">
        <v>202</v>
      </c>
      <c r="F59" s="289">
        <v>99.907</v>
      </c>
      <c r="G59" s="34"/>
      <c r="H59" s="39"/>
    </row>
    <row r="60" spans="1:8" s="2" customFormat="1" ht="16.8" customHeight="1">
      <c r="A60" s="34"/>
      <c r="B60" s="39"/>
      <c r="C60" s="284" t="s">
        <v>154</v>
      </c>
      <c r="D60" s="285" t="s">
        <v>1</v>
      </c>
      <c r="E60" s="286" t="s">
        <v>1</v>
      </c>
      <c r="F60" s="287">
        <v>7.313</v>
      </c>
      <c r="G60" s="34"/>
      <c r="H60" s="39"/>
    </row>
    <row r="61" spans="1:8" s="2" customFormat="1" ht="16.8" customHeight="1">
      <c r="A61" s="34"/>
      <c r="B61" s="39"/>
      <c r="C61" s="288" t="s">
        <v>1</v>
      </c>
      <c r="D61" s="288" t="s">
        <v>151</v>
      </c>
      <c r="E61" s="17" t="s">
        <v>1</v>
      </c>
      <c r="F61" s="289">
        <v>15.141</v>
      </c>
      <c r="G61" s="34"/>
      <c r="H61" s="39"/>
    </row>
    <row r="62" spans="1:8" s="2" customFormat="1" ht="16.8" customHeight="1">
      <c r="A62" s="34"/>
      <c r="B62" s="39"/>
      <c r="C62" s="288" t="s">
        <v>1</v>
      </c>
      <c r="D62" s="288" t="s">
        <v>267</v>
      </c>
      <c r="E62" s="17" t="s">
        <v>1</v>
      </c>
      <c r="F62" s="289">
        <v>-1.772</v>
      </c>
      <c r="G62" s="34"/>
      <c r="H62" s="39"/>
    </row>
    <row r="63" spans="1:8" s="2" customFormat="1" ht="16.8" customHeight="1">
      <c r="A63" s="34"/>
      <c r="B63" s="39"/>
      <c r="C63" s="288" t="s">
        <v>1</v>
      </c>
      <c r="D63" s="288" t="s">
        <v>268</v>
      </c>
      <c r="E63" s="17" t="s">
        <v>1</v>
      </c>
      <c r="F63" s="289">
        <v>-6.056</v>
      </c>
      <c r="G63" s="34"/>
      <c r="H63" s="39"/>
    </row>
    <row r="64" spans="1:8" s="2" customFormat="1" ht="16.8" customHeight="1">
      <c r="A64" s="34"/>
      <c r="B64" s="39"/>
      <c r="C64" s="288" t="s">
        <v>154</v>
      </c>
      <c r="D64" s="288" t="s">
        <v>216</v>
      </c>
      <c r="E64" s="17" t="s">
        <v>1</v>
      </c>
      <c r="F64" s="289">
        <v>7.313</v>
      </c>
      <c r="G64" s="34"/>
      <c r="H64" s="39"/>
    </row>
    <row r="65" spans="1:8" s="2" customFormat="1" ht="16.8" customHeight="1">
      <c r="A65" s="34"/>
      <c r="B65" s="39"/>
      <c r="C65" s="290" t="s">
        <v>2055</v>
      </c>
      <c r="D65" s="34"/>
      <c r="E65" s="34"/>
      <c r="F65" s="34"/>
      <c r="G65" s="34"/>
      <c r="H65" s="39"/>
    </row>
    <row r="66" spans="1:8" s="2" customFormat="1" ht="16.8" customHeight="1">
      <c r="A66" s="34"/>
      <c r="B66" s="39"/>
      <c r="C66" s="288" t="s">
        <v>264</v>
      </c>
      <c r="D66" s="288" t="s">
        <v>265</v>
      </c>
      <c r="E66" s="17" t="s">
        <v>202</v>
      </c>
      <c r="F66" s="289">
        <v>7.313</v>
      </c>
      <c r="G66" s="34"/>
      <c r="H66" s="39"/>
    </row>
    <row r="67" spans="1:8" s="2" customFormat="1" ht="20.4">
      <c r="A67" s="34"/>
      <c r="B67" s="39"/>
      <c r="C67" s="288" t="s">
        <v>224</v>
      </c>
      <c r="D67" s="288" t="s">
        <v>225</v>
      </c>
      <c r="E67" s="17" t="s">
        <v>202</v>
      </c>
      <c r="F67" s="289">
        <v>79.126</v>
      </c>
      <c r="G67" s="34"/>
      <c r="H67" s="39"/>
    </row>
    <row r="68" spans="1:8" s="2" customFormat="1" ht="20.4">
      <c r="A68" s="34"/>
      <c r="B68" s="39"/>
      <c r="C68" s="288" t="s">
        <v>230</v>
      </c>
      <c r="D68" s="288" t="s">
        <v>231</v>
      </c>
      <c r="E68" s="17" t="s">
        <v>202</v>
      </c>
      <c r="F68" s="289">
        <v>99.907</v>
      </c>
      <c r="G68" s="34"/>
      <c r="H68" s="39"/>
    </row>
    <row r="69" spans="1:8" s="2" customFormat="1" ht="16.8" customHeight="1">
      <c r="A69" s="34"/>
      <c r="B69" s="39"/>
      <c r="C69" s="288" t="s">
        <v>240</v>
      </c>
      <c r="D69" s="288" t="s">
        <v>241</v>
      </c>
      <c r="E69" s="17" t="s">
        <v>202</v>
      </c>
      <c r="F69" s="289">
        <v>49.313</v>
      </c>
      <c r="G69" s="34"/>
      <c r="H69" s="39"/>
    </row>
    <row r="70" spans="1:8" s="2" customFormat="1" ht="16.8" customHeight="1">
      <c r="A70" s="34"/>
      <c r="B70" s="39"/>
      <c r="C70" s="288" t="s">
        <v>245</v>
      </c>
      <c r="D70" s="288" t="s">
        <v>246</v>
      </c>
      <c r="E70" s="17" t="s">
        <v>202</v>
      </c>
      <c r="F70" s="289">
        <v>49.313</v>
      </c>
      <c r="G70" s="34"/>
      <c r="H70" s="39"/>
    </row>
    <row r="71" spans="1:8" s="2" customFormat="1" ht="26.4" customHeight="1">
      <c r="A71" s="34"/>
      <c r="B71" s="39"/>
      <c r="C71" s="283" t="s">
        <v>2056</v>
      </c>
      <c r="D71" s="283" t="s">
        <v>97</v>
      </c>
      <c r="E71" s="34"/>
      <c r="F71" s="34"/>
      <c r="G71" s="34"/>
      <c r="H71" s="39"/>
    </row>
    <row r="72" spans="1:8" s="2" customFormat="1" ht="16.8" customHeight="1">
      <c r="A72" s="34"/>
      <c r="B72" s="39"/>
      <c r="C72" s="284" t="s">
        <v>466</v>
      </c>
      <c r="D72" s="285" t="s">
        <v>1</v>
      </c>
      <c r="E72" s="286" t="s">
        <v>1</v>
      </c>
      <c r="F72" s="287">
        <v>58</v>
      </c>
      <c r="G72" s="34"/>
      <c r="H72" s="39"/>
    </row>
    <row r="73" spans="1:8" s="2" customFormat="1" ht="16.8" customHeight="1">
      <c r="A73" s="34"/>
      <c r="B73" s="39"/>
      <c r="C73" s="288" t="s">
        <v>466</v>
      </c>
      <c r="D73" s="288" t="s">
        <v>533</v>
      </c>
      <c r="E73" s="17" t="s">
        <v>1</v>
      </c>
      <c r="F73" s="289">
        <v>58</v>
      </c>
      <c r="G73" s="34"/>
      <c r="H73" s="39"/>
    </row>
    <row r="74" spans="1:8" s="2" customFormat="1" ht="16.8" customHeight="1">
      <c r="A74" s="34"/>
      <c r="B74" s="39"/>
      <c r="C74" s="290" t="s">
        <v>2055</v>
      </c>
      <c r="D74" s="34"/>
      <c r="E74" s="34"/>
      <c r="F74" s="34"/>
      <c r="G74" s="34"/>
      <c r="H74" s="39"/>
    </row>
    <row r="75" spans="1:8" s="2" customFormat="1" ht="16.8" customHeight="1">
      <c r="A75" s="34"/>
      <c r="B75" s="39"/>
      <c r="C75" s="288" t="s">
        <v>530</v>
      </c>
      <c r="D75" s="288" t="s">
        <v>531</v>
      </c>
      <c r="E75" s="17" t="s">
        <v>195</v>
      </c>
      <c r="F75" s="289">
        <v>58</v>
      </c>
      <c r="G75" s="34"/>
      <c r="H75" s="39"/>
    </row>
    <row r="76" spans="1:8" s="2" customFormat="1" ht="16.8" customHeight="1">
      <c r="A76" s="34"/>
      <c r="B76" s="39"/>
      <c r="C76" s="288" t="s">
        <v>527</v>
      </c>
      <c r="D76" s="288" t="s">
        <v>528</v>
      </c>
      <c r="E76" s="17" t="s">
        <v>195</v>
      </c>
      <c r="F76" s="289">
        <v>58</v>
      </c>
      <c r="G76" s="34"/>
      <c r="H76" s="39"/>
    </row>
    <row r="77" spans="1:8" s="2" customFormat="1" ht="16.8" customHeight="1">
      <c r="A77" s="34"/>
      <c r="B77" s="39"/>
      <c r="C77" s="284" t="s">
        <v>137</v>
      </c>
      <c r="D77" s="285" t="s">
        <v>1</v>
      </c>
      <c r="E77" s="286" t="s">
        <v>1</v>
      </c>
      <c r="F77" s="287">
        <v>57</v>
      </c>
      <c r="G77" s="34"/>
      <c r="H77" s="39"/>
    </row>
    <row r="78" spans="1:8" s="2" customFormat="1" ht="16.8" customHeight="1">
      <c r="A78" s="34"/>
      <c r="B78" s="39"/>
      <c r="C78" s="288" t="s">
        <v>1</v>
      </c>
      <c r="D78" s="288" t="s">
        <v>496</v>
      </c>
      <c r="E78" s="17" t="s">
        <v>1</v>
      </c>
      <c r="F78" s="289">
        <v>0</v>
      </c>
      <c r="G78" s="34"/>
      <c r="H78" s="39"/>
    </row>
    <row r="79" spans="1:8" s="2" customFormat="1" ht="16.8" customHeight="1">
      <c r="A79" s="34"/>
      <c r="B79" s="39"/>
      <c r="C79" s="288" t="s">
        <v>1</v>
      </c>
      <c r="D79" s="288" t="s">
        <v>497</v>
      </c>
      <c r="E79" s="17" t="s">
        <v>1</v>
      </c>
      <c r="F79" s="289">
        <v>57</v>
      </c>
      <c r="G79" s="34"/>
      <c r="H79" s="39"/>
    </row>
    <row r="80" spans="1:8" s="2" customFormat="1" ht="16.8" customHeight="1">
      <c r="A80" s="34"/>
      <c r="B80" s="39"/>
      <c r="C80" s="288" t="s">
        <v>137</v>
      </c>
      <c r="D80" s="288" t="s">
        <v>216</v>
      </c>
      <c r="E80" s="17" t="s">
        <v>1</v>
      </c>
      <c r="F80" s="289">
        <v>57</v>
      </c>
      <c r="G80" s="34"/>
      <c r="H80" s="39"/>
    </row>
    <row r="81" spans="1:8" s="2" customFormat="1" ht="16.8" customHeight="1">
      <c r="A81" s="34"/>
      <c r="B81" s="39"/>
      <c r="C81" s="290" t="s">
        <v>2055</v>
      </c>
      <c r="D81" s="34"/>
      <c r="E81" s="34"/>
      <c r="F81" s="34"/>
      <c r="G81" s="34"/>
      <c r="H81" s="39"/>
    </row>
    <row r="82" spans="1:8" s="2" customFormat="1" ht="16.8" customHeight="1">
      <c r="A82" s="34"/>
      <c r="B82" s="39"/>
      <c r="C82" s="288" t="s">
        <v>211</v>
      </c>
      <c r="D82" s="288" t="s">
        <v>212</v>
      </c>
      <c r="E82" s="17" t="s">
        <v>202</v>
      </c>
      <c r="F82" s="289">
        <v>57</v>
      </c>
      <c r="G82" s="34"/>
      <c r="H82" s="39"/>
    </row>
    <row r="83" spans="1:8" s="2" customFormat="1" ht="20.4">
      <c r="A83" s="34"/>
      <c r="B83" s="39"/>
      <c r="C83" s="288" t="s">
        <v>230</v>
      </c>
      <c r="D83" s="288" t="s">
        <v>231</v>
      </c>
      <c r="E83" s="17" t="s">
        <v>202</v>
      </c>
      <c r="F83" s="289">
        <v>57.66</v>
      </c>
      <c r="G83" s="34"/>
      <c r="H83" s="39"/>
    </row>
    <row r="84" spans="1:8" s="2" customFormat="1" ht="16.8" customHeight="1">
      <c r="A84" s="34"/>
      <c r="B84" s="39"/>
      <c r="C84" s="284" t="s">
        <v>148</v>
      </c>
      <c r="D84" s="285" t="s">
        <v>1</v>
      </c>
      <c r="E84" s="286" t="s">
        <v>1</v>
      </c>
      <c r="F84" s="287">
        <v>29.104</v>
      </c>
      <c r="G84" s="34"/>
      <c r="H84" s="39"/>
    </row>
    <row r="85" spans="1:8" s="2" customFormat="1" ht="16.8" customHeight="1">
      <c r="A85" s="34"/>
      <c r="B85" s="39"/>
      <c r="C85" s="284" t="s">
        <v>151</v>
      </c>
      <c r="D85" s="285" t="s">
        <v>1</v>
      </c>
      <c r="E85" s="286" t="s">
        <v>1</v>
      </c>
      <c r="F85" s="287">
        <v>0</v>
      </c>
      <c r="G85" s="34"/>
      <c r="H85" s="39"/>
    </row>
    <row r="86" spans="1:8" s="2" customFormat="1" ht="16.8" customHeight="1">
      <c r="A86" s="34"/>
      <c r="B86" s="39"/>
      <c r="C86" s="284" t="s">
        <v>146</v>
      </c>
      <c r="D86" s="285" t="s">
        <v>1</v>
      </c>
      <c r="E86" s="286" t="s">
        <v>1</v>
      </c>
      <c r="F86" s="287">
        <v>57.66</v>
      </c>
      <c r="G86" s="34"/>
      <c r="H86" s="39"/>
    </row>
    <row r="87" spans="1:8" s="2" customFormat="1" ht="16.8" customHeight="1">
      <c r="A87" s="34"/>
      <c r="B87" s="39"/>
      <c r="C87" s="288" t="s">
        <v>1</v>
      </c>
      <c r="D87" s="288" t="s">
        <v>507</v>
      </c>
      <c r="E87" s="17" t="s">
        <v>1</v>
      </c>
      <c r="F87" s="289">
        <v>0</v>
      </c>
      <c r="G87" s="34"/>
      <c r="H87" s="39"/>
    </row>
    <row r="88" spans="1:8" s="2" customFormat="1" ht="16.8" customHeight="1">
      <c r="A88" s="34"/>
      <c r="B88" s="39"/>
      <c r="C88" s="288" t="s">
        <v>1</v>
      </c>
      <c r="D88" s="288" t="s">
        <v>508</v>
      </c>
      <c r="E88" s="17" t="s">
        <v>1</v>
      </c>
      <c r="F88" s="289">
        <v>57.66</v>
      </c>
      <c r="G88" s="34"/>
      <c r="H88" s="39"/>
    </row>
    <row r="89" spans="1:8" s="2" customFormat="1" ht="16.8" customHeight="1">
      <c r="A89" s="34"/>
      <c r="B89" s="39"/>
      <c r="C89" s="288" t="s">
        <v>146</v>
      </c>
      <c r="D89" s="288" t="s">
        <v>216</v>
      </c>
      <c r="E89" s="17" t="s">
        <v>1</v>
      </c>
      <c r="F89" s="289">
        <v>57.66</v>
      </c>
      <c r="G89" s="34"/>
      <c r="H89" s="39"/>
    </row>
    <row r="90" spans="1:8" s="2" customFormat="1" ht="16.8" customHeight="1">
      <c r="A90" s="34"/>
      <c r="B90" s="39"/>
      <c r="C90" s="290" t="s">
        <v>2055</v>
      </c>
      <c r="D90" s="34"/>
      <c r="E90" s="34"/>
      <c r="F90" s="34"/>
      <c r="G90" s="34"/>
      <c r="H90" s="39"/>
    </row>
    <row r="91" spans="1:8" s="2" customFormat="1" ht="20.4">
      <c r="A91" s="34"/>
      <c r="B91" s="39"/>
      <c r="C91" s="288" t="s">
        <v>230</v>
      </c>
      <c r="D91" s="288" t="s">
        <v>231</v>
      </c>
      <c r="E91" s="17" t="s">
        <v>202</v>
      </c>
      <c r="F91" s="289">
        <v>57.66</v>
      </c>
      <c r="G91" s="34"/>
      <c r="H91" s="39"/>
    </row>
    <row r="92" spans="1:8" s="2" customFormat="1" ht="20.4">
      <c r="A92" s="34"/>
      <c r="B92" s="39"/>
      <c r="C92" s="288" t="s">
        <v>235</v>
      </c>
      <c r="D92" s="288" t="s">
        <v>236</v>
      </c>
      <c r="E92" s="17" t="s">
        <v>202</v>
      </c>
      <c r="F92" s="289">
        <v>288.3</v>
      </c>
      <c r="G92" s="34"/>
      <c r="H92" s="39"/>
    </row>
    <row r="93" spans="1:8" s="2" customFormat="1" ht="16.8" customHeight="1">
      <c r="A93" s="34"/>
      <c r="B93" s="39"/>
      <c r="C93" s="288" t="s">
        <v>250</v>
      </c>
      <c r="D93" s="288" t="s">
        <v>251</v>
      </c>
      <c r="E93" s="17" t="s">
        <v>202</v>
      </c>
      <c r="F93" s="289">
        <v>57.66</v>
      </c>
      <c r="G93" s="34"/>
      <c r="H93" s="39"/>
    </row>
    <row r="94" spans="1:8" s="2" customFormat="1" ht="20.4">
      <c r="A94" s="34"/>
      <c r="B94" s="39"/>
      <c r="C94" s="288" t="s">
        <v>254</v>
      </c>
      <c r="D94" s="288" t="s">
        <v>255</v>
      </c>
      <c r="E94" s="17" t="s">
        <v>256</v>
      </c>
      <c r="F94" s="289">
        <v>96.292</v>
      </c>
      <c r="G94" s="34"/>
      <c r="H94" s="39"/>
    </row>
    <row r="95" spans="1:8" s="2" customFormat="1" ht="16.8" customHeight="1">
      <c r="A95" s="34"/>
      <c r="B95" s="39"/>
      <c r="C95" s="284" t="s">
        <v>139</v>
      </c>
      <c r="D95" s="285" t="s">
        <v>1</v>
      </c>
      <c r="E95" s="286" t="s">
        <v>1</v>
      </c>
      <c r="F95" s="287">
        <v>52</v>
      </c>
      <c r="G95" s="34"/>
      <c r="H95" s="39"/>
    </row>
    <row r="96" spans="1:8" s="2" customFormat="1" ht="16.8" customHeight="1">
      <c r="A96" s="34"/>
      <c r="B96" s="39"/>
      <c r="C96" s="288" t="s">
        <v>139</v>
      </c>
      <c r="D96" s="288" t="s">
        <v>462</v>
      </c>
      <c r="E96" s="17" t="s">
        <v>1</v>
      </c>
      <c r="F96" s="289">
        <v>52</v>
      </c>
      <c r="G96" s="34"/>
      <c r="H96" s="39"/>
    </row>
    <row r="97" spans="1:8" s="2" customFormat="1" ht="16.8" customHeight="1">
      <c r="A97" s="34"/>
      <c r="B97" s="39"/>
      <c r="C97" s="290" t="s">
        <v>2055</v>
      </c>
      <c r="D97" s="34"/>
      <c r="E97" s="34"/>
      <c r="F97" s="34"/>
      <c r="G97" s="34"/>
      <c r="H97" s="39"/>
    </row>
    <row r="98" spans="1:8" s="2" customFormat="1" ht="16.8" customHeight="1">
      <c r="A98" s="34"/>
      <c r="B98" s="39"/>
      <c r="C98" s="288" t="s">
        <v>492</v>
      </c>
      <c r="D98" s="288" t="s">
        <v>493</v>
      </c>
      <c r="E98" s="17" t="s">
        <v>195</v>
      </c>
      <c r="F98" s="289">
        <v>52</v>
      </c>
      <c r="G98" s="34"/>
      <c r="H98" s="39"/>
    </row>
    <row r="99" spans="1:8" s="2" customFormat="1" ht="20.4">
      <c r="A99" s="34"/>
      <c r="B99" s="39"/>
      <c r="C99" s="288" t="s">
        <v>224</v>
      </c>
      <c r="D99" s="288" t="s">
        <v>225</v>
      </c>
      <c r="E99" s="17" t="s">
        <v>202</v>
      </c>
      <c r="F99" s="289">
        <v>11.1</v>
      </c>
      <c r="G99" s="34"/>
      <c r="H99" s="39"/>
    </row>
    <row r="100" spans="1:8" s="2" customFormat="1" ht="16.8" customHeight="1">
      <c r="A100" s="34"/>
      <c r="B100" s="39"/>
      <c r="C100" s="284" t="s">
        <v>142</v>
      </c>
      <c r="D100" s="285" t="s">
        <v>1</v>
      </c>
      <c r="E100" s="286" t="s">
        <v>1</v>
      </c>
      <c r="F100" s="287">
        <v>22</v>
      </c>
      <c r="G100" s="34"/>
      <c r="H100" s="39"/>
    </row>
    <row r="101" spans="1:8" s="2" customFormat="1" ht="16.8" customHeight="1">
      <c r="A101" s="34"/>
      <c r="B101" s="39"/>
      <c r="C101" s="288" t="s">
        <v>142</v>
      </c>
      <c r="D101" s="288" t="s">
        <v>523</v>
      </c>
      <c r="E101" s="17" t="s">
        <v>1</v>
      </c>
      <c r="F101" s="289">
        <v>22</v>
      </c>
      <c r="G101" s="34"/>
      <c r="H101" s="39"/>
    </row>
    <row r="102" spans="1:8" s="2" customFormat="1" ht="16.8" customHeight="1">
      <c r="A102" s="34"/>
      <c r="B102" s="39"/>
      <c r="C102" s="290" t="s">
        <v>2055</v>
      </c>
      <c r="D102" s="34"/>
      <c r="E102" s="34"/>
      <c r="F102" s="34"/>
      <c r="G102" s="34"/>
      <c r="H102" s="39"/>
    </row>
    <row r="103" spans="1:8" s="2" customFormat="1" ht="16.8" customHeight="1">
      <c r="A103" s="34"/>
      <c r="B103" s="39"/>
      <c r="C103" s="288" t="s">
        <v>274</v>
      </c>
      <c r="D103" s="288" t="s">
        <v>275</v>
      </c>
      <c r="E103" s="17" t="s">
        <v>195</v>
      </c>
      <c r="F103" s="289">
        <v>22</v>
      </c>
      <c r="G103" s="34"/>
      <c r="H103" s="39"/>
    </row>
    <row r="104" spans="1:8" s="2" customFormat="1" ht="20.4">
      <c r="A104" s="34"/>
      <c r="B104" s="39"/>
      <c r="C104" s="288" t="s">
        <v>224</v>
      </c>
      <c r="D104" s="288" t="s">
        <v>225</v>
      </c>
      <c r="E104" s="17" t="s">
        <v>202</v>
      </c>
      <c r="F104" s="289">
        <v>11.1</v>
      </c>
      <c r="G104" s="34"/>
      <c r="H104" s="39"/>
    </row>
    <row r="105" spans="1:8" s="2" customFormat="1" ht="16.8" customHeight="1">
      <c r="A105" s="34"/>
      <c r="B105" s="39"/>
      <c r="C105" s="288" t="s">
        <v>240</v>
      </c>
      <c r="D105" s="288" t="s">
        <v>241</v>
      </c>
      <c r="E105" s="17" t="s">
        <v>202</v>
      </c>
      <c r="F105" s="289">
        <v>3.3</v>
      </c>
      <c r="G105" s="34"/>
      <c r="H105" s="39"/>
    </row>
    <row r="106" spans="1:8" s="2" customFormat="1" ht="16.8" customHeight="1">
      <c r="A106" s="34"/>
      <c r="B106" s="39"/>
      <c r="C106" s="288" t="s">
        <v>245</v>
      </c>
      <c r="D106" s="288" t="s">
        <v>246</v>
      </c>
      <c r="E106" s="17" t="s">
        <v>202</v>
      </c>
      <c r="F106" s="289">
        <v>3.3</v>
      </c>
      <c r="G106" s="34"/>
      <c r="H106" s="39"/>
    </row>
    <row r="107" spans="1:8" s="2" customFormat="1" ht="16.8" customHeight="1">
      <c r="A107" s="34"/>
      <c r="B107" s="39"/>
      <c r="C107" s="288" t="s">
        <v>269</v>
      </c>
      <c r="D107" s="288" t="s">
        <v>270</v>
      </c>
      <c r="E107" s="17" t="s">
        <v>202</v>
      </c>
      <c r="F107" s="289">
        <v>3.3</v>
      </c>
      <c r="G107" s="34"/>
      <c r="H107" s="39"/>
    </row>
    <row r="108" spans="1:8" s="2" customFormat="1" ht="16.8" customHeight="1">
      <c r="A108" s="34"/>
      <c r="B108" s="39"/>
      <c r="C108" s="288" t="s">
        <v>283</v>
      </c>
      <c r="D108" s="288" t="s">
        <v>284</v>
      </c>
      <c r="E108" s="17" t="s">
        <v>195</v>
      </c>
      <c r="F108" s="289">
        <v>22</v>
      </c>
      <c r="G108" s="34"/>
      <c r="H108" s="39"/>
    </row>
    <row r="109" spans="1:8" s="2" customFormat="1" ht="16.8" customHeight="1">
      <c r="A109" s="34"/>
      <c r="B109" s="39"/>
      <c r="C109" s="288" t="s">
        <v>287</v>
      </c>
      <c r="D109" s="288" t="s">
        <v>288</v>
      </c>
      <c r="E109" s="17" t="s">
        <v>195</v>
      </c>
      <c r="F109" s="289">
        <v>22</v>
      </c>
      <c r="G109" s="34"/>
      <c r="H109" s="39"/>
    </row>
    <row r="110" spans="1:8" s="2" customFormat="1" ht="16.8" customHeight="1">
      <c r="A110" s="34"/>
      <c r="B110" s="39"/>
      <c r="C110" s="284" t="s">
        <v>2057</v>
      </c>
      <c r="D110" s="285" t="s">
        <v>1</v>
      </c>
      <c r="E110" s="286" t="s">
        <v>1</v>
      </c>
      <c r="F110" s="287">
        <v>280</v>
      </c>
      <c r="G110" s="34"/>
      <c r="H110" s="39"/>
    </row>
    <row r="111" spans="1:8" s="2" customFormat="1" ht="16.8" customHeight="1">
      <c r="A111" s="34"/>
      <c r="B111" s="39"/>
      <c r="C111" s="284" t="s">
        <v>470</v>
      </c>
      <c r="D111" s="285" t="s">
        <v>1</v>
      </c>
      <c r="E111" s="286" t="s">
        <v>1</v>
      </c>
      <c r="F111" s="287">
        <v>0.66</v>
      </c>
      <c r="G111" s="34"/>
      <c r="H111" s="39"/>
    </row>
    <row r="112" spans="1:8" s="2" customFormat="1" ht="16.8" customHeight="1">
      <c r="A112" s="34"/>
      <c r="B112" s="39"/>
      <c r="C112" s="288" t="s">
        <v>1</v>
      </c>
      <c r="D112" s="288" t="s">
        <v>501</v>
      </c>
      <c r="E112" s="17" t="s">
        <v>1</v>
      </c>
      <c r="F112" s="289">
        <v>0</v>
      </c>
      <c r="G112" s="34"/>
      <c r="H112" s="39"/>
    </row>
    <row r="113" spans="1:8" s="2" customFormat="1" ht="16.8" customHeight="1">
      <c r="A113" s="34"/>
      <c r="B113" s="39"/>
      <c r="C113" s="288" t="s">
        <v>1</v>
      </c>
      <c r="D113" s="288" t="s">
        <v>502</v>
      </c>
      <c r="E113" s="17" t="s">
        <v>1</v>
      </c>
      <c r="F113" s="289">
        <v>0.66</v>
      </c>
      <c r="G113" s="34"/>
      <c r="H113" s="39"/>
    </row>
    <row r="114" spans="1:8" s="2" customFormat="1" ht="16.8" customHeight="1">
      <c r="A114" s="34"/>
      <c r="B114" s="39"/>
      <c r="C114" s="288" t="s">
        <v>470</v>
      </c>
      <c r="D114" s="288" t="s">
        <v>216</v>
      </c>
      <c r="E114" s="17" t="s">
        <v>1</v>
      </c>
      <c r="F114" s="289">
        <v>0.66</v>
      </c>
      <c r="G114" s="34"/>
      <c r="H114" s="39"/>
    </row>
    <row r="115" spans="1:8" s="2" customFormat="1" ht="16.8" customHeight="1">
      <c r="A115" s="34"/>
      <c r="B115" s="39"/>
      <c r="C115" s="290" t="s">
        <v>2055</v>
      </c>
      <c r="D115" s="34"/>
      <c r="E115" s="34"/>
      <c r="F115" s="34"/>
      <c r="G115" s="34"/>
      <c r="H115" s="39"/>
    </row>
    <row r="116" spans="1:8" s="2" customFormat="1" ht="16.8" customHeight="1">
      <c r="A116" s="34"/>
      <c r="B116" s="39"/>
      <c r="C116" s="288" t="s">
        <v>498</v>
      </c>
      <c r="D116" s="288" t="s">
        <v>499</v>
      </c>
      <c r="E116" s="17" t="s">
        <v>202</v>
      </c>
      <c r="F116" s="289">
        <v>0.66</v>
      </c>
      <c r="G116" s="34"/>
      <c r="H116" s="39"/>
    </row>
    <row r="117" spans="1:8" s="2" customFormat="1" ht="20.4">
      <c r="A117" s="34"/>
      <c r="B117" s="39"/>
      <c r="C117" s="288" t="s">
        <v>230</v>
      </c>
      <c r="D117" s="288" t="s">
        <v>231</v>
      </c>
      <c r="E117" s="17" t="s">
        <v>202</v>
      </c>
      <c r="F117" s="289">
        <v>57.66</v>
      </c>
      <c r="G117" s="34"/>
      <c r="H117" s="39"/>
    </row>
    <row r="118" spans="1:8" s="2" customFormat="1" ht="16.8" customHeight="1">
      <c r="A118" s="34"/>
      <c r="B118" s="39"/>
      <c r="C118" s="284" t="s">
        <v>472</v>
      </c>
      <c r="D118" s="285" t="s">
        <v>1</v>
      </c>
      <c r="E118" s="286" t="s">
        <v>1</v>
      </c>
      <c r="F118" s="287">
        <v>36.792</v>
      </c>
      <c r="G118" s="34"/>
      <c r="H118" s="39"/>
    </row>
    <row r="119" spans="1:8" s="2" customFormat="1" ht="16.8" customHeight="1">
      <c r="A119" s="34"/>
      <c r="B119" s="39"/>
      <c r="C119" s="288" t="s">
        <v>472</v>
      </c>
      <c r="D119" s="288" t="s">
        <v>473</v>
      </c>
      <c r="E119" s="17" t="s">
        <v>1</v>
      </c>
      <c r="F119" s="289">
        <v>36.792</v>
      </c>
      <c r="G119" s="34"/>
      <c r="H119" s="39"/>
    </row>
    <row r="120" spans="1:8" s="2" customFormat="1" ht="16.8" customHeight="1">
      <c r="A120" s="34"/>
      <c r="B120" s="39"/>
      <c r="C120" s="290" t="s">
        <v>2055</v>
      </c>
      <c r="D120" s="34"/>
      <c r="E120" s="34"/>
      <c r="F120" s="34"/>
      <c r="G120" s="34"/>
      <c r="H120" s="39"/>
    </row>
    <row r="121" spans="1:8" s="2" customFormat="1" ht="16.8" customHeight="1">
      <c r="A121" s="34"/>
      <c r="B121" s="39"/>
      <c r="C121" s="288" t="s">
        <v>597</v>
      </c>
      <c r="D121" s="288" t="s">
        <v>598</v>
      </c>
      <c r="E121" s="17" t="s">
        <v>256</v>
      </c>
      <c r="F121" s="289">
        <v>36.792</v>
      </c>
      <c r="G121" s="34"/>
      <c r="H121" s="39"/>
    </row>
    <row r="122" spans="1:8" s="2" customFormat="1" ht="16.8" customHeight="1">
      <c r="A122" s="34"/>
      <c r="B122" s="39"/>
      <c r="C122" s="288" t="s">
        <v>600</v>
      </c>
      <c r="D122" s="288" t="s">
        <v>601</v>
      </c>
      <c r="E122" s="17" t="s">
        <v>256</v>
      </c>
      <c r="F122" s="289">
        <v>515.088</v>
      </c>
      <c r="G122" s="34"/>
      <c r="H122" s="39"/>
    </row>
    <row r="123" spans="1:8" s="2" customFormat="1" ht="16.8" customHeight="1">
      <c r="A123" s="34"/>
      <c r="B123" s="39"/>
      <c r="C123" s="288" t="s">
        <v>604</v>
      </c>
      <c r="D123" s="288" t="s">
        <v>605</v>
      </c>
      <c r="E123" s="17" t="s">
        <v>256</v>
      </c>
      <c r="F123" s="289">
        <v>2.87</v>
      </c>
      <c r="G123" s="34"/>
      <c r="H123" s="39"/>
    </row>
    <row r="124" spans="1:8" s="2" customFormat="1" ht="20.4">
      <c r="A124" s="34"/>
      <c r="B124" s="39"/>
      <c r="C124" s="288" t="s">
        <v>618</v>
      </c>
      <c r="D124" s="288" t="s">
        <v>619</v>
      </c>
      <c r="E124" s="17" t="s">
        <v>256</v>
      </c>
      <c r="F124" s="289">
        <v>15.84</v>
      </c>
      <c r="G124" s="34"/>
      <c r="H124" s="39"/>
    </row>
    <row r="125" spans="1:8" s="2" customFormat="1" ht="16.8" customHeight="1">
      <c r="A125" s="34"/>
      <c r="B125" s="39"/>
      <c r="C125" s="284" t="s">
        <v>475</v>
      </c>
      <c r="D125" s="285" t="s">
        <v>1</v>
      </c>
      <c r="E125" s="286" t="s">
        <v>1</v>
      </c>
      <c r="F125" s="287">
        <v>2.87</v>
      </c>
      <c r="G125" s="34"/>
      <c r="H125" s="39"/>
    </row>
    <row r="126" spans="1:8" s="2" customFormat="1" ht="16.8" customHeight="1">
      <c r="A126" s="34"/>
      <c r="B126" s="39"/>
      <c r="C126" s="288" t="s">
        <v>475</v>
      </c>
      <c r="D126" s="288" t="s">
        <v>607</v>
      </c>
      <c r="E126" s="17" t="s">
        <v>1</v>
      </c>
      <c r="F126" s="289">
        <v>2.87</v>
      </c>
      <c r="G126" s="34"/>
      <c r="H126" s="39"/>
    </row>
    <row r="127" spans="1:8" s="2" customFormat="1" ht="16.8" customHeight="1">
      <c r="A127" s="34"/>
      <c r="B127" s="39"/>
      <c r="C127" s="290" t="s">
        <v>2055</v>
      </c>
      <c r="D127" s="34"/>
      <c r="E127" s="34"/>
      <c r="F127" s="34"/>
      <c r="G127" s="34"/>
      <c r="H127" s="39"/>
    </row>
    <row r="128" spans="1:8" s="2" customFormat="1" ht="16.8" customHeight="1">
      <c r="A128" s="34"/>
      <c r="B128" s="39"/>
      <c r="C128" s="288" t="s">
        <v>604</v>
      </c>
      <c r="D128" s="288" t="s">
        <v>605</v>
      </c>
      <c r="E128" s="17" t="s">
        <v>256</v>
      </c>
      <c r="F128" s="289">
        <v>2.87</v>
      </c>
      <c r="G128" s="34"/>
      <c r="H128" s="39"/>
    </row>
    <row r="129" spans="1:8" s="2" customFormat="1" ht="16.8" customHeight="1">
      <c r="A129" s="34"/>
      <c r="B129" s="39"/>
      <c r="C129" s="288" t="s">
        <v>608</v>
      </c>
      <c r="D129" s="288" t="s">
        <v>609</v>
      </c>
      <c r="E129" s="17" t="s">
        <v>256</v>
      </c>
      <c r="F129" s="289">
        <v>40.18</v>
      </c>
      <c r="G129" s="34"/>
      <c r="H129" s="39"/>
    </row>
    <row r="130" spans="1:8" s="2" customFormat="1" ht="16.8" customHeight="1">
      <c r="A130" s="34"/>
      <c r="B130" s="39"/>
      <c r="C130" s="284" t="s">
        <v>154</v>
      </c>
      <c r="D130" s="285" t="s">
        <v>1</v>
      </c>
      <c r="E130" s="286" t="s">
        <v>1</v>
      </c>
      <c r="F130" s="287">
        <v>34</v>
      </c>
      <c r="G130" s="34"/>
      <c r="H130" s="39"/>
    </row>
    <row r="131" spans="1:8" s="2" customFormat="1" ht="16.8" customHeight="1">
      <c r="A131" s="34"/>
      <c r="B131" s="39"/>
      <c r="C131" s="288" t="s">
        <v>1</v>
      </c>
      <c r="D131" s="288" t="s">
        <v>517</v>
      </c>
      <c r="E131" s="17" t="s">
        <v>1</v>
      </c>
      <c r="F131" s="289">
        <v>0</v>
      </c>
      <c r="G131" s="34"/>
      <c r="H131" s="39"/>
    </row>
    <row r="132" spans="1:8" s="2" customFormat="1" ht="16.8" customHeight="1">
      <c r="A132" s="34"/>
      <c r="B132" s="39"/>
      <c r="C132" s="288" t="s">
        <v>1</v>
      </c>
      <c r="D132" s="288" t="s">
        <v>364</v>
      </c>
      <c r="E132" s="17" t="s">
        <v>1</v>
      </c>
      <c r="F132" s="289">
        <v>34</v>
      </c>
      <c r="G132" s="34"/>
      <c r="H132" s="39"/>
    </row>
    <row r="133" spans="1:8" s="2" customFormat="1" ht="16.8" customHeight="1">
      <c r="A133" s="34"/>
      <c r="B133" s="39"/>
      <c r="C133" s="288" t="s">
        <v>154</v>
      </c>
      <c r="D133" s="288" t="s">
        <v>216</v>
      </c>
      <c r="E133" s="17" t="s">
        <v>1</v>
      </c>
      <c r="F133" s="289">
        <v>34</v>
      </c>
      <c r="G133" s="34"/>
      <c r="H133" s="39"/>
    </row>
    <row r="134" spans="1:8" s="2" customFormat="1" ht="16.8" customHeight="1">
      <c r="A134" s="34"/>
      <c r="B134" s="39"/>
      <c r="C134" s="290" t="s">
        <v>2055</v>
      </c>
      <c r="D134" s="34"/>
      <c r="E134" s="34"/>
      <c r="F134" s="34"/>
      <c r="G134" s="34"/>
      <c r="H134" s="39"/>
    </row>
    <row r="135" spans="1:8" s="2" customFormat="1" ht="16.8" customHeight="1">
      <c r="A135" s="34"/>
      <c r="B135" s="39"/>
      <c r="C135" s="288" t="s">
        <v>515</v>
      </c>
      <c r="D135" s="288" t="s">
        <v>265</v>
      </c>
      <c r="E135" s="17" t="s">
        <v>202</v>
      </c>
      <c r="F135" s="289">
        <v>34</v>
      </c>
      <c r="G135" s="34"/>
      <c r="H135" s="39"/>
    </row>
    <row r="136" spans="1:8" s="2" customFormat="1" ht="16.8" customHeight="1">
      <c r="A136" s="34"/>
      <c r="B136" s="39"/>
      <c r="C136" s="288" t="s">
        <v>518</v>
      </c>
      <c r="D136" s="288" t="s">
        <v>519</v>
      </c>
      <c r="E136" s="17" t="s">
        <v>256</v>
      </c>
      <c r="F136" s="289">
        <v>68</v>
      </c>
      <c r="G136" s="34"/>
      <c r="H136" s="39"/>
    </row>
    <row r="137" spans="1:8" s="2" customFormat="1" ht="16.8" customHeight="1">
      <c r="A137" s="34"/>
      <c r="B137" s="39"/>
      <c r="C137" s="284" t="s">
        <v>2058</v>
      </c>
      <c r="D137" s="285" t="s">
        <v>1</v>
      </c>
      <c r="E137" s="286" t="s">
        <v>1</v>
      </c>
      <c r="F137" s="287">
        <v>23.75</v>
      </c>
      <c r="G137" s="34"/>
      <c r="H137" s="39"/>
    </row>
    <row r="138" spans="1:8" s="2" customFormat="1" ht="26.4" customHeight="1">
      <c r="A138" s="34"/>
      <c r="B138" s="39"/>
      <c r="C138" s="283" t="s">
        <v>2059</v>
      </c>
      <c r="D138" s="283" t="s">
        <v>100</v>
      </c>
      <c r="E138" s="34"/>
      <c r="F138" s="34"/>
      <c r="G138" s="34"/>
      <c r="H138" s="39"/>
    </row>
    <row r="139" spans="1:8" s="2" customFormat="1" ht="16.8" customHeight="1">
      <c r="A139" s="34"/>
      <c r="B139" s="39"/>
      <c r="C139" s="284" t="s">
        <v>466</v>
      </c>
      <c r="D139" s="285" t="s">
        <v>1</v>
      </c>
      <c r="E139" s="286" t="s">
        <v>1</v>
      </c>
      <c r="F139" s="287">
        <v>40</v>
      </c>
      <c r="G139" s="34"/>
      <c r="H139" s="39"/>
    </row>
    <row r="140" spans="1:8" s="2" customFormat="1" ht="16.8" customHeight="1">
      <c r="A140" s="34"/>
      <c r="B140" s="39"/>
      <c r="C140" s="288" t="s">
        <v>466</v>
      </c>
      <c r="D140" s="288" t="s">
        <v>645</v>
      </c>
      <c r="E140" s="17" t="s">
        <v>1</v>
      </c>
      <c r="F140" s="289">
        <v>40</v>
      </c>
      <c r="G140" s="34"/>
      <c r="H140" s="39"/>
    </row>
    <row r="141" spans="1:8" s="2" customFormat="1" ht="16.8" customHeight="1">
      <c r="A141" s="34"/>
      <c r="B141" s="39"/>
      <c r="C141" s="290" t="s">
        <v>2055</v>
      </c>
      <c r="D141" s="34"/>
      <c r="E141" s="34"/>
      <c r="F141" s="34"/>
      <c r="G141" s="34"/>
      <c r="H141" s="39"/>
    </row>
    <row r="142" spans="1:8" s="2" customFormat="1" ht="16.8" customHeight="1">
      <c r="A142" s="34"/>
      <c r="B142" s="39"/>
      <c r="C142" s="288" t="s">
        <v>530</v>
      </c>
      <c r="D142" s="288" t="s">
        <v>531</v>
      </c>
      <c r="E142" s="17" t="s">
        <v>195</v>
      </c>
      <c r="F142" s="289">
        <v>40</v>
      </c>
      <c r="G142" s="34"/>
      <c r="H142" s="39"/>
    </row>
    <row r="143" spans="1:8" s="2" customFormat="1" ht="16.8" customHeight="1">
      <c r="A143" s="34"/>
      <c r="B143" s="39"/>
      <c r="C143" s="288" t="s">
        <v>527</v>
      </c>
      <c r="D143" s="288" t="s">
        <v>528</v>
      </c>
      <c r="E143" s="17" t="s">
        <v>195</v>
      </c>
      <c r="F143" s="289">
        <v>40</v>
      </c>
      <c r="G143" s="34"/>
      <c r="H143" s="39"/>
    </row>
    <row r="144" spans="1:8" s="2" customFormat="1" ht="16.8" customHeight="1">
      <c r="A144" s="34"/>
      <c r="B144" s="39"/>
      <c r="C144" s="284" t="s">
        <v>137</v>
      </c>
      <c r="D144" s="285" t="s">
        <v>1</v>
      </c>
      <c r="E144" s="286" t="s">
        <v>1</v>
      </c>
      <c r="F144" s="287">
        <v>53</v>
      </c>
      <c r="G144" s="34"/>
      <c r="H144" s="39"/>
    </row>
    <row r="145" spans="1:8" s="2" customFormat="1" ht="16.8" customHeight="1">
      <c r="A145" s="34"/>
      <c r="B145" s="39"/>
      <c r="C145" s="288" t="s">
        <v>1</v>
      </c>
      <c r="D145" s="288" t="s">
        <v>496</v>
      </c>
      <c r="E145" s="17" t="s">
        <v>1</v>
      </c>
      <c r="F145" s="289">
        <v>0</v>
      </c>
      <c r="G145" s="34"/>
      <c r="H145" s="39"/>
    </row>
    <row r="146" spans="1:8" s="2" customFormat="1" ht="16.8" customHeight="1">
      <c r="A146" s="34"/>
      <c r="B146" s="39"/>
      <c r="C146" s="288" t="s">
        <v>1</v>
      </c>
      <c r="D146" s="288" t="s">
        <v>640</v>
      </c>
      <c r="E146" s="17" t="s">
        <v>1</v>
      </c>
      <c r="F146" s="289">
        <v>53</v>
      </c>
      <c r="G146" s="34"/>
      <c r="H146" s="39"/>
    </row>
    <row r="147" spans="1:8" s="2" customFormat="1" ht="16.8" customHeight="1">
      <c r="A147" s="34"/>
      <c r="B147" s="39"/>
      <c r="C147" s="288" t="s">
        <v>137</v>
      </c>
      <c r="D147" s="288" t="s">
        <v>216</v>
      </c>
      <c r="E147" s="17" t="s">
        <v>1</v>
      </c>
      <c r="F147" s="289">
        <v>53</v>
      </c>
      <c r="G147" s="34"/>
      <c r="H147" s="39"/>
    </row>
    <row r="148" spans="1:8" s="2" customFormat="1" ht="16.8" customHeight="1">
      <c r="A148" s="34"/>
      <c r="B148" s="39"/>
      <c r="C148" s="290" t="s">
        <v>2055</v>
      </c>
      <c r="D148" s="34"/>
      <c r="E148" s="34"/>
      <c r="F148" s="34"/>
      <c r="G148" s="34"/>
      <c r="H148" s="39"/>
    </row>
    <row r="149" spans="1:8" s="2" customFormat="1" ht="16.8" customHeight="1">
      <c r="A149" s="34"/>
      <c r="B149" s="39"/>
      <c r="C149" s="288" t="s">
        <v>211</v>
      </c>
      <c r="D149" s="288" t="s">
        <v>212</v>
      </c>
      <c r="E149" s="17" t="s">
        <v>202</v>
      </c>
      <c r="F149" s="289">
        <v>53</v>
      </c>
      <c r="G149" s="34"/>
      <c r="H149" s="39"/>
    </row>
    <row r="150" spans="1:8" s="2" customFormat="1" ht="20.4">
      <c r="A150" s="34"/>
      <c r="B150" s="39"/>
      <c r="C150" s="288" t="s">
        <v>230</v>
      </c>
      <c r="D150" s="288" t="s">
        <v>231</v>
      </c>
      <c r="E150" s="17" t="s">
        <v>202</v>
      </c>
      <c r="F150" s="289">
        <v>53.54</v>
      </c>
      <c r="G150" s="34"/>
      <c r="H150" s="39"/>
    </row>
    <row r="151" spans="1:8" s="2" customFormat="1" ht="16.8" customHeight="1">
      <c r="A151" s="34"/>
      <c r="B151" s="39"/>
      <c r="C151" s="284" t="s">
        <v>148</v>
      </c>
      <c r="D151" s="285" t="s">
        <v>1</v>
      </c>
      <c r="E151" s="286" t="s">
        <v>1</v>
      </c>
      <c r="F151" s="287">
        <v>29.104</v>
      </c>
      <c r="G151" s="34"/>
      <c r="H151" s="39"/>
    </row>
    <row r="152" spans="1:8" s="2" customFormat="1" ht="16.8" customHeight="1">
      <c r="A152" s="34"/>
      <c r="B152" s="39"/>
      <c r="C152" s="284" t="s">
        <v>151</v>
      </c>
      <c r="D152" s="285" t="s">
        <v>1</v>
      </c>
      <c r="E152" s="286" t="s">
        <v>1</v>
      </c>
      <c r="F152" s="287">
        <v>0</v>
      </c>
      <c r="G152" s="34"/>
      <c r="H152" s="39"/>
    </row>
    <row r="153" spans="1:8" s="2" customFormat="1" ht="16.8" customHeight="1">
      <c r="A153" s="34"/>
      <c r="B153" s="39"/>
      <c r="C153" s="284" t="s">
        <v>146</v>
      </c>
      <c r="D153" s="285" t="s">
        <v>1</v>
      </c>
      <c r="E153" s="286" t="s">
        <v>1</v>
      </c>
      <c r="F153" s="287">
        <v>53.54</v>
      </c>
      <c r="G153" s="34"/>
      <c r="H153" s="39"/>
    </row>
    <row r="154" spans="1:8" s="2" customFormat="1" ht="16.8" customHeight="1">
      <c r="A154" s="34"/>
      <c r="B154" s="39"/>
      <c r="C154" s="288" t="s">
        <v>1</v>
      </c>
      <c r="D154" s="288" t="s">
        <v>507</v>
      </c>
      <c r="E154" s="17" t="s">
        <v>1</v>
      </c>
      <c r="F154" s="289">
        <v>0</v>
      </c>
      <c r="G154" s="34"/>
      <c r="H154" s="39"/>
    </row>
    <row r="155" spans="1:8" s="2" customFormat="1" ht="16.8" customHeight="1">
      <c r="A155" s="34"/>
      <c r="B155" s="39"/>
      <c r="C155" s="288" t="s">
        <v>1</v>
      </c>
      <c r="D155" s="288" t="s">
        <v>508</v>
      </c>
      <c r="E155" s="17" t="s">
        <v>1</v>
      </c>
      <c r="F155" s="289">
        <v>53.54</v>
      </c>
      <c r="G155" s="34"/>
      <c r="H155" s="39"/>
    </row>
    <row r="156" spans="1:8" s="2" customFormat="1" ht="16.8" customHeight="1">
      <c r="A156" s="34"/>
      <c r="B156" s="39"/>
      <c r="C156" s="288" t="s">
        <v>146</v>
      </c>
      <c r="D156" s="288" t="s">
        <v>216</v>
      </c>
      <c r="E156" s="17" t="s">
        <v>1</v>
      </c>
      <c r="F156" s="289">
        <v>53.54</v>
      </c>
      <c r="G156" s="34"/>
      <c r="H156" s="39"/>
    </row>
    <row r="157" spans="1:8" s="2" customFormat="1" ht="16.8" customHeight="1">
      <c r="A157" s="34"/>
      <c r="B157" s="39"/>
      <c r="C157" s="290" t="s">
        <v>2055</v>
      </c>
      <c r="D157" s="34"/>
      <c r="E157" s="34"/>
      <c r="F157" s="34"/>
      <c r="G157" s="34"/>
      <c r="H157" s="39"/>
    </row>
    <row r="158" spans="1:8" s="2" customFormat="1" ht="20.4">
      <c r="A158" s="34"/>
      <c r="B158" s="39"/>
      <c r="C158" s="288" t="s">
        <v>230</v>
      </c>
      <c r="D158" s="288" t="s">
        <v>231</v>
      </c>
      <c r="E158" s="17" t="s">
        <v>202</v>
      </c>
      <c r="F158" s="289">
        <v>53.54</v>
      </c>
      <c r="G158" s="34"/>
      <c r="H158" s="39"/>
    </row>
    <row r="159" spans="1:8" s="2" customFormat="1" ht="20.4">
      <c r="A159" s="34"/>
      <c r="B159" s="39"/>
      <c r="C159" s="288" t="s">
        <v>235</v>
      </c>
      <c r="D159" s="288" t="s">
        <v>236</v>
      </c>
      <c r="E159" s="17" t="s">
        <v>202</v>
      </c>
      <c r="F159" s="289">
        <v>267.7</v>
      </c>
      <c r="G159" s="34"/>
      <c r="H159" s="39"/>
    </row>
    <row r="160" spans="1:8" s="2" customFormat="1" ht="16.8" customHeight="1">
      <c r="A160" s="34"/>
      <c r="B160" s="39"/>
      <c r="C160" s="288" t="s">
        <v>250</v>
      </c>
      <c r="D160" s="288" t="s">
        <v>251</v>
      </c>
      <c r="E160" s="17" t="s">
        <v>202</v>
      </c>
      <c r="F160" s="289">
        <v>53.855</v>
      </c>
      <c r="G160" s="34"/>
      <c r="H160" s="39"/>
    </row>
    <row r="161" spans="1:8" s="2" customFormat="1" ht="20.4">
      <c r="A161" s="34"/>
      <c r="B161" s="39"/>
      <c r="C161" s="288" t="s">
        <v>254</v>
      </c>
      <c r="D161" s="288" t="s">
        <v>255</v>
      </c>
      <c r="E161" s="17" t="s">
        <v>256</v>
      </c>
      <c r="F161" s="289">
        <v>89.938</v>
      </c>
      <c r="G161" s="34"/>
      <c r="H161" s="39"/>
    </row>
    <row r="162" spans="1:8" s="2" customFormat="1" ht="16.8" customHeight="1">
      <c r="A162" s="34"/>
      <c r="B162" s="39"/>
      <c r="C162" s="284" t="s">
        <v>634</v>
      </c>
      <c r="D162" s="285" t="s">
        <v>1</v>
      </c>
      <c r="E162" s="286" t="s">
        <v>1</v>
      </c>
      <c r="F162" s="287">
        <v>0.315</v>
      </c>
      <c r="G162" s="34"/>
      <c r="H162" s="39"/>
    </row>
    <row r="163" spans="1:8" s="2" customFormat="1" ht="16.8" customHeight="1">
      <c r="A163" s="34"/>
      <c r="B163" s="39"/>
      <c r="C163" s="288" t="s">
        <v>634</v>
      </c>
      <c r="D163" s="288" t="s">
        <v>674</v>
      </c>
      <c r="E163" s="17" t="s">
        <v>1</v>
      </c>
      <c r="F163" s="289">
        <v>0.315</v>
      </c>
      <c r="G163" s="34"/>
      <c r="H163" s="39"/>
    </row>
    <row r="164" spans="1:8" s="2" customFormat="1" ht="16.8" customHeight="1">
      <c r="A164" s="34"/>
      <c r="B164" s="39"/>
      <c r="C164" s="290" t="s">
        <v>2055</v>
      </c>
      <c r="D164" s="34"/>
      <c r="E164" s="34"/>
      <c r="F164" s="34"/>
      <c r="G164" s="34"/>
      <c r="H164" s="39"/>
    </row>
    <row r="165" spans="1:8" s="2" customFormat="1" ht="16.8" customHeight="1">
      <c r="A165" s="34"/>
      <c r="B165" s="39"/>
      <c r="C165" s="288" t="s">
        <v>671</v>
      </c>
      <c r="D165" s="288" t="s">
        <v>672</v>
      </c>
      <c r="E165" s="17" t="s">
        <v>202</v>
      </c>
      <c r="F165" s="289">
        <v>0.315</v>
      </c>
      <c r="G165" s="34"/>
      <c r="H165" s="39"/>
    </row>
    <row r="166" spans="1:8" s="2" customFormat="1" ht="16.8" customHeight="1">
      <c r="A166" s="34"/>
      <c r="B166" s="39"/>
      <c r="C166" s="288" t="s">
        <v>250</v>
      </c>
      <c r="D166" s="288" t="s">
        <v>251</v>
      </c>
      <c r="E166" s="17" t="s">
        <v>202</v>
      </c>
      <c r="F166" s="289">
        <v>53.855</v>
      </c>
      <c r="G166" s="34"/>
      <c r="H166" s="39"/>
    </row>
    <row r="167" spans="1:8" s="2" customFormat="1" ht="20.4">
      <c r="A167" s="34"/>
      <c r="B167" s="39"/>
      <c r="C167" s="288" t="s">
        <v>254</v>
      </c>
      <c r="D167" s="288" t="s">
        <v>255</v>
      </c>
      <c r="E167" s="17" t="s">
        <v>256</v>
      </c>
      <c r="F167" s="289">
        <v>89.938</v>
      </c>
      <c r="G167" s="34"/>
      <c r="H167" s="39"/>
    </row>
    <row r="168" spans="1:8" s="2" customFormat="1" ht="16.8" customHeight="1">
      <c r="A168" s="34"/>
      <c r="B168" s="39"/>
      <c r="C168" s="288" t="s">
        <v>675</v>
      </c>
      <c r="D168" s="288" t="s">
        <v>676</v>
      </c>
      <c r="E168" s="17" t="s">
        <v>202</v>
      </c>
      <c r="F168" s="289">
        <v>4.41</v>
      </c>
      <c r="G168" s="34"/>
      <c r="H168" s="39"/>
    </row>
    <row r="169" spans="1:8" s="2" customFormat="1" ht="16.8" customHeight="1">
      <c r="A169" s="34"/>
      <c r="B169" s="39"/>
      <c r="C169" s="284" t="s">
        <v>139</v>
      </c>
      <c r="D169" s="285" t="s">
        <v>1</v>
      </c>
      <c r="E169" s="286" t="s">
        <v>1</v>
      </c>
      <c r="F169" s="287">
        <v>66</v>
      </c>
      <c r="G169" s="34"/>
      <c r="H169" s="39"/>
    </row>
    <row r="170" spans="1:8" s="2" customFormat="1" ht="16.8" customHeight="1">
      <c r="A170" s="34"/>
      <c r="B170" s="39"/>
      <c r="C170" s="288" t="s">
        <v>139</v>
      </c>
      <c r="D170" s="288" t="s">
        <v>639</v>
      </c>
      <c r="E170" s="17" t="s">
        <v>1</v>
      </c>
      <c r="F170" s="289">
        <v>66</v>
      </c>
      <c r="G170" s="34"/>
      <c r="H170" s="39"/>
    </row>
    <row r="171" spans="1:8" s="2" customFormat="1" ht="16.8" customHeight="1">
      <c r="A171" s="34"/>
      <c r="B171" s="39"/>
      <c r="C171" s="290" t="s">
        <v>2055</v>
      </c>
      <c r="D171" s="34"/>
      <c r="E171" s="34"/>
      <c r="F171" s="34"/>
      <c r="G171" s="34"/>
      <c r="H171" s="39"/>
    </row>
    <row r="172" spans="1:8" s="2" customFormat="1" ht="16.8" customHeight="1">
      <c r="A172" s="34"/>
      <c r="B172" s="39"/>
      <c r="C172" s="288" t="s">
        <v>492</v>
      </c>
      <c r="D172" s="288" t="s">
        <v>493</v>
      </c>
      <c r="E172" s="17" t="s">
        <v>195</v>
      </c>
      <c r="F172" s="289">
        <v>66</v>
      </c>
      <c r="G172" s="34"/>
      <c r="H172" s="39"/>
    </row>
    <row r="173" spans="1:8" s="2" customFormat="1" ht="20.4">
      <c r="A173" s="34"/>
      <c r="B173" s="39"/>
      <c r="C173" s="288" t="s">
        <v>224</v>
      </c>
      <c r="D173" s="288" t="s">
        <v>225</v>
      </c>
      <c r="E173" s="17" t="s">
        <v>202</v>
      </c>
      <c r="F173" s="289">
        <v>12.6</v>
      </c>
      <c r="G173" s="34"/>
      <c r="H173" s="39"/>
    </row>
    <row r="174" spans="1:8" s="2" customFormat="1" ht="16.8" customHeight="1">
      <c r="A174" s="34"/>
      <c r="B174" s="39"/>
      <c r="C174" s="284" t="s">
        <v>142</v>
      </c>
      <c r="D174" s="285" t="s">
        <v>1</v>
      </c>
      <c r="E174" s="286" t="s">
        <v>1</v>
      </c>
      <c r="F174" s="287">
        <v>18</v>
      </c>
      <c r="G174" s="34"/>
      <c r="H174" s="39"/>
    </row>
    <row r="175" spans="1:8" s="2" customFormat="1" ht="16.8" customHeight="1">
      <c r="A175" s="34"/>
      <c r="B175" s="39"/>
      <c r="C175" s="288" t="s">
        <v>142</v>
      </c>
      <c r="D175" s="288" t="s">
        <v>644</v>
      </c>
      <c r="E175" s="17" t="s">
        <v>1</v>
      </c>
      <c r="F175" s="289">
        <v>18</v>
      </c>
      <c r="G175" s="34"/>
      <c r="H175" s="39"/>
    </row>
    <row r="176" spans="1:8" s="2" customFormat="1" ht="16.8" customHeight="1">
      <c r="A176" s="34"/>
      <c r="B176" s="39"/>
      <c r="C176" s="290" t="s">
        <v>2055</v>
      </c>
      <c r="D176" s="34"/>
      <c r="E176" s="34"/>
      <c r="F176" s="34"/>
      <c r="G176" s="34"/>
      <c r="H176" s="39"/>
    </row>
    <row r="177" spans="1:8" s="2" customFormat="1" ht="16.8" customHeight="1">
      <c r="A177" s="34"/>
      <c r="B177" s="39"/>
      <c r="C177" s="288" t="s">
        <v>274</v>
      </c>
      <c r="D177" s="288" t="s">
        <v>275</v>
      </c>
      <c r="E177" s="17" t="s">
        <v>195</v>
      </c>
      <c r="F177" s="289">
        <v>18</v>
      </c>
      <c r="G177" s="34"/>
      <c r="H177" s="39"/>
    </row>
    <row r="178" spans="1:8" s="2" customFormat="1" ht="20.4">
      <c r="A178" s="34"/>
      <c r="B178" s="39"/>
      <c r="C178" s="288" t="s">
        <v>224</v>
      </c>
      <c r="D178" s="288" t="s">
        <v>225</v>
      </c>
      <c r="E178" s="17" t="s">
        <v>202</v>
      </c>
      <c r="F178" s="289">
        <v>12.6</v>
      </c>
      <c r="G178" s="34"/>
      <c r="H178" s="39"/>
    </row>
    <row r="179" spans="1:8" s="2" customFormat="1" ht="16.8" customHeight="1">
      <c r="A179" s="34"/>
      <c r="B179" s="39"/>
      <c r="C179" s="288" t="s">
        <v>240</v>
      </c>
      <c r="D179" s="288" t="s">
        <v>241</v>
      </c>
      <c r="E179" s="17" t="s">
        <v>202</v>
      </c>
      <c r="F179" s="289">
        <v>2.7</v>
      </c>
      <c r="G179" s="34"/>
      <c r="H179" s="39"/>
    </row>
    <row r="180" spans="1:8" s="2" customFormat="1" ht="16.8" customHeight="1">
      <c r="A180" s="34"/>
      <c r="B180" s="39"/>
      <c r="C180" s="288" t="s">
        <v>245</v>
      </c>
      <c r="D180" s="288" t="s">
        <v>246</v>
      </c>
      <c r="E180" s="17" t="s">
        <v>202</v>
      </c>
      <c r="F180" s="289">
        <v>2.7</v>
      </c>
      <c r="G180" s="34"/>
      <c r="H180" s="39"/>
    </row>
    <row r="181" spans="1:8" s="2" customFormat="1" ht="16.8" customHeight="1">
      <c r="A181" s="34"/>
      <c r="B181" s="39"/>
      <c r="C181" s="288" t="s">
        <v>269</v>
      </c>
      <c r="D181" s="288" t="s">
        <v>270</v>
      </c>
      <c r="E181" s="17" t="s">
        <v>202</v>
      </c>
      <c r="F181" s="289">
        <v>2.7</v>
      </c>
      <c r="G181" s="34"/>
      <c r="H181" s="39"/>
    </row>
    <row r="182" spans="1:8" s="2" customFormat="1" ht="16.8" customHeight="1">
      <c r="A182" s="34"/>
      <c r="B182" s="39"/>
      <c r="C182" s="288" t="s">
        <v>283</v>
      </c>
      <c r="D182" s="288" t="s">
        <v>284</v>
      </c>
      <c r="E182" s="17" t="s">
        <v>195</v>
      </c>
      <c r="F182" s="289">
        <v>18</v>
      </c>
      <c r="G182" s="34"/>
      <c r="H182" s="39"/>
    </row>
    <row r="183" spans="1:8" s="2" customFormat="1" ht="16.8" customHeight="1">
      <c r="A183" s="34"/>
      <c r="B183" s="39"/>
      <c r="C183" s="288" t="s">
        <v>287</v>
      </c>
      <c r="D183" s="288" t="s">
        <v>288</v>
      </c>
      <c r="E183" s="17" t="s">
        <v>195</v>
      </c>
      <c r="F183" s="289">
        <v>18</v>
      </c>
      <c r="G183" s="34"/>
      <c r="H183" s="39"/>
    </row>
    <row r="184" spans="1:8" s="2" customFormat="1" ht="16.8" customHeight="1">
      <c r="A184" s="34"/>
      <c r="B184" s="39"/>
      <c r="C184" s="284" t="s">
        <v>2057</v>
      </c>
      <c r="D184" s="285" t="s">
        <v>1</v>
      </c>
      <c r="E184" s="286" t="s">
        <v>1</v>
      </c>
      <c r="F184" s="287">
        <v>280</v>
      </c>
      <c r="G184" s="34"/>
      <c r="H184" s="39"/>
    </row>
    <row r="185" spans="1:8" s="2" customFormat="1" ht="16.8" customHeight="1">
      <c r="A185" s="34"/>
      <c r="B185" s="39"/>
      <c r="C185" s="284" t="s">
        <v>470</v>
      </c>
      <c r="D185" s="285" t="s">
        <v>1</v>
      </c>
      <c r="E185" s="286" t="s">
        <v>1</v>
      </c>
      <c r="F185" s="287">
        <v>0.54</v>
      </c>
      <c r="G185" s="34"/>
      <c r="H185" s="39"/>
    </row>
    <row r="186" spans="1:8" s="2" customFormat="1" ht="16.8" customHeight="1">
      <c r="A186" s="34"/>
      <c r="B186" s="39"/>
      <c r="C186" s="288" t="s">
        <v>1</v>
      </c>
      <c r="D186" s="288" t="s">
        <v>501</v>
      </c>
      <c r="E186" s="17" t="s">
        <v>1</v>
      </c>
      <c r="F186" s="289">
        <v>0</v>
      </c>
      <c r="G186" s="34"/>
      <c r="H186" s="39"/>
    </row>
    <row r="187" spans="1:8" s="2" customFormat="1" ht="16.8" customHeight="1">
      <c r="A187" s="34"/>
      <c r="B187" s="39"/>
      <c r="C187" s="288" t="s">
        <v>1</v>
      </c>
      <c r="D187" s="288" t="s">
        <v>641</v>
      </c>
      <c r="E187" s="17" t="s">
        <v>1</v>
      </c>
      <c r="F187" s="289">
        <v>0.54</v>
      </c>
      <c r="G187" s="34"/>
      <c r="H187" s="39"/>
    </row>
    <row r="188" spans="1:8" s="2" customFormat="1" ht="16.8" customHeight="1">
      <c r="A188" s="34"/>
      <c r="B188" s="39"/>
      <c r="C188" s="288" t="s">
        <v>470</v>
      </c>
      <c r="D188" s="288" t="s">
        <v>216</v>
      </c>
      <c r="E188" s="17" t="s">
        <v>1</v>
      </c>
      <c r="F188" s="289">
        <v>0.54</v>
      </c>
      <c r="G188" s="34"/>
      <c r="H188" s="39"/>
    </row>
    <row r="189" spans="1:8" s="2" customFormat="1" ht="16.8" customHeight="1">
      <c r="A189" s="34"/>
      <c r="B189" s="39"/>
      <c r="C189" s="290" t="s">
        <v>2055</v>
      </c>
      <c r="D189" s="34"/>
      <c r="E189" s="34"/>
      <c r="F189" s="34"/>
      <c r="G189" s="34"/>
      <c r="H189" s="39"/>
    </row>
    <row r="190" spans="1:8" s="2" customFormat="1" ht="16.8" customHeight="1">
      <c r="A190" s="34"/>
      <c r="B190" s="39"/>
      <c r="C190" s="288" t="s">
        <v>498</v>
      </c>
      <c r="D190" s="288" t="s">
        <v>499</v>
      </c>
      <c r="E190" s="17" t="s">
        <v>202</v>
      </c>
      <c r="F190" s="289">
        <v>0.54</v>
      </c>
      <c r="G190" s="34"/>
      <c r="H190" s="39"/>
    </row>
    <row r="191" spans="1:8" s="2" customFormat="1" ht="20.4">
      <c r="A191" s="34"/>
      <c r="B191" s="39"/>
      <c r="C191" s="288" t="s">
        <v>230</v>
      </c>
      <c r="D191" s="288" t="s">
        <v>231</v>
      </c>
      <c r="E191" s="17" t="s">
        <v>202</v>
      </c>
      <c r="F191" s="289">
        <v>53.54</v>
      </c>
      <c r="G191" s="34"/>
      <c r="H191" s="39"/>
    </row>
    <row r="192" spans="1:8" s="2" customFormat="1" ht="16.8" customHeight="1">
      <c r="A192" s="34"/>
      <c r="B192" s="39"/>
      <c r="C192" s="284" t="s">
        <v>472</v>
      </c>
      <c r="D192" s="285" t="s">
        <v>1</v>
      </c>
      <c r="E192" s="286" t="s">
        <v>1</v>
      </c>
      <c r="F192" s="287">
        <v>36.792</v>
      </c>
      <c r="G192" s="34"/>
      <c r="H192" s="39"/>
    </row>
    <row r="193" spans="1:8" s="2" customFormat="1" ht="16.8" customHeight="1">
      <c r="A193" s="34"/>
      <c r="B193" s="39"/>
      <c r="C193" s="288" t="s">
        <v>472</v>
      </c>
      <c r="D193" s="288" t="s">
        <v>473</v>
      </c>
      <c r="E193" s="17" t="s">
        <v>1</v>
      </c>
      <c r="F193" s="289">
        <v>36.792</v>
      </c>
      <c r="G193" s="34"/>
      <c r="H193" s="39"/>
    </row>
    <row r="194" spans="1:8" s="2" customFormat="1" ht="16.8" customHeight="1">
      <c r="A194" s="34"/>
      <c r="B194" s="39"/>
      <c r="C194" s="284" t="s">
        <v>475</v>
      </c>
      <c r="D194" s="285" t="s">
        <v>1</v>
      </c>
      <c r="E194" s="286" t="s">
        <v>1</v>
      </c>
      <c r="F194" s="287">
        <v>2.87</v>
      </c>
      <c r="G194" s="34"/>
      <c r="H194" s="39"/>
    </row>
    <row r="195" spans="1:8" s="2" customFormat="1" ht="16.8" customHeight="1">
      <c r="A195" s="34"/>
      <c r="B195" s="39"/>
      <c r="C195" s="288" t="s">
        <v>475</v>
      </c>
      <c r="D195" s="288" t="s">
        <v>607</v>
      </c>
      <c r="E195" s="17" t="s">
        <v>1</v>
      </c>
      <c r="F195" s="289">
        <v>2.87</v>
      </c>
      <c r="G195" s="34"/>
      <c r="H195" s="39"/>
    </row>
    <row r="196" spans="1:8" s="2" customFormat="1" ht="16.8" customHeight="1">
      <c r="A196" s="34"/>
      <c r="B196" s="39"/>
      <c r="C196" s="284" t="s">
        <v>154</v>
      </c>
      <c r="D196" s="285" t="s">
        <v>1</v>
      </c>
      <c r="E196" s="286" t="s">
        <v>1</v>
      </c>
      <c r="F196" s="287">
        <v>34</v>
      </c>
      <c r="G196" s="34"/>
      <c r="H196" s="39"/>
    </row>
    <row r="197" spans="1:8" s="2" customFormat="1" ht="16.8" customHeight="1">
      <c r="A197" s="34"/>
      <c r="B197" s="39"/>
      <c r="C197" s="288" t="s">
        <v>1</v>
      </c>
      <c r="D197" s="288" t="s">
        <v>517</v>
      </c>
      <c r="E197" s="17" t="s">
        <v>1</v>
      </c>
      <c r="F197" s="289">
        <v>0</v>
      </c>
      <c r="G197" s="34"/>
      <c r="H197" s="39"/>
    </row>
    <row r="198" spans="1:8" s="2" customFormat="1" ht="16.8" customHeight="1">
      <c r="A198" s="34"/>
      <c r="B198" s="39"/>
      <c r="C198" s="288" t="s">
        <v>1</v>
      </c>
      <c r="D198" s="288" t="s">
        <v>364</v>
      </c>
      <c r="E198" s="17" t="s">
        <v>1</v>
      </c>
      <c r="F198" s="289">
        <v>34</v>
      </c>
      <c r="G198" s="34"/>
      <c r="H198" s="39"/>
    </row>
    <row r="199" spans="1:8" s="2" customFormat="1" ht="16.8" customHeight="1">
      <c r="A199" s="34"/>
      <c r="B199" s="39"/>
      <c r="C199" s="288" t="s">
        <v>154</v>
      </c>
      <c r="D199" s="288" t="s">
        <v>216</v>
      </c>
      <c r="E199" s="17" t="s">
        <v>1</v>
      </c>
      <c r="F199" s="289">
        <v>34</v>
      </c>
      <c r="G199" s="34"/>
      <c r="H199" s="39"/>
    </row>
    <row r="200" spans="1:8" s="2" customFormat="1" ht="16.8" customHeight="1">
      <c r="A200" s="34"/>
      <c r="B200" s="39"/>
      <c r="C200" s="290" t="s">
        <v>2055</v>
      </c>
      <c r="D200" s="34"/>
      <c r="E200" s="34"/>
      <c r="F200" s="34"/>
      <c r="G200" s="34"/>
      <c r="H200" s="39"/>
    </row>
    <row r="201" spans="1:8" s="2" customFormat="1" ht="16.8" customHeight="1">
      <c r="A201" s="34"/>
      <c r="B201" s="39"/>
      <c r="C201" s="288" t="s">
        <v>515</v>
      </c>
      <c r="D201" s="288" t="s">
        <v>265</v>
      </c>
      <c r="E201" s="17" t="s">
        <v>202</v>
      </c>
      <c r="F201" s="289">
        <v>34</v>
      </c>
      <c r="G201" s="34"/>
      <c r="H201" s="39"/>
    </row>
    <row r="202" spans="1:8" s="2" customFormat="1" ht="16.8" customHeight="1">
      <c r="A202" s="34"/>
      <c r="B202" s="39"/>
      <c r="C202" s="288" t="s">
        <v>518</v>
      </c>
      <c r="D202" s="288" t="s">
        <v>519</v>
      </c>
      <c r="E202" s="17" t="s">
        <v>256</v>
      </c>
      <c r="F202" s="289">
        <v>68</v>
      </c>
      <c r="G202" s="34"/>
      <c r="H202" s="39"/>
    </row>
    <row r="203" spans="1:8" s="2" customFormat="1" ht="16.8" customHeight="1">
      <c r="A203" s="34"/>
      <c r="B203" s="39"/>
      <c r="C203" s="284" t="s">
        <v>2058</v>
      </c>
      <c r="D203" s="285" t="s">
        <v>1</v>
      </c>
      <c r="E203" s="286" t="s">
        <v>1</v>
      </c>
      <c r="F203" s="287">
        <v>23.75</v>
      </c>
      <c r="G203" s="34"/>
      <c r="H203" s="39"/>
    </row>
    <row r="204" spans="1:8" s="2" customFormat="1" ht="26.4" customHeight="1">
      <c r="A204" s="34"/>
      <c r="B204" s="39"/>
      <c r="C204" s="283" t="s">
        <v>2060</v>
      </c>
      <c r="D204" s="283" t="s">
        <v>102</v>
      </c>
      <c r="E204" s="34"/>
      <c r="F204" s="34"/>
      <c r="G204" s="34"/>
      <c r="H204" s="39"/>
    </row>
    <row r="205" spans="1:8" s="2" customFormat="1" ht="16.8" customHeight="1">
      <c r="A205" s="34"/>
      <c r="B205" s="39"/>
      <c r="C205" s="284" t="s">
        <v>466</v>
      </c>
      <c r="D205" s="285" t="s">
        <v>1</v>
      </c>
      <c r="E205" s="286" t="s">
        <v>1</v>
      </c>
      <c r="F205" s="287">
        <v>39</v>
      </c>
      <c r="G205" s="34"/>
      <c r="H205" s="39"/>
    </row>
    <row r="206" spans="1:8" s="2" customFormat="1" ht="16.8" customHeight="1">
      <c r="A206" s="34"/>
      <c r="B206" s="39"/>
      <c r="C206" s="288" t="s">
        <v>466</v>
      </c>
      <c r="D206" s="288" t="s">
        <v>687</v>
      </c>
      <c r="E206" s="17" t="s">
        <v>1</v>
      </c>
      <c r="F206" s="289">
        <v>39</v>
      </c>
      <c r="G206" s="34"/>
      <c r="H206" s="39"/>
    </row>
    <row r="207" spans="1:8" s="2" customFormat="1" ht="16.8" customHeight="1">
      <c r="A207" s="34"/>
      <c r="B207" s="39"/>
      <c r="C207" s="290" t="s">
        <v>2055</v>
      </c>
      <c r="D207" s="34"/>
      <c r="E207" s="34"/>
      <c r="F207" s="34"/>
      <c r="G207" s="34"/>
      <c r="H207" s="39"/>
    </row>
    <row r="208" spans="1:8" s="2" customFormat="1" ht="16.8" customHeight="1">
      <c r="A208" s="34"/>
      <c r="B208" s="39"/>
      <c r="C208" s="288" t="s">
        <v>530</v>
      </c>
      <c r="D208" s="288" t="s">
        <v>531</v>
      </c>
      <c r="E208" s="17" t="s">
        <v>195</v>
      </c>
      <c r="F208" s="289">
        <v>39</v>
      </c>
      <c r="G208" s="34"/>
      <c r="H208" s="39"/>
    </row>
    <row r="209" spans="1:8" s="2" customFormat="1" ht="16.8" customHeight="1">
      <c r="A209" s="34"/>
      <c r="B209" s="39"/>
      <c r="C209" s="288" t="s">
        <v>527</v>
      </c>
      <c r="D209" s="288" t="s">
        <v>528</v>
      </c>
      <c r="E209" s="17" t="s">
        <v>195</v>
      </c>
      <c r="F209" s="289">
        <v>39</v>
      </c>
      <c r="G209" s="34"/>
      <c r="H209" s="39"/>
    </row>
    <row r="210" spans="1:8" s="2" customFormat="1" ht="16.8" customHeight="1">
      <c r="A210" s="34"/>
      <c r="B210" s="39"/>
      <c r="C210" s="284" t="s">
        <v>137</v>
      </c>
      <c r="D210" s="285" t="s">
        <v>1</v>
      </c>
      <c r="E210" s="286" t="s">
        <v>1</v>
      </c>
      <c r="F210" s="287">
        <v>49</v>
      </c>
      <c r="G210" s="34"/>
      <c r="H210" s="39"/>
    </row>
    <row r="211" spans="1:8" s="2" customFormat="1" ht="16.8" customHeight="1">
      <c r="A211" s="34"/>
      <c r="B211" s="39"/>
      <c r="C211" s="288" t="s">
        <v>1</v>
      </c>
      <c r="D211" s="288" t="s">
        <v>496</v>
      </c>
      <c r="E211" s="17" t="s">
        <v>1</v>
      </c>
      <c r="F211" s="289">
        <v>0</v>
      </c>
      <c r="G211" s="34"/>
      <c r="H211" s="39"/>
    </row>
    <row r="212" spans="1:8" s="2" customFormat="1" ht="16.8" customHeight="1">
      <c r="A212" s="34"/>
      <c r="B212" s="39"/>
      <c r="C212" s="288" t="s">
        <v>1</v>
      </c>
      <c r="D212" s="288" t="s">
        <v>684</v>
      </c>
      <c r="E212" s="17" t="s">
        <v>1</v>
      </c>
      <c r="F212" s="289">
        <v>49</v>
      </c>
      <c r="G212" s="34"/>
      <c r="H212" s="39"/>
    </row>
    <row r="213" spans="1:8" s="2" customFormat="1" ht="16.8" customHeight="1">
      <c r="A213" s="34"/>
      <c r="B213" s="39"/>
      <c r="C213" s="288" t="s">
        <v>137</v>
      </c>
      <c r="D213" s="288" t="s">
        <v>216</v>
      </c>
      <c r="E213" s="17" t="s">
        <v>1</v>
      </c>
      <c r="F213" s="289">
        <v>49</v>
      </c>
      <c r="G213" s="34"/>
      <c r="H213" s="39"/>
    </row>
    <row r="214" spans="1:8" s="2" customFormat="1" ht="16.8" customHeight="1">
      <c r="A214" s="34"/>
      <c r="B214" s="39"/>
      <c r="C214" s="290" t="s">
        <v>2055</v>
      </c>
      <c r="D214" s="34"/>
      <c r="E214" s="34"/>
      <c r="F214" s="34"/>
      <c r="G214" s="34"/>
      <c r="H214" s="39"/>
    </row>
    <row r="215" spans="1:8" s="2" customFormat="1" ht="16.8" customHeight="1">
      <c r="A215" s="34"/>
      <c r="B215" s="39"/>
      <c r="C215" s="288" t="s">
        <v>211</v>
      </c>
      <c r="D215" s="288" t="s">
        <v>212</v>
      </c>
      <c r="E215" s="17" t="s">
        <v>202</v>
      </c>
      <c r="F215" s="289">
        <v>49</v>
      </c>
      <c r="G215" s="34"/>
      <c r="H215" s="39"/>
    </row>
    <row r="216" spans="1:8" s="2" customFormat="1" ht="20.4">
      <c r="A216" s="34"/>
      <c r="B216" s="39"/>
      <c r="C216" s="288" t="s">
        <v>230</v>
      </c>
      <c r="D216" s="288" t="s">
        <v>231</v>
      </c>
      <c r="E216" s="17" t="s">
        <v>202</v>
      </c>
      <c r="F216" s="289">
        <v>49.51</v>
      </c>
      <c r="G216" s="34"/>
      <c r="H216" s="39"/>
    </row>
    <row r="217" spans="1:8" s="2" customFormat="1" ht="16.8" customHeight="1">
      <c r="A217" s="34"/>
      <c r="B217" s="39"/>
      <c r="C217" s="284" t="s">
        <v>148</v>
      </c>
      <c r="D217" s="285" t="s">
        <v>1</v>
      </c>
      <c r="E217" s="286" t="s">
        <v>1</v>
      </c>
      <c r="F217" s="287">
        <v>29.104</v>
      </c>
      <c r="G217" s="34"/>
      <c r="H217" s="39"/>
    </row>
    <row r="218" spans="1:8" s="2" customFormat="1" ht="16.8" customHeight="1">
      <c r="A218" s="34"/>
      <c r="B218" s="39"/>
      <c r="C218" s="284" t="s">
        <v>151</v>
      </c>
      <c r="D218" s="285" t="s">
        <v>1</v>
      </c>
      <c r="E218" s="286" t="s">
        <v>1</v>
      </c>
      <c r="F218" s="287">
        <v>0</v>
      </c>
      <c r="G218" s="34"/>
      <c r="H218" s="39"/>
    </row>
    <row r="219" spans="1:8" s="2" customFormat="1" ht="16.8" customHeight="1">
      <c r="A219" s="34"/>
      <c r="B219" s="39"/>
      <c r="C219" s="284" t="s">
        <v>146</v>
      </c>
      <c r="D219" s="285" t="s">
        <v>1</v>
      </c>
      <c r="E219" s="286" t="s">
        <v>1</v>
      </c>
      <c r="F219" s="287">
        <v>49.51</v>
      </c>
      <c r="G219" s="34"/>
      <c r="H219" s="39"/>
    </row>
    <row r="220" spans="1:8" s="2" customFormat="1" ht="16.8" customHeight="1">
      <c r="A220" s="34"/>
      <c r="B220" s="39"/>
      <c r="C220" s="288" t="s">
        <v>1</v>
      </c>
      <c r="D220" s="288" t="s">
        <v>507</v>
      </c>
      <c r="E220" s="17" t="s">
        <v>1</v>
      </c>
      <c r="F220" s="289">
        <v>0</v>
      </c>
      <c r="G220" s="34"/>
      <c r="H220" s="39"/>
    </row>
    <row r="221" spans="1:8" s="2" customFormat="1" ht="16.8" customHeight="1">
      <c r="A221" s="34"/>
      <c r="B221" s="39"/>
      <c r="C221" s="288" t="s">
        <v>1</v>
      </c>
      <c r="D221" s="288" t="s">
        <v>508</v>
      </c>
      <c r="E221" s="17" t="s">
        <v>1</v>
      </c>
      <c r="F221" s="289">
        <v>49.51</v>
      </c>
      <c r="G221" s="34"/>
      <c r="H221" s="39"/>
    </row>
    <row r="222" spans="1:8" s="2" customFormat="1" ht="16.8" customHeight="1">
      <c r="A222" s="34"/>
      <c r="B222" s="39"/>
      <c r="C222" s="288" t="s">
        <v>146</v>
      </c>
      <c r="D222" s="288" t="s">
        <v>216</v>
      </c>
      <c r="E222" s="17" t="s">
        <v>1</v>
      </c>
      <c r="F222" s="289">
        <v>49.51</v>
      </c>
      <c r="G222" s="34"/>
      <c r="H222" s="39"/>
    </row>
    <row r="223" spans="1:8" s="2" customFormat="1" ht="16.8" customHeight="1">
      <c r="A223" s="34"/>
      <c r="B223" s="39"/>
      <c r="C223" s="290" t="s">
        <v>2055</v>
      </c>
      <c r="D223" s="34"/>
      <c r="E223" s="34"/>
      <c r="F223" s="34"/>
      <c r="G223" s="34"/>
      <c r="H223" s="39"/>
    </row>
    <row r="224" spans="1:8" s="2" customFormat="1" ht="20.4">
      <c r="A224" s="34"/>
      <c r="B224" s="39"/>
      <c r="C224" s="288" t="s">
        <v>230</v>
      </c>
      <c r="D224" s="288" t="s">
        <v>231</v>
      </c>
      <c r="E224" s="17" t="s">
        <v>202</v>
      </c>
      <c r="F224" s="289">
        <v>49.51</v>
      </c>
      <c r="G224" s="34"/>
      <c r="H224" s="39"/>
    </row>
    <row r="225" spans="1:8" s="2" customFormat="1" ht="20.4">
      <c r="A225" s="34"/>
      <c r="B225" s="39"/>
      <c r="C225" s="288" t="s">
        <v>235</v>
      </c>
      <c r="D225" s="288" t="s">
        <v>236</v>
      </c>
      <c r="E225" s="17" t="s">
        <v>202</v>
      </c>
      <c r="F225" s="289">
        <v>247.55</v>
      </c>
      <c r="G225" s="34"/>
      <c r="H225" s="39"/>
    </row>
    <row r="226" spans="1:8" s="2" customFormat="1" ht="16.8" customHeight="1">
      <c r="A226" s="34"/>
      <c r="B226" s="39"/>
      <c r="C226" s="288" t="s">
        <v>250</v>
      </c>
      <c r="D226" s="288" t="s">
        <v>251</v>
      </c>
      <c r="E226" s="17" t="s">
        <v>202</v>
      </c>
      <c r="F226" s="289">
        <v>49.895</v>
      </c>
      <c r="G226" s="34"/>
      <c r="H226" s="39"/>
    </row>
    <row r="227" spans="1:8" s="2" customFormat="1" ht="20.4">
      <c r="A227" s="34"/>
      <c r="B227" s="39"/>
      <c r="C227" s="288" t="s">
        <v>254</v>
      </c>
      <c r="D227" s="288" t="s">
        <v>255</v>
      </c>
      <c r="E227" s="17" t="s">
        <v>256</v>
      </c>
      <c r="F227" s="289">
        <v>83.325</v>
      </c>
      <c r="G227" s="34"/>
      <c r="H227" s="39"/>
    </row>
    <row r="228" spans="1:8" s="2" customFormat="1" ht="16.8" customHeight="1">
      <c r="A228" s="34"/>
      <c r="B228" s="39"/>
      <c r="C228" s="284" t="s">
        <v>634</v>
      </c>
      <c r="D228" s="285" t="s">
        <v>1</v>
      </c>
      <c r="E228" s="286" t="s">
        <v>1</v>
      </c>
      <c r="F228" s="287">
        <v>0.385</v>
      </c>
      <c r="G228" s="34"/>
      <c r="H228" s="39"/>
    </row>
    <row r="229" spans="1:8" s="2" customFormat="1" ht="16.8" customHeight="1">
      <c r="A229" s="34"/>
      <c r="B229" s="39"/>
      <c r="C229" s="288" t="s">
        <v>634</v>
      </c>
      <c r="D229" s="288" t="s">
        <v>704</v>
      </c>
      <c r="E229" s="17" t="s">
        <v>1</v>
      </c>
      <c r="F229" s="289">
        <v>0.385</v>
      </c>
      <c r="G229" s="34"/>
      <c r="H229" s="39"/>
    </row>
    <row r="230" spans="1:8" s="2" customFormat="1" ht="16.8" customHeight="1">
      <c r="A230" s="34"/>
      <c r="B230" s="39"/>
      <c r="C230" s="290" t="s">
        <v>2055</v>
      </c>
      <c r="D230" s="34"/>
      <c r="E230" s="34"/>
      <c r="F230" s="34"/>
      <c r="G230" s="34"/>
      <c r="H230" s="39"/>
    </row>
    <row r="231" spans="1:8" s="2" customFormat="1" ht="16.8" customHeight="1">
      <c r="A231" s="34"/>
      <c r="B231" s="39"/>
      <c r="C231" s="288" t="s">
        <v>671</v>
      </c>
      <c r="D231" s="288" t="s">
        <v>672</v>
      </c>
      <c r="E231" s="17" t="s">
        <v>202</v>
      </c>
      <c r="F231" s="289">
        <v>0.385</v>
      </c>
      <c r="G231" s="34"/>
      <c r="H231" s="39"/>
    </row>
    <row r="232" spans="1:8" s="2" customFormat="1" ht="16.8" customHeight="1">
      <c r="A232" s="34"/>
      <c r="B232" s="39"/>
      <c r="C232" s="288" t="s">
        <v>250</v>
      </c>
      <c r="D232" s="288" t="s">
        <v>251</v>
      </c>
      <c r="E232" s="17" t="s">
        <v>202</v>
      </c>
      <c r="F232" s="289">
        <v>49.895</v>
      </c>
      <c r="G232" s="34"/>
      <c r="H232" s="39"/>
    </row>
    <row r="233" spans="1:8" s="2" customFormat="1" ht="20.4">
      <c r="A233" s="34"/>
      <c r="B233" s="39"/>
      <c r="C233" s="288" t="s">
        <v>254</v>
      </c>
      <c r="D233" s="288" t="s">
        <v>255</v>
      </c>
      <c r="E233" s="17" t="s">
        <v>256</v>
      </c>
      <c r="F233" s="289">
        <v>83.325</v>
      </c>
      <c r="G233" s="34"/>
      <c r="H233" s="39"/>
    </row>
    <row r="234" spans="1:8" s="2" customFormat="1" ht="16.8" customHeight="1">
      <c r="A234" s="34"/>
      <c r="B234" s="39"/>
      <c r="C234" s="288" t="s">
        <v>675</v>
      </c>
      <c r="D234" s="288" t="s">
        <v>676</v>
      </c>
      <c r="E234" s="17" t="s">
        <v>202</v>
      </c>
      <c r="F234" s="289">
        <v>5.39</v>
      </c>
      <c r="G234" s="34"/>
      <c r="H234" s="39"/>
    </row>
    <row r="235" spans="1:8" s="2" customFormat="1" ht="16.8" customHeight="1">
      <c r="A235" s="34"/>
      <c r="B235" s="39"/>
      <c r="C235" s="284" t="s">
        <v>139</v>
      </c>
      <c r="D235" s="285" t="s">
        <v>1</v>
      </c>
      <c r="E235" s="286" t="s">
        <v>1</v>
      </c>
      <c r="F235" s="287">
        <v>64</v>
      </c>
      <c r="G235" s="34"/>
      <c r="H235" s="39"/>
    </row>
    <row r="236" spans="1:8" s="2" customFormat="1" ht="16.8" customHeight="1">
      <c r="A236" s="34"/>
      <c r="B236" s="39"/>
      <c r="C236" s="288" t="s">
        <v>139</v>
      </c>
      <c r="D236" s="288" t="s">
        <v>683</v>
      </c>
      <c r="E236" s="17" t="s">
        <v>1</v>
      </c>
      <c r="F236" s="289">
        <v>64</v>
      </c>
      <c r="G236" s="34"/>
      <c r="H236" s="39"/>
    </row>
    <row r="237" spans="1:8" s="2" customFormat="1" ht="16.8" customHeight="1">
      <c r="A237" s="34"/>
      <c r="B237" s="39"/>
      <c r="C237" s="290" t="s">
        <v>2055</v>
      </c>
      <c r="D237" s="34"/>
      <c r="E237" s="34"/>
      <c r="F237" s="34"/>
      <c r="G237" s="34"/>
      <c r="H237" s="39"/>
    </row>
    <row r="238" spans="1:8" s="2" customFormat="1" ht="16.8" customHeight="1">
      <c r="A238" s="34"/>
      <c r="B238" s="39"/>
      <c r="C238" s="288" t="s">
        <v>492</v>
      </c>
      <c r="D238" s="288" t="s">
        <v>493</v>
      </c>
      <c r="E238" s="17" t="s">
        <v>195</v>
      </c>
      <c r="F238" s="289">
        <v>64</v>
      </c>
      <c r="G238" s="34"/>
      <c r="H238" s="39"/>
    </row>
    <row r="239" spans="1:8" s="2" customFormat="1" ht="20.4">
      <c r="A239" s="34"/>
      <c r="B239" s="39"/>
      <c r="C239" s="288" t="s">
        <v>224</v>
      </c>
      <c r="D239" s="288" t="s">
        <v>225</v>
      </c>
      <c r="E239" s="17" t="s">
        <v>202</v>
      </c>
      <c r="F239" s="289">
        <v>12.15</v>
      </c>
      <c r="G239" s="34"/>
      <c r="H239" s="39"/>
    </row>
    <row r="240" spans="1:8" s="2" customFormat="1" ht="16.8" customHeight="1">
      <c r="A240" s="34"/>
      <c r="B240" s="39"/>
      <c r="C240" s="284" t="s">
        <v>142</v>
      </c>
      <c r="D240" s="285" t="s">
        <v>1</v>
      </c>
      <c r="E240" s="286" t="s">
        <v>1</v>
      </c>
      <c r="F240" s="287">
        <v>17</v>
      </c>
      <c r="G240" s="34"/>
      <c r="H240" s="39"/>
    </row>
    <row r="241" spans="1:8" s="2" customFormat="1" ht="16.8" customHeight="1">
      <c r="A241" s="34"/>
      <c r="B241" s="39"/>
      <c r="C241" s="288" t="s">
        <v>142</v>
      </c>
      <c r="D241" s="288" t="s">
        <v>686</v>
      </c>
      <c r="E241" s="17" t="s">
        <v>1</v>
      </c>
      <c r="F241" s="289">
        <v>17</v>
      </c>
      <c r="G241" s="34"/>
      <c r="H241" s="39"/>
    </row>
    <row r="242" spans="1:8" s="2" customFormat="1" ht="16.8" customHeight="1">
      <c r="A242" s="34"/>
      <c r="B242" s="39"/>
      <c r="C242" s="290" t="s">
        <v>2055</v>
      </c>
      <c r="D242" s="34"/>
      <c r="E242" s="34"/>
      <c r="F242" s="34"/>
      <c r="G242" s="34"/>
      <c r="H242" s="39"/>
    </row>
    <row r="243" spans="1:8" s="2" customFormat="1" ht="16.8" customHeight="1">
      <c r="A243" s="34"/>
      <c r="B243" s="39"/>
      <c r="C243" s="288" t="s">
        <v>274</v>
      </c>
      <c r="D243" s="288" t="s">
        <v>275</v>
      </c>
      <c r="E243" s="17" t="s">
        <v>195</v>
      </c>
      <c r="F243" s="289">
        <v>17</v>
      </c>
      <c r="G243" s="34"/>
      <c r="H243" s="39"/>
    </row>
    <row r="244" spans="1:8" s="2" customFormat="1" ht="20.4">
      <c r="A244" s="34"/>
      <c r="B244" s="39"/>
      <c r="C244" s="288" t="s">
        <v>224</v>
      </c>
      <c r="D244" s="288" t="s">
        <v>225</v>
      </c>
      <c r="E244" s="17" t="s">
        <v>202</v>
      </c>
      <c r="F244" s="289">
        <v>12.15</v>
      </c>
      <c r="G244" s="34"/>
      <c r="H244" s="39"/>
    </row>
    <row r="245" spans="1:8" s="2" customFormat="1" ht="16.8" customHeight="1">
      <c r="A245" s="34"/>
      <c r="B245" s="39"/>
      <c r="C245" s="288" t="s">
        <v>240</v>
      </c>
      <c r="D245" s="288" t="s">
        <v>241</v>
      </c>
      <c r="E245" s="17" t="s">
        <v>202</v>
      </c>
      <c r="F245" s="289">
        <v>2.55</v>
      </c>
      <c r="G245" s="34"/>
      <c r="H245" s="39"/>
    </row>
    <row r="246" spans="1:8" s="2" customFormat="1" ht="16.8" customHeight="1">
      <c r="A246" s="34"/>
      <c r="B246" s="39"/>
      <c r="C246" s="288" t="s">
        <v>245</v>
      </c>
      <c r="D246" s="288" t="s">
        <v>246</v>
      </c>
      <c r="E246" s="17" t="s">
        <v>202</v>
      </c>
      <c r="F246" s="289">
        <v>2.55</v>
      </c>
      <c r="G246" s="34"/>
      <c r="H246" s="39"/>
    </row>
    <row r="247" spans="1:8" s="2" customFormat="1" ht="16.8" customHeight="1">
      <c r="A247" s="34"/>
      <c r="B247" s="39"/>
      <c r="C247" s="288" t="s">
        <v>269</v>
      </c>
      <c r="D247" s="288" t="s">
        <v>270</v>
      </c>
      <c r="E247" s="17" t="s">
        <v>202</v>
      </c>
      <c r="F247" s="289">
        <v>2.55</v>
      </c>
      <c r="G247" s="34"/>
      <c r="H247" s="39"/>
    </row>
    <row r="248" spans="1:8" s="2" customFormat="1" ht="16.8" customHeight="1">
      <c r="A248" s="34"/>
      <c r="B248" s="39"/>
      <c r="C248" s="288" t="s">
        <v>283</v>
      </c>
      <c r="D248" s="288" t="s">
        <v>284</v>
      </c>
      <c r="E248" s="17" t="s">
        <v>195</v>
      </c>
      <c r="F248" s="289">
        <v>17</v>
      </c>
      <c r="G248" s="34"/>
      <c r="H248" s="39"/>
    </row>
    <row r="249" spans="1:8" s="2" customFormat="1" ht="16.8" customHeight="1">
      <c r="A249" s="34"/>
      <c r="B249" s="39"/>
      <c r="C249" s="288" t="s">
        <v>287</v>
      </c>
      <c r="D249" s="288" t="s">
        <v>288</v>
      </c>
      <c r="E249" s="17" t="s">
        <v>195</v>
      </c>
      <c r="F249" s="289">
        <v>17</v>
      </c>
      <c r="G249" s="34"/>
      <c r="H249" s="39"/>
    </row>
    <row r="250" spans="1:8" s="2" customFormat="1" ht="16.8" customHeight="1">
      <c r="A250" s="34"/>
      <c r="B250" s="39"/>
      <c r="C250" s="284" t="s">
        <v>2057</v>
      </c>
      <c r="D250" s="285" t="s">
        <v>1</v>
      </c>
      <c r="E250" s="286" t="s">
        <v>1</v>
      </c>
      <c r="F250" s="287">
        <v>280</v>
      </c>
      <c r="G250" s="34"/>
      <c r="H250" s="39"/>
    </row>
    <row r="251" spans="1:8" s="2" customFormat="1" ht="16.8" customHeight="1">
      <c r="A251" s="34"/>
      <c r="B251" s="39"/>
      <c r="C251" s="284" t="s">
        <v>470</v>
      </c>
      <c r="D251" s="285" t="s">
        <v>1</v>
      </c>
      <c r="E251" s="286" t="s">
        <v>1</v>
      </c>
      <c r="F251" s="287">
        <v>0.51</v>
      </c>
      <c r="G251" s="34"/>
      <c r="H251" s="39"/>
    </row>
    <row r="252" spans="1:8" s="2" customFormat="1" ht="16.8" customHeight="1">
      <c r="A252" s="34"/>
      <c r="B252" s="39"/>
      <c r="C252" s="288" t="s">
        <v>1</v>
      </c>
      <c r="D252" s="288" t="s">
        <v>501</v>
      </c>
      <c r="E252" s="17" t="s">
        <v>1</v>
      </c>
      <c r="F252" s="289">
        <v>0</v>
      </c>
      <c r="G252" s="34"/>
      <c r="H252" s="39"/>
    </row>
    <row r="253" spans="1:8" s="2" customFormat="1" ht="16.8" customHeight="1">
      <c r="A253" s="34"/>
      <c r="B253" s="39"/>
      <c r="C253" s="288" t="s">
        <v>1</v>
      </c>
      <c r="D253" s="288" t="s">
        <v>685</v>
      </c>
      <c r="E253" s="17" t="s">
        <v>1</v>
      </c>
      <c r="F253" s="289">
        <v>0.51</v>
      </c>
      <c r="G253" s="34"/>
      <c r="H253" s="39"/>
    </row>
    <row r="254" spans="1:8" s="2" customFormat="1" ht="16.8" customHeight="1">
      <c r="A254" s="34"/>
      <c r="B254" s="39"/>
      <c r="C254" s="288" t="s">
        <v>470</v>
      </c>
      <c r="D254" s="288" t="s">
        <v>216</v>
      </c>
      <c r="E254" s="17" t="s">
        <v>1</v>
      </c>
      <c r="F254" s="289">
        <v>0.51</v>
      </c>
      <c r="G254" s="34"/>
      <c r="H254" s="39"/>
    </row>
    <row r="255" spans="1:8" s="2" customFormat="1" ht="16.8" customHeight="1">
      <c r="A255" s="34"/>
      <c r="B255" s="39"/>
      <c r="C255" s="290" t="s">
        <v>2055</v>
      </c>
      <c r="D255" s="34"/>
      <c r="E255" s="34"/>
      <c r="F255" s="34"/>
      <c r="G255" s="34"/>
      <c r="H255" s="39"/>
    </row>
    <row r="256" spans="1:8" s="2" customFormat="1" ht="16.8" customHeight="1">
      <c r="A256" s="34"/>
      <c r="B256" s="39"/>
      <c r="C256" s="288" t="s">
        <v>498</v>
      </c>
      <c r="D256" s="288" t="s">
        <v>499</v>
      </c>
      <c r="E256" s="17" t="s">
        <v>202</v>
      </c>
      <c r="F256" s="289">
        <v>0.51</v>
      </c>
      <c r="G256" s="34"/>
      <c r="H256" s="39"/>
    </row>
    <row r="257" spans="1:8" s="2" customFormat="1" ht="20.4">
      <c r="A257" s="34"/>
      <c r="B257" s="39"/>
      <c r="C257" s="288" t="s">
        <v>230</v>
      </c>
      <c r="D257" s="288" t="s">
        <v>231</v>
      </c>
      <c r="E257" s="17" t="s">
        <v>202</v>
      </c>
      <c r="F257" s="289">
        <v>49.51</v>
      </c>
      <c r="G257" s="34"/>
      <c r="H257" s="39"/>
    </row>
    <row r="258" spans="1:8" s="2" customFormat="1" ht="16.8" customHeight="1">
      <c r="A258" s="34"/>
      <c r="B258" s="39"/>
      <c r="C258" s="284" t="s">
        <v>472</v>
      </c>
      <c r="D258" s="285" t="s">
        <v>1</v>
      </c>
      <c r="E258" s="286" t="s">
        <v>1</v>
      </c>
      <c r="F258" s="287">
        <v>36.792</v>
      </c>
      <c r="G258" s="34"/>
      <c r="H258" s="39"/>
    </row>
    <row r="259" spans="1:8" s="2" customFormat="1" ht="16.8" customHeight="1">
      <c r="A259" s="34"/>
      <c r="B259" s="39"/>
      <c r="C259" s="284" t="s">
        <v>475</v>
      </c>
      <c r="D259" s="285" t="s">
        <v>1</v>
      </c>
      <c r="E259" s="286" t="s">
        <v>1</v>
      </c>
      <c r="F259" s="287">
        <v>2.87</v>
      </c>
      <c r="G259" s="34"/>
      <c r="H259" s="39"/>
    </row>
    <row r="260" spans="1:8" s="2" customFormat="1" ht="16.8" customHeight="1">
      <c r="A260" s="34"/>
      <c r="B260" s="39"/>
      <c r="C260" s="284" t="s">
        <v>154</v>
      </c>
      <c r="D260" s="285" t="s">
        <v>1</v>
      </c>
      <c r="E260" s="286" t="s">
        <v>1</v>
      </c>
      <c r="F260" s="287">
        <v>30</v>
      </c>
      <c r="G260" s="34"/>
      <c r="H260" s="39"/>
    </row>
    <row r="261" spans="1:8" s="2" customFormat="1" ht="16.8" customHeight="1">
      <c r="A261" s="34"/>
      <c r="B261" s="39"/>
      <c r="C261" s="288" t="s">
        <v>1</v>
      </c>
      <c r="D261" s="288" t="s">
        <v>517</v>
      </c>
      <c r="E261" s="17" t="s">
        <v>1</v>
      </c>
      <c r="F261" s="289">
        <v>0</v>
      </c>
      <c r="G261" s="34"/>
      <c r="H261" s="39"/>
    </row>
    <row r="262" spans="1:8" s="2" customFormat="1" ht="16.8" customHeight="1">
      <c r="A262" s="34"/>
      <c r="B262" s="39"/>
      <c r="C262" s="288" t="s">
        <v>1</v>
      </c>
      <c r="D262" s="288" t="s">
        <v>204</v>
      </c>
      <c r="E262" s="17" t="s">
        <v>1</v>
      </c>
      <c r="F262" s="289">
        <v>30</v>
      </c>
      <c r="G262" s="34"/>
      <c r="H262" s="39"/>
    </row>
    <row r="263" spans="1:8" s="2" customFormat="1" ht="16.8" customHeight="1">
      <c r="A263" s="34"/>
      <c r="B263" s="39"/>
      <c r="C263" s="288" t="s">
        <v>154</v>
      </c>
      <c r="D263" s="288" t="s">
        <v>216</v>
      </c>
      <c r="E263" s="17" t="s">
        <v>1</v>
      </c>
      <c r="F263" s="289">
        <v>30</v>
      </c>
      <c r="G263" s="34"/>
      <c r="H263" s="39"/>
    </row>
    <row r="264" spans="1:8" s="2" customFormat="1" ht="16.8" customHeight="1">
      <c r="A264" s="34"/>
      <c r="B264" s="39"/>
      <c r="C264" s="290" t="s">
        <v>2055</v>
      </c>
      <c r="D264" s="34"/>
      <c r="E264" s="34"/>
      <c r="F264" s="34"/>
      <c r="G264" s="34"/>
      <c r="H264" s="39"/>
    </row>
    <row r="265" spans="1:8" s="2" customFormat="1" ht="16.8" customHeight="1">
      <c r="A265" s="34"/>
      <c r="B265" s="39"/>
      <c r="C265" s="288" t="s">
        <v>515</v>
      </c>
      <c r="D265" s="288" t="s">
        <v>265</v>
      </c>
      <c r="E265" s="17" t="s">
        <v>202</v>
      </c>
      <c r="F265" s="289">
        <v>30</v>
      </c>
      <c r="G265" s="34"/>
      <c r="H265" s="39"/>
    </row>
    <row r="266" spans="1:8" s="2" customFormat="1" ht="16.8" customHeight="1">
      <c r="A266" s="34"/>
      <c r="B266" s="39"/>
      <c r="C266" s="288" t="s">
        <v>518</v>
      </c>
      <c r="D266" s="288" t="s">
        <v>519</v>
      </c>
      <c r="E266" s="17" t="s">
        <v>256</v>
      </c>
      <c r="F266" s="289">
        <v>60</v>
      </c>
      <c r="G266" s="34"/>
      <c r="H266" s="39"/>
    </row>
    <row r="267" spans="1:8" s="2" customFormat="1" ht="16.8" customHeight="1">
      <c r="A267" s="34"/>
      <c r="B267" s="39"/>
      <c r="C267" s="284" t="s">
        <v>2058</v>
      </c>
      <c r="D267" s="285" t="s">
        <v>1</v>
      </c>
      <c r="E267" s="286" t="s">
        <v>1</v>
      </c>
      <c r="F267" s="287">
        <v>23.75</v>
      </c>
      <c r="G267" s="34"/>
      <c r="H267" s="39"/>
    </row>
    <row r="268" spans="1:8" s="2" customFormat="1" ht="26.4" customHeight="1">
      <c r="A268" s="34"/>
      <c r="B268" s="39"/>
      <c r="C268" s="283" t="s">
        <v>2061</v>
      </c>
      <c r="D268" s="283" t="s">
        <v>105</v>
      </c>
      <c r="E268" s="34"/>
      <c r="F268" s="34"/>
      <c r="G268" s="34"/>
      <c r="H268" s="39"/>
    </row>
    <row r="269" spans="1:8" s="2" customFormat="1" ht="16.8" customHeight="1">
      <c r="A269" s="34"/>
      <c r="B269" s="39"/>
      <c r="C269" s="284" t="s">
        <v>466</v>
      </c>
      <c r="D269" s="285" t="s">
        <v>1</v>
      </c>
      <c r="E269" s="286" t="s">
        <v>1</v>
      </c>
      <c r="F269" s="287">
        <v>14</v>
      </c>
      <c r="G269" s="34"/>
      <c r="H269" s="39"/>
    </row>
    <row r="270" spans="1:8" s="2" customFormat="1" ht="16.8" customHeight="1">
      <c r="A270" s="34"/>
      <c r="B270" s="39"/>
      <c r="C270" s="288" t="s">
        <v>466</v>
      </c>
      <c r="D270" s="288" t="s">
        <v>811</v>
      </c>
      <c r="E270" s="17" t="s">
        <v>1</v>
      </c>
      <c r="F270" s="289">
        <v>14</v>
      </c>
      <c r="G270" s="34"/>
      <c r="H270" s="39"/>
    </row>
    <row r="271" spans="1:8" s="2" customFormat="1" ht="16.8" customHeight="1">
      <c r="A271" s="34"/>
      <c r="B271" s="39"/>
      <c r="C271" s="284" t="s">
        <v>137</v>
      </c>
      <c r="D271" s="285" t="s">
        <v>1</v>
      </c>
      <c r="E271" s="286" t="s">
        <v>1</v>
      </c>
      <c r="F271" s="287">
        <v>85.584</v>
      </c>
      <c r="G271" s="34"/>
      <c r="H271" s="39"/>
    </row>
    <row r="272" spans="1:8" s="2" customFormat="1" ht="16.8" customHeight="1">
      <c r="A272" s="34"/>
      <c r="B272" s="39"/>
      <c r="C272" s="284" t="s">
        <v>148</v>
      </c>
      <c r="D272" s="285" t="s">
        <v>1</v>
      </c>
      <c r="E272" s="286" t="s">
        <v>1</v>
      </c>
      <c r="F272" s="287">
        <v>40</v>
      </c>
      <c r="G272" s="34"/>
      <c r="H272" s="39"/>
    </row>
    <row r="273" spans="1:8" s="2" customFormat="1" ht="16.8" customHeight="1">
      <c r="A273" s="34"/>
      <c r="B273" s="39"/>
      <c r="C273" s="288" t="s">
        <v>148</v>
      </c>
      <c r="D273" s="288" t="s">
        <v>393</v>
      </c>
      <c r="E273" s="17" t="s">
        <v>1</v>
      </c>
      <c r="F273" s="289">
        <v>40</v>
      </c>
      <c r="G273" s="34"/>
      <c r="H273" s="39"/>
    </row>
    <row r="274" spans="1:8" s="2" customFormat="1" ht="16.8" customHeight="1">
      <c r="A274" s="34"/>
      <c r="B274" s="39"/>
      <c r="C274" s="290" t="s">
        <v>2055</v>
      </c>
      <c r="D274" s="34"/>
      <c r="E274" s="34"/>
      <c r="F274" s="34"/>
      <c r="G274" s="34"/>
      <c r="H274" s="39"/>
    </row>
    <row r="275" spans="1:8" s="2" customFormat="1" ht="20.4">
      <c r="A275" s="34"/>
      <c r="B275" s="39"/>
      <c r="C275" s="288" t="s">
        <v>738</v>
      </c>
      <c r="D275" s="288" t="s">
        <v>739</v>
      </c>
      <c r="E275" s="17" t="s">
        <v>202</v>
      </c>
      <c r="F275" s="289">
        <v>40</v>
      </c>
      <c r="G275" s="34"/>
      <c r="H275" s="39"/>
    </row>
    <row r="276" spans="1:8" s="2" customFormat="1" ht="20.4">
      <c r="A276" s="34"/>
      <c r="B276" s="39"/>
      <c r="C276" s="288" t="s">
        <v>230</v>
      </c>
      <c r="D276" s="288" t="s">
        <v>231</v>
      </c>
      <c r="E276" s="17" t="s">
        <v>202</v>
      </c>
      <c r="F276" s="289">
        <v>47.4</v>
      </c>
      <c r="G276" s="34"/>
      <c r="H276" s="39"/>
    </row>
    <row r="277" spans="1:8" s="2" customFormat="1" ht="16.8" customHeight="1">
      <c r="A277" s="34"/>
      <c r="B277" s="39"/>
      <c r="C277" s="284" t="s">
        <v>146</v>
      </c>
      <c r="D277" s="285" t="s">
        <v>1</v>
      </c>
      <c r="E277" s="286" t="s">
        <v>1</v>
      </c>
      <c r="F277" s="287">
        <v>47.4</v>
      </c>
      <c r="G277" s="34"/>
      <c r="H277" s="39"/>
    </row>
    <row r="278" spans="1:8" s="2" customFormat="1" ht="16.8" customHeight="1">
      <c r="A278" s="34"/>
      <c r="B278" s="39"/>
      <c r="C278" s="288" t="s">
        <v>1</v>
      </c>
      <c r="D278" s="288" t="s">
        <v>507</v>
      </c>
      <c r="E278" s="17" t="s">
        <v>1</v>
      </c>
      <c r="F278" s="289">
        <v>0</v>
      </c>
      <c r="G278" s="34"/>
      <c r="H278" s="39"/>
    </row>
    <row r="279" spans="1:8" s="2" customFormat="1" ht="16.8" customHeight="1">
      <c r="A279" s="34"/>
      <c r="B279" s="39"/>
      <c r="C279" s="288" t="s">
        <v>1</v>
      </c>
      <c r="D279" s="288" t="s">
        <v>748</v>
      </c>
      <c r="E279" s="17" t="s">
        <v>1</v>
      </c>
      <c r="F279" s="289">
        <v>47.4</v>
      </c>
      <c r="G279" s="34"/>
      <c r="H279" s="39"/>
    </row>
    <row r="280" spans="1:8" s="2" customFormat="1" ht="16.8" customHeight="1">
      <c r="A280" s="34"/>
      <c r="B280" s="39"/>
      <c r="C280" s="288" t="s">
        <v>146</v>
      </c>
      <c r="D280" s="288" t="s">
        <v>216</v>
      </c>
      <c r="E280" s="17" t="s">
        <v>1</v>
      </c>
      <c r="F280" s="289">
        <v>47.4</v>
      </c>
      <c r="G280" s="34"/>
      <c r="H280" s="39"/>
    </row>
    <row r="281" spans="1:8" s="2" customFormat="1" ht="16.8" customHeight="1">
      <c r="A281" s="34"/>
      <c r="B281" s="39"/>
      <c r="C281" s="290" t="s">
        <v>2055</v>
      </c>
      <c r="D281" s="34"/>
      <c r="E281" s="34"/>
      <c r="F281" s="34"/>
      <c r="G281" s="34"/>
      <c r="H281" s="39"/>
    </row>
    <row r="282" spans="1:8" s="2" customFormat="1" ht="20.4">
      <c r="A282" s="34"/>
      <c r="B282" s="39"/>
      <c r="C282" s="288" t="s">
        <v>230</v>
      </c>
      <c r="D282" s="288" t="s">
        <v>231</v>
      </c>
      <c r="E282" s="17" t="s">
        <v>202</v>
      </c>
      <c r="F282" s="289">
        <v>47.4</v>
      </c>
      <c r="G282" s="34"/>
      <c r="H282" s="39"/>
    </row>
    <row r="283" spans="1:8" s="2" customFormat="1" ht="20.4">
      <c r="A283" s="34"/>
      <c r="B283" s="39"/>
      <c r="C283" s="288" t="s">
        <v>235</v>
      </c>
      <c r="D283" s="288" t="s">
        <v>236</v>
      </c>
      <c r="E283" s="17" t="s">
        <v>202</v>
      </c>
      <c r="F283" s="289">
        <v>237</v>
      </c>
      <c r="G283" s="34"/>
      <c r="H283" s="39"/>
    </row>
    <row r="284" spans="1:8" s="2" customFormat="1" ht="16.8" customHeight="1">
      <c r="A284" s="34"/>
      <c r="B284" s="39"/>
      <c r="C284" s="288" t="s">
        <v>250</v>
      </c>
      <c r="D284" s="288" t="s">
        <v>251</v>
      </c>
      <c r="E284" s="17" t="s">
        <v>202</v>
      </c>
      <c r="F284" s="289">
        <v>47.4</v>
      </c>
      <c r="G284" s="34"/>
      <c r="H284" s="39"/>
    </row>
    <row r="285" spans="1:8" s="2" customFormat="1" ht="20.4">
      <c r="A285" s="34"/>
      <c r="B285" s="39"/>
      <c r="C285" s="288" t="s">
        <v>254</v>
      </c>
      <c r="D285" s="288" t="s">
        <v>255</v>
      </c>
      <c r="E285" s="17" t="s">
        <v>256</v>
      </c>
      <c r="F285" s="289">
        <v>79.158</v>
      </c>
      <c r="G285" s="34"/>
      <c r="H285" s="39"/>
    </row>
    <row r="286" spans="1:8" s="2" customFormat="1" ht="16.8" customHeight="1">
      <c r="A286" s="34"/>
      <c r="B286" s="39"/>
      <c r="C286" s="284" t="s">
        <v>634</v>
      </c>
      <c r="D286" s="285" t="s">
        <v>1</v>
      </c>
      <c r="E286" s="286" t="s">
        <v>1</v>
      </c>
      <c r="F286" s="287">
        <v>1.61</v>
      </c>
      <c r="G286" s="34"/>
      <c r="H286" s="39"/>
    </row>
    <row r="287" spans="1:8" s="2" customFormat="1" ht="16.8" customHeight="1">
      <c r="A287" s="34"/>
      <c r="B287" s="39"/>
      <c r="C287" s="288" t="s">
        <v>634</v>
      </c>
      <c r="D287" s="288" t="s">
        <v>874</v>
      </c>
      <c r="E287" s="17" t="s">
        <v>1</v>
      </c>
      <c r="F287" s="289">
        <v>1.61</v>
      </c>
      <c r="G287" s="34"/>
      <c r="H287" s="39"/>
    </row>
    <row r="288" spans="1:8" s="2" customFormat="1" ht="16.8" customHeight="1">
      <c r="A288" s="34"/>
      <c r="B288" s="39"/>
      <c r="C288" s="290" t="s">
        <v>2055</v>
      </c>
      <c r="D288" s="34"/>
      <c r="E288" s="34"/>
      <c r="F288" s="34"/>
      <c r="G288" s="34"/>
      <c r="H288" s="39"/>
    </row>
    <row r="289" spans="1:8" s="2" customFormat="1" ht="16.8" customHeight="1">
      <c r="A289" s="34"/>
      <c r="B289" s="39"/>
      <c r="C289" s="288" t="s">
        <v>671</v>
      </c>
      <c r="D289" s="288" t="s">
        <v>672</v>
      </c>
      <c r="E289" s="17" t="s">
        <v>202</v>
      </c>
      <c r="F289" s="289">
        <v>1.61</v>
      </c>
      <c r="G289" s="34"/>
      <c r="H289" s="39"/>
    </row>
    <row r="290" spans="1:8" s="2" customFormat="1" ht="20.4">
      <c r="A290" s="34"/>
      <c r="B290" s="39"/>
      <c r="C290" s="288" t="s">
        <v>230</v>
      </c>
      <c r="D290" s="288" t="s">
        <v>231</v>
      </c>
      <c r="E290" s="17" t="s">
        <v>202</v>
      </c>
      <c r="F290" s="289">
        <v>47.4</v>
      </c>
      <c r="G290" s="34"/>
      <c r="H290" s="39"/>
    </row>
    <row r="291" spans="1:8" s="2" customFormat="1" ht="16.8" customHeight="1">
      <c r="A291" s="34"/>
      <c r="B291" s="39"/>
      <c r="C291" s="288" t="s">
        <v>675</v>
      </c>
      <c r="D291" s="288" t="s">
        <v>676</v>
      </c>
      <c r="E291" s="17" t="s">
        <v>202</v>
      </c>
      <c r="F291" s="289">
        <v>22.54</v>
      </c>
      <c r="G291" s="34"/>
      <c r="H291" s="39"/>
    </row>
    <row r="292" spans="1:8" s="2" customFormat="1" ht="16.8" customHeight="1">
      <c r="A292" s="34"/>
      <c r="B292" s="39"/>
      <c r="C292" s="284" t="s">
        <v>139</v>
      </c>
      <c r="D292" s="285" t="s">
        <v>1</v>
      </c>
      <c r="E292" s="286" t="s">
        <v>1</v>
      </c>
      <c r="F292" s="287">
        <v>382</v>
      </c>
      <c r="G292" s="34"/>
      <c r="H292" s="39"/>
    </row>
    <row r="293" spans="1:8" s="2" customFormat="1" ht="16.8" customHeight="1">
      <c r="A293" s="34"/>
      <c r="B293" s="39"/>
      <c r="C293" s="288" t="s">
        <v>139</v>
      </c>
      <c r="D293" s="288" t="s">
        <v>737</v>
      </c>
      <c r="E293" s="17" t="s">
        <v>1</v>
      </c>
      <c r="F293" s="289">
        <v>382</v>
      </c>
      <c r="G293" s="34"/>
      <c r="H293" s="39"/>
    </row>
    <row r="294" spans="1:8" s="2" customFormat="1" ht="16.8" customHeight="1">
      <c r="A294" s="34"/>
      <c r="B294" s="39"/>
      <c r="C294" s="290" t="s">
        <v>2055</v>
      </c>
      <c r="D294" s="34"/>
      <c r="E294" s="34"/>
      <c r="F294" s="34"/>
      <c r="G294" s="34"/>
      <c r="H294" s="39"/>
    </row>
    <row r="295" spans="1:8" s="2" customFormat="1" ht="16.8" customHeight="1">
      <c r="A295" s="34"/>
      <c r="B295" s="39"/>
      <c r="C295" s="288" t="s">
        <v>193</v>
      </c>
      <c r="D295" s="288" t="s">
        <v>194</v>
      </c>
      <c r="E295" s="17" t="s">
        <v>195</v>
      </c>
      <c r="F295" s="289">
        <v>382</v>
      </c>
      <c r="G295" s="34"/>
      <c r="H295" s="39"/>
    </row>
    <row r="296" spans="1:8" s="2" customFormat="1" ht="20.4">
      <c r="A296" s="34"/>
      <c r="B296" s="39"/>
      <c r="C296" s="288" t="s">
        <v>224</v>
      </c>
      <c r="D296" s="288" t="s">
        <v>225</v>
      </c>
      <c r="E296" s="17" t="s">
        <v>202</v>
      </c>
      <c r="F296" s="289">
        <v>83.7</v>
      </c>
      <c r="G296" s="34"/>
      <c r="H296" s="39"/>
    </row>
    <row r="297" spans="1:8" s="2" customFormat="1" ht="16.8" customHeight="1">
      <c r="A297" s="34"/>
      <c r="B297" s="39"/>
      <c r="C297" s="284" t="s">
        <v>142</v>
      </c>
      <c r="D297" s="285" t="s">
        <v>1</v>
      </c>
      <c r="E297" s="286" t="s">
        <v>1</v>
      </c>
      <c r="F297" s="287">
        <v>176</v>
      </c>
      <c r="G297" s="34"/>
      <c r="H297" s="39"/>
    </row>
    <row r="298" spans="1:8" s="2" customFormat="1" ht="16.8" customHeight="1">
      <c r="A298" s="34"/>
      <c r="B298" s="39"/>
      <c r="C298" s="288" t="s">
        <v>142</v>
      </c>
      <c r="D298" s="288" t="s">
        <v>763</v>
      </c>
      <c r="E298" s="17" t="s">
        <v>1</v>
      </c>
      <c r="F298" s="289">
        <v>176</v>
      </c>
      <c r="G298" s="34"/>
      <c r="H298" s="39"/>
    </row>
    <row r="299" spans="1:8" s="2" customFormat="1" ht="16.8" customHeight="1">
      <c r="A299" s="34"/>
      <c r="B299" s="39"/>
      <c r="C299" s="290" t="s">
        <v>2055</v>
      </c>
      <c r="D299" s="34"/>
      <c r="E299" s="34"/>
      <c r="F299" s="34"/>
      <c r="G299" s="34"/>
      <c r="H299" s="39"/>
    </row>
    <row r="300" spans="1:8" s="2" customFormat="1" ht="16.8" customHeight="1">
      <c r="A300" s="34"/>
      <c r="B300" s="39"/>
      <c r="C300" s="288" t="s">
        <v>274</v>
      </c>
      <c r="D300" s="288" t="s">
        <v>275</v>
      </c>
      <c r="E300" s="17" t="s">
        <v>195</v>
      </c>
      <c r="F300" s="289">
        <v>176</v>
      </c>
      <c r="G300" s="34"/>
      <c r="H300" s="39"/>
    </row>
    <row r="301" spans="1:8" s="2" customFormat="1" ht="20.4">
      <c r="A301" s="34"/>
      <c r="B301" s="39"/>
      <c r="C301" s="288" t="s">
        <v>224</v>
      </c>
      <c r="D301" s="288" t="s">
        <v>225</v>
      </c>
      <c r="E301" s="17" t="s">
        <v>202</v>
      </c>
      <c r="F301" s="289">
        <v>83.7</v>
      </c>
      <c r="G301" s="34"/>
      <c r="H301" s="39"/>
    </row>
    <row r="302" spans="1:8" s="2" customFormat="1" ht="16.8" customHeight="1">
      <c r="A302" s="34"/>
      <c r="B302" s="39"/>
      <c r="C302" s="288" t="s">
        <v>240</v>
      </c>
      <c r="D302" s="288" t="s">
        <v>241</v>
      </c>
      <c r="E302" s="17" t="s">
        <v>202</v>
      </c>
      <c r="F302" s="289">
        <v>26.4</v>
      </c>
      <c r="G302" s="34"/>
      <c r="H302" s="39"/>
    </row>
    <row r="303" spans="1:8" s="2" customFormat="1" ht="16.8" customHeight="1">
      <c r="A303" s="34"/>
      <c r="B303" s="39"/>
      <c r="C303" s="288" t="s">
        <v>269</v>
      </c>
      <c r="D303" s="288" t="s">
        <v>270</v>
      </c>
      <c r="E303" s="17" t="s">
        <v>202</v>
      </c>
      <c r="F303" s="289">
        <v>26.4</v>
      </c>
      <c r="G303" s="34"/>
      <c r="H303" s="39"/>
    </row>
    <row r="304" spans="1:8" s="2" customFormat="1" ht="16.8" customHeight="1">
      <c r="A304" s="34"/>
      <c r="B304" s="39"/>
      <c r="C304" s="288" t="s">
        <v>283</v>
      </c>
      <c r="D304" s="288" t="s">
        <v>284</v>
      </c>
      <c r="E304" s="17" t="s">
        <v>195</v>
      </c>
      <c r="F304" s="289">
        <v>176</v>
      </c>
      <c r="G304" s="34"/>
      <c r="H304" s="39"/>
    </row>
    <row r="305" spans="1:8" s="2" customFormat="1" ht="16.8" customHeight="1">
      <c r="A305" s="34"/>
      <c r="B305" s="39"/>
      <c r="C305" s="288" t="s">
        <v>287</v>
      </c>
      <c r="D305" s="288" t="s">
        <v>288</v>
      </c>
      <c r="E305" s="17" t="s">
        <v>195</v>
      </c>
      <c r="F305" s="289">
        <v>176</v>
      </c>
      <c r="G305" s="34"/>
      <c r="H305" s="39"/>
    </row>
    <row r="306" spans="1:8" s="2" customFormat="1" ht="16.8" customHeight="1">
      <c r="A306" s="34"/>
      <c r="B306" s="39"/>
      <c r="C306" s="284" t="s">
        <v>2057</v>
      </c>
      <c r="D306" s="285" t="s">
        <v>1</v>
      </c>
      <c r="E306" s="286" t="s">
        <v>1</v>
      </c>
      <c r="F306" s="287">
        <v>17</v>
      </c>
      <c r="G306" s="34"/>
      <c r="H306" s="39"/>
    </row>
    <row r="307" spans="1:8" s="2" customFormat="1" ht="16.8" customHeight="1">
      <c r="A307" s="34"/>
      <c r="B307" s="39"/>
      <c r="C307" s="284" t="s">
        <v>470</v>
      </c>
      <c r="D307" s="285" t="s">
        <v>1</v>
      </c>
      <c r="E307" s="286" t="s">
        <v>1</v>
      </c>
      <c r="F307" s="287">
        <v>5.79</v>
      </c>
      <c r="G307" s="34"/>
      <c r="H307" s="39"/>
    </row>
    <row r="308" spans="1:8" s="2" customFormat="1" ht="16.8" customHeight="1">
      <c r="A308" s="34"/>
      <c r="B308" s="39"/>
      <c r="C308" s="288" t="s">
        <v>1</v>
      </c>
      <c r="D308" s="288" t="s">
        <v>501</v>
      </c>
      <c r="E308" s="17" t="s">
        <v>1</v>
      </c>
      <c r="F308" s="289">
        <v>0</v>
      </c>
      <c r="G308" s="34"/>
      <c r="H308" s="39"/>
    </row>
    <row r="309" spans="1:8" s="2" customFormat="1" ht="16.8" customHeight="1">
      <c r="A309" s="34"/>
      <c r="B309" s="39"/>
      <c r="C309" s="288" t="s">
        <v>1</v>
      </c>
      <c r="D309" s="288" t="s">
        <v>742</v>
      </c>
      <c r="E309" s="17" t="s">
        <v>1</v>
      </c>
      <c r="F309" s="289">
        <v>0.27</v>
      </c>
      <c r="G309" s="34"/>
      <c r="H309" s="39"/>
    </row>
    <row r="310" spans="1:8" s="2" customFormat="1" ht="16.8" customHeight="1">
      <c r="A310" s="34"/>
      <c r="B310" s="39"/>
      <c r="C310" s="288" t="s">
        <v>1</v>
      </c>
      <c r="D310" s="288" t="s">
        <v>743</v>
      </c>
      <c r="E310" s="17" t="s">
        <v>1</v>
      </c>
      <c r="F310" s="289">
        <v>0.24</v>
      </c>
      <c r="G310" s="34"/>
      <c r="H310" s="39"/>
    </row>
    <row r="311" spans="1:8" s="2" customFormat="1" ht="16.8" customHeight="1">
      <c r="A311" s="34"/>
      <c r="B311" s="39"/>
      <c r="C311" s="288" t="s">
        <v>1</v>
      </c>
      <c r="D311" s="288" t="s">
        <v>744</v>
      </c>
      <c r="E311" s="17" t="s">
        <v>1</v>
      </c>
      <c r="F311" s="289">
        <v>5.28</v>
      </c>
      <c r="G311" s="34"/>
      <c r="H311" s="39"/>
    </row>
    <row r="312" spans="1:8" s="2" customFormat="1" ht="16.8" customHeight="1">
      <c r="A312" s="34"/>
      <c r="B312" s="39"/>
      <c r="C312" s="288" t="s">
        <v>470</v>
      </c>
      <c r="D312" s="288" t="s">
        <v>216</v>
      </c>
      <c r="E312" s="17" t="s">
        <v>1</v>
      </c>
      <c r="F312" s="289">
        <v>5.79</v>
      </c>
      <c r="G312" s="34"/>
      <c r="H312" s="39"/>
    </row>
    <row r="313" spans="1:8" s="2" customFormat="1" ht="16.8" customHeight="1">
      <c r="A313" s="34"/>
      <c r="B313" s="39"/>
      <c r="C313" s="290" t="s">
        <v>2055</v>
      </c>
      <c r="D313" s="34"/>
      <c r="E313" s="34"/>
      <c r="F313" s="34"/>
      <c r="G313" s="34"/>
      <c r="H313" s="39"/>
    </row>
    <row r="314" spans="1:8" s="2" customFormat="1" ht="16.8" customHeight="1">
      <c r="A314" s="34"/>
      <c r="B314" s="39"/>
      <c r="C314" s="288" t="s">
        <v>498</v>
      </c>
      <c r="D314" s="288" t="s">
        <v>499</v>
      </c>
      <c r="E314" s="17" t="s">
        <v>202</v>
      </c>
      <c r="F314" s="289">
        <v>5.79</v>
      </c>
      <c r="G314" s="34"/>
      <c r="H314" s="39"/>
    </row>
    <row r="315" spans="1:8" s="2" customFormat="1" ht="20.4">
      <c r="A315" s="34"/>
      <c r="B315" s="39"/>
      <c r="C315" s="288" t="s">
        <v>230</v>
      </c>
      <c r="D315" s="288" t="s">
        <v>231</v>
      </c>
      <c r="E315" s="17" t="s">
        <v>202</v>
      </c>
      <c r="F315" s="289">
        <v>47.4</v>
      </c>
      <c r="G315" s="34"/>
      <c r="H315" s="39"/>
    </row>
    <row r="316" spans="1:8" s="2" customFormat="1" ht="16.8" customHeight="1">
      <c r="A316" s="34"/>
      <c r="B316" s="39"/>
      <c r="C316" s="284" t="s">
        <v>710</v>
      </c>
      <c r="D316" s="285" t="s">
        <v>1</v>
      </c>
      <c r="E316" s="286" t="s">
        <v>1</v>
      </c>
      <c r="F316" s="287">
        <v>9.6</v>
      </c>
      <c r="G316" s="34"/>
      <c r="H316" s="39"/>
    </row>
    <row r="317" spans="1:8" s="2" customFormat="1" ht="16.8" customHeight="1">
      <c r="A317" s="34"/>
      <c r="B317" s="39"/>
      <c r="C317" s="290" t="s">
        <v>2055</v>
      </c>
      <c r="D317" s="34"/>
      <c r="E317" s="34"/>
      <c r="F317" s="34"/>
      <c r="G317" s="34"/>
      <c r="H317" s="39"/>
    </row>
    <row r="318" spans="1:8" s="2" customFormat="1" ht="16.8" customHeight="1">
      <c r="A318" s="34"/>
      <c r="B318" s="39"/>
      <c r="C318" s="288" t="s">
        <v>498</v>
      </c>
      <c r="D318" s="288" t="s">
        <v>499</v>
      </c>
      <c r="E318" s="17" t="s">
        <v>202</v>
      </c>
      <c r="F318" s="289">
        <v>5.79</v>
      </c>
      <c r="G318" s="34"/>
      <c r="H318" s="39"/>
    </row>
    <row r="319" spans="1:8" s="2" customFormat="1" ht="16.8" customHeight="1">
      <c r="A319" s="34"/>
      <c r="B319" s="39"/>
      <c r="C319" s="288" t="s">
        <v>755</v>
      </c>
      <c r="D319" s="288" t="s">
        <v>756</v>
      </c>
      <c r="E319" s="17" t="s">
        <v>202</v>
      </c>
      <c r="F319" s="289">
        <v>9.6</v>
      </c>
      <c r="G319" s="34"/>
      <c r="H319" s="39"/>
    </row>
    <row r="320" spans="1:8" s="2" customFormat="1" ht="16.8" customHeight="1">
      <c r="A320" s="34"/>
      <c r="B320" s="39"/>
      <c r="C320" s="284" t="s">
        <v>472</v>
      </c>
      <c r="D320" s="285" t="s">
        <v>1</v>
      </c>
      <c r="E320" s="286" t="s">
        <v>1</v>
      </c>
      <c r="F320" s="287">
        <v>11.813</v>
      </c>
      <c r="G320" s="34"/>
      <c r="H320" s="39"/>
    </row>
    <row r="321" spans="1:8" s="2" customFormat="1" ht="16.8" customHeight="1">
      <c r="A321" s="34"/>
      <c r="B321" s="39"/>
      <c r="C321" s="288" t="s">
        <v>472</v>
      </c>
      <c r="D321" s="288" t="s">
        <v>846</v>
      </c>
      <c r="E321" s="17" t="s">
        <v>1</v>
      </c>
      <c r="F321" s="289">
        <v>11.813</v>
      </c>
      <c r="G321" s="34"/>
      <c r="H321" s="39"/>
    </row>
    <row r="322" spans="1:8" s="2" customFormat="1" ht="16.8" customHeight="1">
      <c r="A322" s="34"/>
      <c r="B322" s="39"/>
      <c r="C322" s="290" t="s">
        <v>2055</v>
      </c>
      <c r="D322" s="34"/>
      <c r="E322" s="34"/>
      <c r="F322" s="34"/>
      <c r="G322" s="34"/>
      <c r="H322" s="39"/>
    </row>
    <row r="323" spans="1:8" s="2" customFormat="1" ht="16.8" customHeight="1">
      <c r="A323" s="34"/>
      <c r="B323" s="39"/>
      <c r="C323" s="288" t="s">
        <v>597</v>
      </c>
      <c r="D323" s="288" t="s">
        <v>598</v>
      </c>
      <c r="E323" s="17" t="s">
        <v>256</v>
      </c>
      <c r="F323" s="289">
        <v>11.813</v>
      </c>
      <c r="G323" s="34"/>
      <c r="H323" s="39"/>
    </row>
    <row r="324" spans="1:8" s="2" customFormat="1" ht="16.8" customHeight="1">
      <c r="A324" s="34"/>
      <c r="B324" s="39"/>
      <c r="C324" s="288" t="s">
        <v>600</v>
      </c>
      <c r="D324" s="288" t="s">
        <v>601</v>
      </c>
      <c r="E324" s="17" t="s">
        <v>256</v>
      </c>
      <c r="F324" s="289">
        <v>165.382</v>
      </c>
      <c r="G324" s="34"/>
      <c r="H324" s="39"/>
    </row>
    <row r="325" spans="1:8" s="2" customFormat="1" ht="20.4">
      <c r="A325" s="34"/>
      <c r="B325" s="39"/>
      <c r="C325" s="288" t="s">
        <v>622</v>
      </c>
      <c r="D325" s="288" t="s">
        <v>623</v>
      </c>
      <c r="E325" s="17" t="s">
        <v>256</v>
      </c>
      <c r="F325" s="289">
        <v>6.765</v>
      </c>
      <c r="G325" s="34"/>
      <c r="H325" s="39"/>
    </row>
    <row r="326" spans="1:8" s="2" customFormat="1" ht="16.8" customHeight="1">
      <c r="A326" s="34"/>
      <c r="B326" s="39"/>
      <c r="C326" s="284" t="s">
        <v>475</v>
      </c>
      <c r="D326" s="285" t="s">
        <v>1</v>
      </c>
      <c r="E326" s="286" t="s">
        <v>1</v>
      </c>
      <c r="F326" s="287">
        <v>1.64</v>
      </c>
      <c r="G326" s="34"/>
      <c r="H326" s="39"/>
    </row>
    <row r="327" spans="1:8" s="2" customFormat="1" ht="16.8" customHeight="1">
      <c r="A327" s="34"/>
      <c r="B327" s="39"/>
      <c r="C327" s="288" t="s">
        <v>475</v>
      </c>
      <c r="D327" s="288" t="s">
        <v>714</v>
      </c>
      <c r="E327" s="17" t="s">
        <v>1</v>
      </c>
      <c r="F327" s="289">
        <v>1.64</v>
      </c>
      <c r="G327" s="34"/>
      <c r="H327" s="39"/>
    </row>
    <row r="328" spans="1:8" s="2" customFormat="1" ht="16.8" customHeight="1">
      <c r="A328" s="34"/>
      <c r="B328" s="39"/>
      <c r="C328" s="290" t="s">
        <v>2055</v>
      </c>
      <c r="D328" s="34"/>
      <c r="E328" s="34"/>
      <c r="F328" s="34"/>
      <c r="G328" s="34"/>
      <c r="H328" s="39"/>
    </row>
    <row r="329" spans="1:8" s="2" customFormat="1" ht="16.8" customHeight="1">
      <c r="A329" s="34"/>
      <c r="B329" s="39"/>
      <c r="C329" s="288" t="s">
        <v>604</v>
      </c>
      <c r="D329" s="288" t="s">
        <v>605</v>
      </c>
      <c r="E329" s="17" t="s">
        <v>256</v>
      </c>
      <c r="F329" s="289">
        <v>1.64</v>
      </c>
      <c r="G329" s="34"/>
      <c r="H329" s="39"/>
    </row>
    <row r="330" spans="1:8" s="2" customFormat="1" ht="16.8" customHeight="1">
      <c r="A330" s="34"/>
      <c r="B330" s="39"/>
      <c r="C330" s="288" t="s">
        <v>608</v>
      </c>
      <c r="D330" s="288" t="s">
        <v>609</v>
      </c>
      <c r="E330" s="17" t="s">
        <v>256</v>
      </c>
      <c r="F330" s="289">
        <v>22.96</v>
      </c>
      <c r="G330" s="34"/>
      <c r="H330" s="39"/>
    </row>
    <row r="331" spans="1:8" s="2" customFormat="1" ht="26.4" customHeight="1">
      <c r="A331" s="34"/>
      <c r="B331" s="39"/>
      <c r="C331" s="283" t="s">
        <v>2062</v>
      </c>
      <c r="D331" s="283" t="s">
        <v>110</v>
      </c>
      <c r="E331" s="34"/>
      <c r="F331" s="34"/>
      <c r="G331" s="34"/>
      <c r="H331" s="39"/>
    </row>
    <row r="332" spans="1:8" s="2" customFormat="1" ht="16.8" customHeight="1">
      <c r="A332" s="34"/>
      <c r="B332" s="39"/>
      <c r="C332" s="284" t="s">
        <v>2063</v>
      </c>
      <c r="D332" s="285" t="s">
        <v>1</v>
      </c>
      <c r="E332" s="286" t="s">
        <v>1</v>
      </c>
      <c r="F332" s="287">
        <v>3</v>
      </c>
      <c r="G332" s="34"/>
      <c r="H332" s="39"/>
    </row>
    <row r="333" spans="1:8" s="2" customFormat="1" ht="16.8" customHeight="1">
      <c r="A333" s="34"/>
      <c r="B333" s="39"/>
      <c r="C333" s="284" t="s">
        <v>137</v>
      </c>
      <c r="D333" s="285" t="s">
        <v>1</v>
      </c>
      <c r="E333" s="286" t="s">
        <v>1</v>
      </c>
      <c r="F333" s="287">
        <v>25</v>
      </c>
      <c r="G333" s="34"/>
      <c r="H333" s="39"/>
    </row>
    <row r="334" spans="1:8" s="2" customFormat="1" ht="16.8" customHeight="1">
      <c r="A334" s="34"/>
      <c r="B334" s="39"/>
      <c r="C334" s="288" t="s">
        <v>137</v>
      </c>
      <c r="D334" s="288" t="s">
        <v>907</v>
      </c>
      <c r="E334" s="17" t="s">
        <v>1</v>
      </c>
      <c r="F334" s="289">
        <v>25</v>
      </c>
      <c r="G334" s="34"/>
      <c r="H334" s="39"/>
    </row>
    <row r="335" spans="1:8" s="2" customFormat="1" ht="16.8" customHeight="1">
      <c r="A335" s="34"/>
      <c r="B335" s="39"/>
      <c r="C335" s="290" t="s">
        <v>2055</v>
      </c>
      <c r="D335" s="34"/>
      <c r="E335" s="34"/>
      <c r="F335" s="34"/>
      <c r="G335" s="34"/>
      <c r="H335" s="39"/>
    </row>
    <row r="336" spans="1:8" s="2" customFormat="1" ht="20.4">
      <c r="A336" s="34"/>
      <c r="B336" s="39"/>
      <c r="C336" s="288" t="s">
        <v>200</v>
      </c>
      <c r="D336" s="288" t="s">
        <v>201</v>
      </c>
      <c r="E336" s="17" t="s">
        <v>202</v>
      </c>
      <c r="F336" s="289">
        <v>25</v>
      </c>
      <c r="G336" s="34"/>
      <c r="H336" s="39"/>
    </row>
    <row r="337" spans="1:8" s="2" customFormat="1" ht="20.4">
      <c r="A337" s="34"/>
      <c r="B337" s="39"/>
      <c r="C337" s="288" t="s">
        <v>230</v>
      </c>
      <c r="D337" s="288" t="s">
        <v>231</v>
      </c>
      <c r="E337" s="17" t="s">
        <v>202</v>
      </c>
      <c r="F337" s="289">
        <v>29.823</v>
      </c>
      <c r="G337" s="34"/>
      <c r="H337" s="39"/>
    </row>
    <row r="338" spans="1:8" s="2" customFormat="1" ht="16.8" customHeight="1">
      <c r="A338" s="34"/>
      <c r="B338" s="39"/>
      <c r="C338" s="284" t="s">
        <v>148</v>
      </c>
      <c r="D338" s="285" t="s">
        <v>1</v>
      </c>
      <c r="E338" s="286" t="s">
        <v>1</v>
      </c>
      <c r="F338" s="287">
        <v>34.074</v>
      </c>
      <c r="G338" s="34"/>
      <c r="H338" s="39"/>
    </row>
    <row r="339" spans="1:8" s="2" customFormat="1" ht="16.8" customHeight="1">
      <c r="A339" s="34"/>
      <c r="B339" s="39"/>
      <c r="C339" s="288" t="s">
        <v>1</v>
      </c>
      <c r="D339" s="288" t="s">
        <v>2064</v>
      </c>
      <c r="E339" s="17" t="s">
        <v>1</v>
      </c>
      <c r="F339" s="289">
        <v>0</v>
      </c>
      <c r="G339" s="34"/>
      <c r="H339" s="39"/>
    </row>
    <row r="340" spans="1:8" s="2" customFormat="1" ht="16.8" customHeight="1">
      <c r="A340" s="34"/>
      <c r="B340" s="39"/>
      <c r="C340" s="288" t="s">
        <v>148</v>
      </c>
      <c r="D340" s="288" t="s">
        <v>2065</v>
      </c>
      <c r="E340" s="17" t="s">
        <v>1</v>
      </c>
      <c r="F340" s="289">
        <v>34.074</v>
      </c>
      <c r="G340" s="34"/>
      <c r="H340" s="39"/>
    </row>
    <row r="341" spans="1:8" s="2" customFormat="1" ht="16.8" customHeight="1">
      <c r="A341" s="34"/>
      <c r="B341" s="39"/>
      <c r="C341" s="284" t="s">
        <v>2066</v>
      </c>
      <c r="D341" s="285" t="s">
        <v>1</v>
      </c>
      <c r="E341" s="286" t="s">
        <v>1</v>
      </c>
      <c r="F341" s="287">
        <v>185</v>
      </c>
      <c r="G341" s="34"/>
      <c r="H341" s="39"/>
    </row>
    <row r="342" spans="1:8" s="2" customFormat="1" ht="16.8" customHeight="1">
      <c r="A342" s="34"/>
      <c r="B342" s="39"/>
      <c r="C342" s="288" t="s">
        <v>1</v>
      </c>
      <c r="D342" s="288" t="s">
        <v>2067</v>
      </c>
      <c r="E342" s="17" t="s">
        <v>1</v>
      </c>
      <c r="F342" s="289">
        <v>0</v>
      </c>
      <c r="G342" s="34"/>
      <c r="H342" s="39"/>
    </row>
    <row r="343" spans="1:8" s="2" customFormat="1" ht="16.8" customHeight="1">
      <c r="A343" s="34"/>
      <c r="B343" s="39"/>
      <c r="C343" s="288" t="s">
        <v>2066</v>
      </c>
      <c r="D343" s="288" t="s">
        <v>1075</v>
      </c>
      <c r="E343" s="17" t="s">
        <v>1</v>
      </c>
      <c r="F343" s="289">
        <v>185</v>
      </c>
      <c r="G343" s="34"/>
      <c r="H343" s="39"/>
    </row>
    <row r="344" spans="1:8" s="2" customFormat="1" ht="16.8" customHeight="1">
      <c r="A344" s="34"/>
      <c r="B344" s="39"/>
      <c r="C344" s="284" t="s">
        <v>2068</v>
      </c>
      <c r="D344" s="285" t="s">
        <v>1</v>
      </c>
      <c r="E344" s="286" t="s">
        <v>1</v>
      </c>
      <c r="F344" s="287">
        <v>15</v>
      </c>
      <c r="G344" s="34"/>
      <c r="H344" s="39"/>
    </row>
    <row r="345" spans="1:8" s="2" customFormat="1" ht="16.8" customHeight="1">
      <c r="A345" s="34"/>
      <c r="B345" s="39"/>
      <c r="C345" s="288" t="s">
        <v>2068</v>
      </c>
      <c r="D345" s="288" t="s">
        <v>2069</v>
      </c>
      <c r="E345" s="17" t="s">
        <v>1</v>
      </c>
      <c r="F345" s="289">
        <v>15</v>
      </c>
      <c r="G345" s="34"/>
      <c r="H345" s="39"/>
    </row>
    <row r="346" spans="1:8" s="2" customFormat="1" ht="16.8" customHeight="1">
      <c r="A346" s="34"/>
      <c r="B346" s="39"/>
      <c r="C346" s="284" t="s">
        <v>146</v>
      </c>
      <c r="D346" s="285" t="s">
        <v>1</v>
      </c>
      <c r="E346" s="286" t="s">
        <v>1</v>
      </c>
      <c r="F346" s="287">
        <v>29.823</v>
      </c>
      <c r="G346" s="34"/>
      <c r="H346" s="39"/>
    </row>
    <row r="347" spans="1:8" s="2" customFormat="1" ht="16.8" customHeight="1">
      <c r="A347" s="34"/>
      <c r="B347" s="39"/>
      <c r="C347" s="288" t="s">
        <v>1</v>
      </c>
      <c r="D347" s="288" t="s">
        <v>507</v>
      </c>
      <c r="E347" s="17" t="s">
        <v>1</v>
      </c>
      <c r="F347" s="289">
        <v>0</v>
      </c>
      <c r="G347" s="34"/>
      <c r="H347" s="39"/>
    </row>
    <row r="348" spans="1:8" s="2" customFormat="1" ht="16.8" customHeight="1">
      <c r="A348" s="34"/>
      <c r="B348" s="39"/>
      <c r="C348" s="288" t="s">
        <v>1</v>
      </c>
      <c r="D348" s="288" t="s">
        <v>917</v>
      </c>
      <c r="E348" s="17" t="s">
        <v>1</v>
      </c>
      <c r="F348" s="289">
        <v>29.823</v>
      </c>
      <c r="G348" s="34"/>
      <c r="H348" s="39"/>
    </row>
    <row r="349" spans="1:8" s="2" customFormat="1" ht="16.8" customHeight="1">
      <c r="A349" s="34"/>
      <c r="B349" s="39"/>
      <c r="C349" s="288" t="s">
        <v>146</v>
      </c>
      <c r="D349" s="288" t="s">
        <v>216</v>
      </c>
      <c r="E349" s="17" t="s">
        <v>1</v>
      </c>
      <c r="F349" s="289">
        <v>29.823</v>
      </c>
      <c r="G349" s="34"/>
      <c r="H349" s="39"/>
    </row>
    <row r="350" spans="1:8" s="2" customFormat="1" ht="16.8" customHeight="1">
      <c r="A350" s="34"/>
      <c r="B350" s="39"/>
      <c r="C350" s="290" t="s">
        <v>2055</v>
      </c>
      <c r="D350" s="34"/>
      <c r="E350" s="34"/>
      <c r="F350" s="34"/>
      <c r="G350" s="34"/>
      <c r="H350" s="39"/>
    </row>
    <row r="351" spans="1:8" s="2" customFormat="1" ht="20.4">
      <c r="A351" s="34"/>
      <c r="B351" s="39"/>
      <c r="C351" s="288" t="s">
        <v>230</v>
      </c>
      <c r="D351" s="288" t="s">
        <v>231</v>
      </c>
      <c r="E351" s="17" t="s">
        <v>202</v>
      </c>
      <c r="F351" s="289">
        <v>29.823</v>
      </c>
      <c r="G351" s="34"/>
      <c r="H351" s="39"/>
    </row>
    <row r="352" spans="1:8" s="2" customFormat="1" ht="20.4">
      <c r="A352" s="34"/>
      <c r="B352" s="39"/>
      <c r="C352" s="288" t="s">
        <v>235</v>
      </c>
      <c r="D352" s="288" t="s">
        <v>236</v>
      </c>
      <c r="E352" s="17" t="s">
        <v>202</v>
      </c>
      <c r="F352" s="289">
        <v>149.115</v>
      </c>
      <c r="G352" s="34"/>
      <c r="H352" s="39"/>
    </row>
    <row r="353" spans="1:8" s="2" customFormat="1" ht="16.8" customHeight="1">
      <c r="A353" s="34"/>
      <c r="B353" s="39"/>
      <c r="C353" s="288" t="s">
        <v>250</v>
      </c>
      <c r="D353" s="288" t="s">
        <v>251</v>
      </c>
      <c r="E353" s="17" t="s">
        <v>202</v>
      </c>
      <c r="F353" s="289">
        <v>29.823</v>
      </c>
      <c r="G353" s="34"/>
      <c r="H353" s="39"/>
    </row>
    <row r="354" spans="1:8" s="2" customFormat="1" ht="20.4">
      <c r="A354" s="34"/>
      <c r="B354" s="39"/>
      <c r="C354" s="288" t="s">
        <v>254</v>
      </c>
      <c r="D354" s="288" t="s">
        <v>255</v>
      </c>
      <c r="E354" s="17" t="s">
        <v>256</v>
      </c>
      <c r="F354" s="289">
        <v>49.804</v>
      </c>
      <c r="G354" s="34"/>
      <c r="H354" s="39"/>
    </row>
    <row r="355" spans="1:8" s="2" customFormat="1" ht="16.8" customHeight="1">
      <c r="A355" s="34"/>
      <c r="B355" s="39"/>
      <c r="C355" s="284" t="s">
        <v>139</v>
      </c>
      <c r="D355" s="285" t="s">
        <v>1</v>
      </c>
      <c r="E355" s="286" t="s">
        <v>1</v>
      </c>
      <c r="F355" s="287">
        <v>36</v>
      </c>
      <c r="G355" s="34"/>
      <c r="H355" s="39"/>
    </row>
    <row r="356" spans="1:8" s="2" customFormat="1" ht="16.8" customHeight="1">
      <c r="A356" s="34"/>
      <c r="B356" s="39"/>
      <c r="C356" s="288" t="s">
        <v>139</v>
      </c>
      <c r="D356" s="288" t="s">
        <v>488</v>
      </c>
      <c r="E356" s="17" t="s">
        <v>1</v>
      </c>
      <c r="F356" s="289">
        <v>36</v>
      </c>
      <c r="G356" s="34"/>
      <c r="H356" s="39"/>
    </row>
    <row r="357" spans="1:8" s="2" customFormat="1" ht="16.8" customHeight="1">
      <c r="A357" s="34"/>
      <c r="B357" s="39"/>
      <c r="C357" s="290" t="s">
        <v>2055</v>
      </c>
      <c r="D357" s="34"/>
      <c r="E357" s="34"/>
      <c r="F357" s="34"/>
      <c r="G357" s="34"/>
      <c r="H357" s="39"/>
    </row>
    <row r="358" spans="1:8" s="2" customFormat="1" ht="16.8" customHeight="1">
      <c r="A358" s="34"/>
      <c r="B358" s="39"/>
      <c r="C358" s="288" t="s">
        <v>492</v>
      </c>
      <c r="D358" s="288" t="s">
        <v>493</v>
      </c>
      <c r="E358" s="17" t="s">
        <v>195</v>
      </c>
      <c r="F358" s="289">
        <v>36</v>
      </c>
      <c r="G358" s="34"/>
      <c r="H358" s="39"/>
    </row>
    <row r="359" spans="1:8" s="2" customFormat="1" ht="20.4">
      <c r="A359" s="34"/>
      <c r="B359" s="39"/>
      <c r="C359" s="288" t="s">
        <v>224</v>
      </c>
      <c r="D359" s="288" t="s">
        <v>225</v>
      </c>
      <c r="E359" s="17" t="s">
        <v>202</v>
      </c>
      <c r="F359" s="289">
        <v>10.8</v>
      </c>
      <c r="G359" s="34"/>
      <c r="H359" s="39"/>
    </row>
    <row r="360" spans="1:8" s="2" customFormat="1" ht="16.8" customHeight="1">
      <c r="A360" s="34"/>
      <c r="B360" s="39"/>
      <c r="C360" s="284" t="s">
        <v>142</v>
      </c>
      <c r="D360" s="285" t="s">
        <v>1</v>
      </c>
      <c r="E360" s="286" t="s">
        <v>1</v>
      </c>
      <c r="F360" s="287">
        <v>36</v>
      </c>
      <c r="G360" s="34"/>
      <c r="H360" s="39"/>
    </row>
    <row r="361" spans="1:8" s="2" customFormat="1" ht="16.8" customHeight="1">
      <c r="A361" s="34"/>
      <c r="B361" s="39"/>
      <c r="C361" s="288" t="s">
        <v>142</v>
      </c>
      <c r="D361" s="288" t="s">
        <v>926</v>
      </c>
      <c r="E361" s="17" t="s">
        <v>1</v>
      </c>
      <c r="F361" s="289">
        <v>36</v>
      </c>
      <c r="G361" s="34"/>
      <c r="H361" s="39"/>
    </row>
    <row r="362" spans="1:8" s="2" customFormat="1" ht="16.8" customHeight="1">
      <c r="A362" s="34"/>
      <c r="B362" s="39"/>
      <c r="C362" s="290" t="s">
        <v>2055</v>
      </c>
      <c r="D362" s="34"/>
      <c r="E362" s="34"/>
      <c r="F362" s="34"/>
      <c r="G362" s="34"/>
      <c r="H362" s="39"/>
    </row>
    <row r="363" spans="1:8" s="2" customFormat="1" ht="16.8" customHeight="1">
      <c r="A363" s="34"/>
      <c r="B363" s="39"/>
      <c r="C363" s="288" t="s">
        <v>274</v>
      </c>
      <c r="D363" s="288" t="s">
        <v>275</v>
      </c>
      <c r="E363" s="17" t="s">
        <v>195</v>
      </c>
      <c r="F363" s="289">
        <v>36</v>
      </c>
      <c r="G363" s="34"/>
      <c r="H363" s="39"/>
    </row>
    <row r="364" spans="1:8" s="2" customFormat="1" ht="20.4">
      <c r="A364" s="34"/>
      <c r="B364" s="39"/>
      <c r="C364" s="288" t="s">
        <v>224</v>
      </c>
      <c r="D364" s="288" t="s">
        <v>225</v>
      </c>
      <c r="E364" s="17" t="s">
        <v>202</v>
      </c>
      <c r="F364" s="289">
        <v>10.8</v>
      </c>
      <c r="G364" s="34"/>
      <c r="H364" s="39"/>
    </row>
    <row r="365" spans="1:8" s="2" customFormat="1" ht="16.8" customHeight="1">
      <c r="A365" s="34"/>
      <c r="B365" s="39"/>
      <c r="C365" s="288" t="s">
        <v>240</v>
      </c>
      <c r="D365" s="288" t="s">
        <v>241</v>
      </c>
      <c r="E365" s="17" t="s">
        <v>202</v>
      </c>
      <c r="F365" s="289">
        <v>5.4</v>
      </c>
      <c r="G365" s="34"/>
      <c r="H365" s="39"/>
    </row>
    <row r="366" spans="1:8" s="2" customFormat="1" ht="16.8" customHeight="1">
      <c r="A366" s="34"/>
      <c r="B366" s="39"/>
      <c r="C366" s="288" t="s">
        <v>269</v>
      </c>
      <c r="D366" s="288" t="s">
        <v>270</v>
      </c>
      <c r="E366" s="17" t="s">
        <v>202</v>
      </c>
      <c r="F366" s="289">
        <v>5.4</v>
      </c>
      <c r="G366" s="34"/>
      <c r="H366" s="39"/>
    </row>
    <row r="367" spans="1:8" s="2" customFormat="1" ht="16.8" customHeight="1">
      <c r="A367" s="34"/>
      <c r="B367" s="39"/>
      <c r="C367" s="288" t="s">
        <v>283</v>
      </c>
      <c r="D367" s="288" t="s">
        <v>284</v>
      </c>
      <c r="E367" s="17" t="s">
        <v>195</v>
      </c>
      <c r="F367" s="289">
        <v>36</v>
      </c>
      <c r="G367" s="34"/>
      <c r="H367" s="39"/>
    </row>
    <row r="368" spans="1:8" s="2" customFormat="1" ht="16.8" customHeight="1">
      <c r="A368" s="34"/>
      <c r="B368" s="39"/>
      <c r="C368" s="288" t="s">
        <v>929</v>
      </c>
      <c r="D368" s="288" t="s">
        <v>930</v>
      </c>
      <c r="E368" s="17" t="s">
        <v>195</v>
      </c>
      <c r="F368" s="289">
        <v>36</v>
      </c>
      <c r="G368" s="34"/>
      <c r="H368" s="39"/>
    </row>
    <row r="369" spans="1:8" s="2" customFormat="1" ht="16.8" customHeight="1">
      <c r="A369" s="34"/>
      <c r="B369" s="39"/>
      <c r="C369" s="284" t="s">
        <v>1484</v>
      </c>
      <c r="D369" s="285" t="s">
        <v>1</v>
      </c>
      <c r="E369" s="286" t="s">
        <v>1</v>
      </c>
      <c r="F369" s="287">
        <v>12.874</v>
      </c>
      <c r="G369" s="34"/>
      <c r="H369" s="39"/>
    </row>
    <row r="370" spans="1:8" s="2" customFormat="1" ht="16.8" customHeight="1">
      <c r="A370" s="34"/>
      <c r="B370" s="39"/>
      <c r="C370" s="288" t="s">
        <v>1</v>
      </c>
      <c r="D370" s="288" t="s">
        <v>1575</v>
      </c>
      <c r="E370" s="17" t="s">
        <v>1</v>
      </c>
      <c r="F370" s="289">
        <v>0</v>
      </c>
      <c r="G370" s="34"/>
      <c r="H370" s="39"/>
    </row>
    <row r="371" spans="1:8" s="2" customFormat="1" ht="16.8" customHeight="1">
      <c r="A371" s="34"/>
      <c r="B371" s="39"/>
      <c r="C371" s="288" t="s">
        <v>1484</v>
      </c>
      <c r="D371" s="288" t="s">
        <v>2070</v>
      </c>
      <c r="E371" s="17" t="s">
        <v>1</v>
      </c>
      <c r="F371" s="289">
        <v>12.874</v>
      </c>
      <c r="G371" s="34"/>
      <c r="H371" s="39"/>
    </row>
    <row r="372" spans="1:8" s="2" customFormat="1" ht="16.8" customHeight="1">
      <c r="A372" s="34"/>
      <c r="B372" s="39"/>
      <c r="C372" s="284" t="s">
        <v>1486</v>
      </c>
      <c r="D372" s="285" t="s">
        <v>1</v>
      </c>
      <c r="E372" s="286" t="s">
        <v>1</v>
      </c>
      <c r="F372" s="287">
        <v>3.84</v>
      </c>
      <c r="G372" s="34"/>
      <c r="H372" s="39"/>
    </row>
    <row r="373" spans="1:8" s="2" customFormat="1" ht="16.8" customHeight="1">
      <c r="A373" s="34"/>
      <c r="B373" s="39"/>
      <c r="C373" s="288" t="s">
        <v>1</v>
      </c>
      <c r="D373" s="288" t="s">
        <v>1575</v>
      </c>
      <c r="E373" s="17" t="s">
        <v>1</v>
      </c>
      <c r="F373" s="289">
        <v>0</v>
      </c>
      <c r="G373" s="34"/>
      <c r="H373" s="39"/>
    </row>
    <row r="374" spans="1:8" s="2" customFormat="1" ht="16.8" customHeight="1">
      <c r="A374" s="34"/>
      <c r="B374" s="39"/>
      <c r="C374" s="288" t="s">
        <v>1486</v>
      </c>
      <c r="D374" s="288" t="s">
        <v>2071</v>
      </c>
      <c r="E374" s="17" t="s">
        <v>1</v>
      </c>
      <c r="F374" s="289">
        <v>3.84</v>
      </c>
      <c r="G374" s="34"/>
      <c r="H374" s="39"/>
    </row>
    <row r="375" spans="1:8" s="2" customFormat="1" ht="16.8" customHeight="1">
      <c r="A375" s="34"/>
      <c r="B375" s="39"/>
      <c r="C375" s="284" t="s">
        <v>710</v>
      </c>
      <c r="D375" s="285" t="s">
        <v>1</v>
      </c>
      <c r="E375" s="286" t="s">
        <v>1</v>
      </c>
      <c r="F375" s="287">
        <v>10.8</v>
      </c>
      <c r="G375" s="34"/>
      <c r="H375" s="39"/>
    </row>
    <row r="376" spans="1:8" s="2" customFormat="1" ht="16.8" customHeight="1">
      <c r="A376" s="34"/>
      <c r="B376" s="39"/>
      <c r="C376" s="284" t="s">
        <v>1495</v>
      </c>
      <c r="D376" s="285" t="s">
        <v>1</v>
      </c>
      <c r="E376" s="286" t="s">
        <v>1</v>
      </c>
      <c r="F376" s="287">
        <v>35.037</v>
      </c>
      <c r="G376" s="34"/>
      <c r="H376" s="39"/>
    </row>
    <row r="377" spans="1:8" s="2" customFormat="1" ht="16.8" customHeight="1">
      <c r="A377" s="34"/>
      <c r="B377" s="39"/>
      <c r="C377" s="288" t="s">
        <v>1</v>
      </c>
      <c r="D377" s="288" t="s">
        <v>2072</v>
      </c>
      <c r="E377" s="17" t="s">
        <v>1</v>
      </c>
      <c r="F377" s="289">
        <v>0</v>
      </c>
      <c r="G377" s="34"/>
      <c r="H377" s="39"/>
    </row>
    <row r="378" spans="1:8" s="2" customFormat="1" ht="16.8" customHeight="1">
      <c r="A378" s="34"/>
      <c r="B378" s="39"/>
      <c r="C378" s="288" t="s">
        <v>1</v>
      </c>
      <c r="D378" s="288" t="s">
        <v>2073</v>
      </c>
      <c r="E378" s="17" t="s">
        <v>1</v>
      </c>
      <c r="F378" s="289">
        <v>14.522</v>
      </c>
      <c r="G378" s="34"/>
      <c r="H378" s="39"/>
    </row>
    <row r="379" spans="1:8" s="2" customFormat="1" ht="16.8" customHeight="1">
      <c r="A379" s="34"/>
      <c r="B379" s="39"/>
      <c r="C379" s="288" t="s">
        <v>1</v>
      </c>
      <c r="D379" s="288" t="s">
        <v>2074</v>
      </c>
      <c r="E379" s="17" t="s">
        <v>1</v>
      </c>
      <c r="F379" s="289">
        <v>20.515</v>
      </c>
      <c r="G379" s="34"/>
      <c r="H379" s="39"/>
    </row>
    <row r="380" spans="1:8" s="2" customFormat="1" ht="16.8" customHeight="1">
      <c r="A380" s="34"/>
      <c r="B380" s="39"/>
      <c r="C380" s="288" t="s">
        <v>1495</v>
      </c>
      <c r="D380" s="288" t="s">
        <v>216</v>
      </c>
      <c r="E380" s="17" t="s">
        <v>1</v>
      </c>
      <c r="F380" s="289">
        <v>35.037</v>
      </c>
      <c r="G380" s="34"/>
      <c r="H380" s="39"/>
    </row>
    <row r="381" spans="1:8" s="2" customFormat="1" ht="16.8" customHeight="1">
      <c r="A381" s="34"/>
      <c r="B381" s="39"/>
      <c r="C381" s="284" t="s">
        <v>889</v>
      </c>
      <c r="D381" s="285" t="s">
        <v>1</v>
      </c>
      <c r="E381" s="286" t="s">
        <v>1</v>
      </c>
      <c r="F381" s="287">
        <v>4.823</v>
      </c>
      <c r="G381" s="34"/>
      <c r="H381" s="39"/>
    </row>
    <row r="382" spans="1:8" s="2" customFormat="1" ht="16.8" customHeight="1">
      <c r="A382" s="34"/>
      <c r="B382" s="39"/>
      <c r="C382" s="288" t="s">
        <v>1</v>
      </c>
      <c r="D382" s="288" t="s">
        <v>501</v>
      </c>
      <c r="E382" s="17" t="s">
        <v>1</v>
      </c>
      <c r="F382" s="289">
        <v>0</v>
      </c>
      <c r="G382" s="34"/>
      <c r="H382" s="39"/>
    </row>
    <row r="383" spans="1:8" s="2" customFormat="1" ht="16.8" customHeight="1">
      <c r="A383" s="34"/>
      <c r="B383" s="39"/>
      <c r="C383" s="288" t="s">
        <v>1</v>
      </c>
      <c r="D383" s="288" t="s">
        <v>911</v>
      </c>
      <c r="E383" s="17" t="s">
        <v>1</v>
      </c>
      <c r="F383" s="289">
        <v>2.903</v>
      </c>
      <c r="G383" s="34"/>
      <c r="H383" s="39"/>
    </row>
    <row r="384" spans="1:8" s="2" customFormat="1" ht="16.8" customHeight="1">
      <c r="A384" s="34"/>
      <c r="B384" s="39"/>
      <c r="C384" s="288" t="s">
        <v>1</v>
      </c>
      <c r="D384" s="288" t="s">
        <v>912</v>
      </c>
      <c r="E384" s="17" t="s">
        <v>1</v>
      </c>
      <c r="F384" s="289">
        <v>1.92</v>
      </c>
      <c r="G384" s="34"/>
      <c r="H384" s="39"/>
    </row>
    <row r="385" spans="1:8" s="2" customFormat="1" ht="16.8" customHeight="1">
      <c r="A385" s="34"/>
      <c r="B385" s="39"/>
      <c r="C385" s="288" t="s">
        <v>889</v>
      </c>
      <c r="D385" s="288" t="s">
        <v>216</v>
      </c>
      <c r="E385" s="17" t="s">
        <v>1</v>
      </c>
      <c r="F385" s="289">
        <v>4.823</v>
      </c>
      <c r="G385" s="34"/>
      <c r="H385" s="39"/>
    </row>
    <row r="386" spans="1:8" s="2" customFormat="1" ht="16.8" customHeight="1">
      <c r="A386" s="34"/>
      <c r="B386" s="39"/>
      <c r="C386" s="290" t="s">
        <v>2055</v>
      </c>
      <c r="D386" s="34"/>
      <c r="E386" s="34"/>
      <c r="F386" s="34"/>
      <c r="G386" s="34"/>
      <c r="H386" s="39"/>
    </row>
    <row r="387" spans="1:8" s="2" customFormat="1" ht="20.4">
      <c r="A387" s="34"/>
      <c r="B387" s="39"/>
      <c r="C387" s="288" t="s">
        <v>908</v>
      </c>
      <c r="D387" s="288" t="s">
        <v>909</v>
      </c>
      <c r="E387" s="17" t="s">
        <v>202</v>
      </c>
      <c r="F387" s="289">
        <v>4.823</v>
      </c>
      <c r="G387" s="34"/>
      <c r="H387" s="39"/>
    </row>
    <row r="388" spans="1:8" s="2" customFormat="1" ht="20.4">
      <c r="A388" s="34"/>
      <c r="B388" s="39"/>
      <c r="C388" s="288" t="s">
        <v>230</v>
      </c>
      <c r="D388" s="288" t="s">
        <v>231</v>
      </c>
      <c r="E388" s="17" t="s">
        <v>202</v>
      </c>
      <c r="F388" s="289">
        <v>29.823</v>
      </c>
      <c r="G388" s="34"/>
      <c r="H388" s="39"/>
    </row>
    <row r="389" spans="1:8" s="2" customFormat="1" ht="16.8" customHeight="1">
      <c r="A389" s="34"/>
      <c r="B389" s="39"/>
      <c r="C389" s="284" t="s">
        <v>2075</v>
      </c>
      <c r="D389" s="285" t="s">
        <v>1</v>
      </c>
      <c r="E389" s="286" t="s">
        <v>1</v>
      </c>
      <c r="F389" s="287">
        <v>31.68</v>
      </c>
      <c r="G389" s="34"/>
      <c r="H389" s="39"/>
    </row>
    <row r="390" spans="1:8" s="2" customFormat="1" ht="16.8" customHeight="1">
      <c r="A390" s="34"/>
      <c r="B390" s="39"/>
      <c r="C390" s="284" t="s">
        <v>144</v>
      </c>
      <c r="D390" s="285" t="s">
        <v>1</v>
      </c>
      <c r="E390" s="286" t="s">
        <v>1</v>
      </c>
      <c r="F390" s="287">
        <v>10.8</v>
      </c>
      <c r="G390" s="34"/>
      <c r="H390" s="39"/>
    </row>
    <row r="391" spans="1:8" s="2" customFormat="1" ht="16.8" customHeight="1">
      <c r="A391" s="34"/>
      <c r="B391" s="39"/>
      <c r="C391" s="288" t="s">
        <v>1</v>
      </c>
      <c r="D391" s="288" t="s">
        <v>1110</v>
      </c>
      <c r="E391" s="17" t="s">
        <v>1</v>
      </c>
      <c r="F391" s="289">
        <v>0</v>
      </c>
      <c r="G391" s="34"/>
      <c r="H391" s="39"/>
    </row>
    <row r="392" spans="1:8" s="2" customFormat="1" ht="16.8" customHeight="1">
      <c r="A392" s="34"/>
      <c r="B392" s="39"/>
      <c r="C392" s="288" t="s">
        <v>144</v>
      </c>
      <c r="D392" s="288" t="s">
        <v>2076</v>
      </c>
      <c r="E392" s="17" t="s">
        <v>1</v>
      </c>
      <c r="F392" s="289">
        <v>10.8</v>
      </c>
      <c r="G392" s="34"/>
      <c r="H392" s="39"/>
    </row>
    <row r="393" spans="1:8" s="2" customFormat="1" ht="16.8" customHeight="1">
      <c r="A393" s="34"/>
      <c r="B393" s="39"/>
      <c r="C393" s="284" t="s">
        <v>1890</v>
      </c>
      <c r="D393" s="285" t="s">
        <v>1</v>
      </c>
      <c r="E393" s="286" t="s">
        <v>1</v>
      </c>
      <c r="F393" s="287">
        <v>22.32</v>
      </c>
      <c r="G393" s="34"/>
      <c r="H393" s="39"/>
    </row>
    <row r="394" spans="1:8" s="2" customFormat="1" ht="16.8" customHeight="1">
      <c r="A394" s="34"/>
      <c r="B394" s="39"/>
      <c r="C394" s="288" t="s">
        <v>1</v>
      </c>
      <c r="D394" s="288" t="s">
        <v>1110</v>
      </c>
      <c r="E394" s="17" t="s">
        <v>1</v>
      </c>
      <c r="F394" s="289">
        <v>0</v>
      </c>
      <c r="G394" s="34"/>
      <c r="H394" s="39"/>
    </row>
    <row r="395" spans="1:8" s="2" customFormat="1" ht="16.8" customHeight="1">
      <c r="A395" s="34"/>
      <c r="B395" s="39"/>
      <c r="C395" s="288" t="s">
        <v>144</v>
      </c>
      <c r="D395" s="288" t="s">
        <v>2076</v>
      </c>
      <c r="E395" s="17" t="s">
        <v>1</v>
      </c>
      <c r="F395" s="289">
        <v>10.8</v>
      </c>
      <c r="G395" s="34"/>
      <c r="H395" s="39"/>
    </row>
    <row r="396" spans="1:8" s="2" customFormat="1" ht="16.8" customHeight="1">
      <c r="A396" s="34"/>
      <c r="B396" s="39"/>
      <c r="C396" s="288" t="s">
        <v>1</v>
      </c>
      <c r="D396" s="288" t="s">
        <v>2077</v>
      </c>
      <c r="E396" s="17" t="s">
        <v>1</v>
      </c>
      <c r="F396" s="289">
        <v>0</v>
      </c>
      <c r="G396" s="34"/>
      <c r="H396" s="39"/>
    </row>
    <row r="397" spans="1:8" s="2" customFormat="1" ht="16.8" customHeight="1">
      <c r="A397" s="34"/>
      <c r="B397" s="39"/>
      <c r="C397" s="288" t="s">
        <v>1</v>
      </c>
      <c r="D397" s="288" t="s">
        <v>2078</v>
      </c>
      <c r="E397" s="17" t="s">
        <v>1</v>
      </c>
      <c r="F397" s="289">
        <v>11.52</v>
      </c>
      <c r="G397" s="34"/>
      <c r="H397" s="39"/>
    </row>
    <row r="398" spans="1:8" s="2" customFormat="1" ht="16.8" customHeight="1">
      <c r="A398" s="34"/>
      <c r="B398" s="39"/>
      <c r="C398" s="288" t="s">
        <v>1890</v>
      </c>
      <c r="D398" s="288" t="s">
        <v>216</v>
      </c>
      <c r="E398" s="17" t="s">
        <v>1</v>
      </c>
      <c r="F398" s="289">
        <v>22.32</v>
      </c>
      <c r="G398" s="34"/>
      <c r="H398" s="39"/>
    </row>
    <row r="399" spans="1:8" s="2" customFormat="1" ht="16.8" customHeight="1">
      <c r="A399" s="34"/>
      <c r="B399" s="39"/>
      <c r="C399" s="284" t="s">
        <v>472</v>
      </c>
      <c r="D399" s="285" t="s">
        <v>1</v>
      </c>
      <c r="E399" s="286" t="s">
        <v>1</v>
      </c>
      <c r="F399" s="287">
        <v>113.4</v>
      </c>
      <c r="G399" s="34"/>
      <c r="H399" s="39"/>
    </row>
    <row r="400" spans="1:8" s="2" customFormat="1" ht="16.8" customHeight="1">
      <c r="A400" s="34"/>
      <c r="B400" s="39"/>
      <c r="C400" s="288" t="s">
        <v>472</v>
      </c>
      <c r="D400" s="288" t="s">
        <v>891</v>
      </c>
      <c r="E400" s="17" t="s">
        <v>1</v>
      </c>
      <c r="F400" s="289">
        <v>113.4</v>
      </c>
      <c r="G400" s="34"/>
      <c r="H400" s="39"/>
    </row>
    <row r="401" spans="1:8" s="2" customFormat="1" ht="16.8" customHeight="1">
      <c r="A401" s="34"/>
      <c r="B401" s="39"/>
      <c r="C401" s="290" t="s">
        <v>2055</v>
      </c>
      <c r="D401" s="34"/>
      <c r="E401" s="34"/>
      <c r="F401" s="34"/>
      <c r="G401" s="34"/>
      <c r="H401" s="39"/>
    </row>
    <row r="402" spans="1:8" s="2" customFormat="1" ht="16.8" customHeight="1">
      <c r="A402" s="34"/>
      <c r="B402" s="39"/>
      <c r="C402" s="288" t="s">
        <v>597</v>
      </c>
      <c r="D402" s="288" t="s">
        <v>598</v>
      </c>
      <c r="E402" s="17" t="s">
        <v>256</v>
      </c>
      <c r="F402" s="289">
        <v>113.4</v>
      </c>
      <c r="G402" s="34"/>
      <c r="H402" s="39"/>
    </row>
    <row r="403" spans="1:8" s="2" customFormat="1" ht="16.8" customHeight="1">
      <c r="A403" s="34"/>
      <c r="B403" s="39"/>
      <c r="C403" s="288" t="s">
        <v>600</v>
      </c>
      <c r="D403" s="288" t="s">
        <v>601</v>
      </c>
      <c r="E403" s="17" t="s">
        <v>256</v>
      </c>
      <c r="F403" s="289">
        <v>1587.6</v>
      </c>
      <c r="G403" s="34"/>
      <c r="H403" s="39"/>
    </row>
    <row r="404" spans="1:8" s="2" customFormat="1" ht="16.8" customHeight="1">
      <c r="A404" s="34"/>
      <c r="B404" s="39"/>
      <c r="C404" s="288" t="s">
        <v>604</v>
      </c>
      <c r="D404" s="288" t="s">
        <v>605</v>
      </c>
      <c r="E404" s="17" t="s">
        <v>256</v>
      </c>
      <c r="F404" s="289">
        <v>14.842</v>
      </c>
      <c r="G404" s="34"/>
      <c r="H404" s="39"/>
    </row>
    <row r="405" spans="1:8" s="2" customFormat="1" ht="20.4">
      <c r="A405" s="34"/>
      <c r="B405" s="39"/>
      <c r="C405" s="288" t="s">
        <v>618</v>
      </c>
      <c r="D405" s="288" t="s">
        <v>619</v>
      </c>
      <c r="E405" s="17" t="s">
        <v>256</v>
      </c>
      <c r="F405" s="289">
        <v>66</v>
      </c>
      <c r="G405" s="34"/>
      <c r="H405" s="39"/>
    </row>
    <row r="406" spans="1:8" s="2" customFormat="1" ht="16.8" customHeight="1">
      <c r="A406" s="34"/>
      <c r="B406" s="39"/>
      <c r="C406" s="284" t="s">
        <v>475</v>
      </c>
      <c r="D406" s="285" t="s">
        <v>1</v>
      </c>
      <c r="E406" s="286" t="s">
        <v>1</v>
      </c>
      <c r="F406" s="287">
        <v>14.842</v>
      </c>
      <c r="G406" s="34"/>
      <c r="H406" s="39"/>
    </row>
    <row r="407" spans="1:8" s="2" customFormat="1" ht="16.8" customHeight="1">
      <c r="A407" s="34"/>
      <c r="B407" s="39"/>
      <c r="C407" s="288" t="s">
        <v>475</v>
      </c>
      <c r="D407" s="288" t="s">
        <v>1006</v>
      </c>
      <c r="E407" s="17" t="s">
        <v>1</v>
      </c>
      <c r="F407" s="289">
        <v>14.842</v>
      </c>
      <c r="G407" s="34"/>
      <c r="H407" s="39"/>
    </row>
    <row r="408" spans="1:8" s="2" customFormat="1" ht="16.8" customHeight="1">
      <c r="A408" s="34"/>
      <c r="B408" s="39"/>
      <c r="C408" s="290" t="s">
        <v>2055</v>
      </c>
      <c r="D408" s="34"/>
      <c r="E408" s="34"/>
      <c r="F408" s="34"/>
      <c r="G408" s="34"/>
      <c r="H408" s="39"/>
    </row>
    <row r="409" spans="1:8" s="2" customFormat="1" ht="16.8" customHeight="1">
      <c r="A409" s="34"/>
      <c r="B409" s="39"/>
      <c r="C409" s="288" t="s">
        <v>604</v>
      </c>
      <c r="D409" s="288" t="s">
        <v>605</v>
      </c>
      <c r="E409" s="17" t="s">
        <v>256</v>
      </c>
      <c r="F409" s="289">
        <v>14.842</v>
      </c>
      <c r="G409" s="34"/>
      <c r="H409" s="39"/>
    </row>
    <row r="410" spans="1:8" s="2" customFormat="1" ht="16.8" customHeight="1">
      <c r="A410" s="34"/>
      <c r="B410" s="39"/>
      <c r="C410" s="288" t="s">
        <v>608</v>
      </c>
      <c r="D410" s="288" t="s">
        <v>609</v>
      </c>
      <c r="E410" s="17" t="s">
        <v>256</v>
      </c>
      <c r="F410" s="289">
        <v>207.788</v>
      </c>
      <c r="G410" s="34"/>
      <c r="H410" s="39"/>
    </row>
    <row r="411" spans="1:8" s="2" customFormat="1" ht="16.8" customHeight="1">
      <c r="A411" s="34"/>
      <c r="B411" s="39"/>
      <c r="C411" s="284" t="s">
        <v>154</v>
      </c>
      <c r="D411" s="285" t="s">
        <v>1</v>
      </c>
      <c r="E411" s="286" t="s">
        <v>1</v>
      </c>
      <c r="F411" s="287">
        <v>11.546</v>
      </c>
      <c r="G411" s="34"/>
      <c r="H411" s="39"/>
    </row>
    <row r="412" spans="1:8" s="2" customFormat="1" ht="16.8" customHeight="1">
      <c r="A412" s="34"/>
      <c r="B412" s="39"/>
      <c r="C412" s="288" t="s">
        <v>1</v>
      </c>
      <c r="D412" s="288" t="s">
        <v>148</v>
      </c>
      <c r="E412" s="17" t="s">
        <v>1</v>
      </c>
      <c r="F412" s="289">
        <v>34.074</v>
      </c>
      <c r="G412" s="34"/>
      <c r="H412" s="39"/>
    </row>
    <row r="413" spans="1:8" s="2" customFormat="1" ht="16.8" customHeight="1">
      <c r="A413" s="34"/>
      <c r="B413" s="39"/>
      <c r="C413" s="288" t="s">
        <v>1</v>
      </c>
      <c r="D413" s="288" t="s">
        <v>2079</v>
      </c>
      <c r="E413" s="17" t="s">
        <v>1</v>
      </c>
      <c r="F413" s="289">
        <v>-22.528</v>
      </c>
      <c r="G413" s="34"/>
      <c r="H413" s="39"/>
    </row>
    <row r="414" spans="1:8" s="2" customFormat="1" ht="16.8" customHeight="1">
      <c r="A414" s="34"/>
      <c r="B414" s="39"/>
      <c r="C414" s="288" t="s">
        <v>154</v>
      </c>
      <c r="D414" s="288" t="s">
        <v>216</v>
      </c>
      <c r="E414" s="17" t="s">
        <v>1</v>
      </c>
      <c r="F414" s="289">
        <v>11.546</v>
      </c>
      <c r="G414" s="34"/>
      <c r="H414" s="39"/>
    </row>
    <row r="415" spans="1:8" s="2" customFormat="1" ht="16.8" customHeight="1">
      <c r="A415" s="34"/>
      <c r="B415" s="39"/>
      <c r="C415" s="284" t="s">
        <v>2058</v>
      </c>
      <c r="D415" s="285" t="s">
        <v>1</v>
      </c>
      <c r="E415" s="286" t="s">
        <v>1</v>
      </c>
      <c r="F415" s="287">
        <v>46.544</v>
      </c>
      <c r="G415" s="34"/>
      <c r="H415" s="39"/>
    </row>
    <row r="416" spans="1:8" s="2" customFormat="1" ht="16.8" customHeight="1">
      <c r="A416" s="34"/>
      <c r="B416" s="39"/>
      <c r="C416" s="288" t="s">
        <v>1</v>
      </c>
      <c r="D416" s="288" t="s">
        <v>2080</v>
      </c>
      <c r="E416" s="17" t="s">
        <v>1</v>
      </c>
      <c r="F416" s="289">
        <v>0</v>
      </c>
      <c r="G416" s="34"/>
      <c r="H416" s="39"/>
    </row>
    <row r="417" spans="1:8" s="2" customFormat="1" ht="16.8" customHeight="1">
      <c r="A417" s="34"/>
      <c r="B417" s="39"/>
      <c r="C417" s="288" t="s">
        <v>1</v>
      </c>
      <c r="D417" s="288" t="s">
        <v>2081</v>
      </c>
      <c r="E417" s="17" t="s">
        <v>1</v>
      </c>
      <c r="F417" s="289">
        <v>68.157</v>
      </c>
      <c r="G417" s="34"/>
      <c r="H417" s="39"/>
    </row>
    <row r="418" spans="1:8" s="2" customFormat="1" ht="16.8" customHeight="1">
      <c r="A418" s="34"/>
      <c r="B418" s="39"/>
      <c r="C418" s="288" t="s">
        <v>1</v>
      </c>
      <c r="D418" s="288" t="s">
        <v>1571</v>
      </c>
      <c r="E418" s="17" t="s">
        <v>1</v>
      </c>
      <c r="F418" s="289">
        <v>-16.714</v>
      </c>
      <c r="G418" s="34"/>
      <c r="H418" s="39"/>
    </row>
    <row r="419" spans="1:8" s="2" customFormat="1" ht="16.8" customHeight="1">
      <c r="A419" s="34"/>
      <c r="B419" s="39"/>
      <c r="C419" s="288" t="s">
        <v>1</v>
      </c>
      <c r="D419" s="288" t="s">
        <v>2082</v>
      </c>
      <c r="E419" s="17" t="s">
        <v>1</v>
      </c>
      <c r="F419" s="289">
        <v>-1.519</v>
      </c>
      <c r="G419" s="34"/>
      <c r="H419" s="39"/>
    </row>
    <row r="420" spans="1:8" s="2" customFormat="1" ht="16.8" customHeight="1">
      <c r="A420" s="34"/>
      <c r="B420" s="39"/>
      <c r="C420" s="288" t="s">
        <v>1</v>
      </c>
      <c r="D420" s="288" t="s">
        <v>2083</v>
      </c>
      <c r="E420" s="17" t="s">
        <v>1</v>
      </c>
      <c r="F420" s="289">
        <v>-3.38</v>
      </c>
      <c r="G420" s="34"/>
      <c r="H420" s="39"/>
    </row>
    <row r="421" spans="1:8" s="2" customFormat="1" ht="16.8" customHeight="1">
      <c r="A421" s="34"/>
      <c r="B421" s="39"/>
      <c r="C421" s="288" t="s">
        <v>2058</v>
      </c>
      <c r="D421" s="288" t="s">
        <v>216</v>
      </c>
      <c r="E421" s="17" t="s">
        <v>1</v>
      </c>
      <c r="F421" s="289">
        <v>46.544</v>
      </c>
      <c r="G421" s="34"/>
      <c r="H421" s="39"/>
    </row>
    <row r="422" spans="1:8" s="2" customFormat="1" ht="26.4" customHeight="1">
      <c r="A422" s="34"/>
      <c r="B422" s="39"/>
      <c r="C422" s="283" t="s">
        <v>2084</v>
      </c>
      <c r="D422" s="283" t="s">
        <v>112</v>
      </c>
      <c r="E422" s="34"/>
      <c r="F422" s="34"/>
      <c r="G422" s="34"/>
      <c r="H422" s="39"/>
    </row>
    <row r="423" spans="1:8" s="2" customFormat="1" ht="16.8" customHeight="1">
      <c r="A423" s="34"/>
      <c r="B423" s="39"/>
      <c r="C423" s="284" t="s">
        <v>2063</v>
      </c>
      <c r="D423" s="285" t="s">
        <v>1</v>
      </c>
      <c r="E423" s="286" t="s">
        <v>1</v>
      </c>
      <c r="F423" s="287">
        <v>3</v>
      </c>
      <c r="G423" s="34"/>
      <c r="H423" s="39"/>
    </row>
    <row r="424" spans="1:8" s="2" customFormat="1" ht="16.8" customHeight="1">
      <c r="A424" s="34"/>
      <c r="B424" s="39"/>
      <c r="C424" s="284" t="s">
        <v>137</v>
      </c>
      <c r="D424" s="285" t="s">
        <v>1</v>
      </c>
      <c r="E424" s="286" t="s">
        <v>1</v>
      </c>
      <c r="F424" s="287">
        <v>35</v>
      </c>
      <c r="G424" s="34"/>
      <c r="H424" s="39"/>
    </row>
    <row r="425" spans="1:8" s="2" customFormat="1" ht="16.8" customHeight="1">
      <c r="A425" s="34"/>
      <c r="B425" s="39"/>
      <c r="C425" s="288" t="s">
        <v>137</v>
      </c>
      <c r="D425" s="288" t="s">
        <v>1031</v>
      </c>
      <c r="E425" s="17" t="s">
        <v>1</v>
      </c>
      <c r="F425" s="289">
        <v>35</v>
      </c>
      <c r="G425" s="34"/>
      <c r="H425" s="39"/>
    </row>
    <row r="426" spans="1:8" s="2" customFormat="1" ht="16.8" customHeight="1">
      <c r="A426" s="34"/>
      <c r="B426" s="39"/>
      <c r="C426" s="290" t="s">
        <v>2055</v>
      </c>
      <c r="D426" s="34"/>
      <c r="E426" s="34"/>
      <c r="F426" s="34"/>
      <c r="G426" s="34"/>
      <c r="H426" s="39"/>
    </row>
    <row r="427" spans="1:8" s="2" customFormat="1" ht="20.4">
      <c r="A427" s="34"/>
      <c r="B427" s="39"/>
      <c r="C427" s="288" t="s">
        <v>200</v>
      </c>
      <c r="D427" s="288" t="s">
        <v>201</v>
      </c>
      <c r="E427" s="17" t="s">
        <v>202</v>
      </c>
      <c r="F427" s="289">
        <v>35</v>
      </c>
      <c r="G427" s="34"/>
      <c r="H427" s="39"/>
    </row>
    <row r="428" spans="1:8" s="2" customFormat="1" ht="20.4">
      <c r="A428" s="34"/>
      <c r="B428" s="39"/>
      <c r="C428" s="288" t="s">
        <v>230</v>
      </c>
      <c r="D428" s="288" t="s">
        <v>231</v>
      </c>
      <c r="E428" s="17" t="s">
        <v>202</v>
      </c>
      <c r="F428" s="289">
        <v>40.783</v>
      </c>
      <c r="G428" s="34"/>
      <c r="H428" s="39"/>
    </row>
    <row r="429" spans="1:8" s="2" customFormat="1" ht="16.8" customHeight="1">
      <c r="A429" s="34"/>
      <c r="B429" s="39"/>
      <c r="C429" s="284" t="s">
        <v>148</v>
      </c>
      <c r="D429" s="285" t="s">
        <v>1</v>
      </c>
      <c r="E429" s="286" t="s">
        <v>1</v>
      </c>
      <c r="F429" s="287">
        <v>34.074</v>
      </c>
      <c r="G429" s="34"/>
      <c r="H429" s="39"/>
    </row>
    <row r="430" spans="1:8" s="2" customFormat="1" ht="16.8" customHeight="1">
      <c r="A430" s="34"/>
      <c r="B430" s="39"/>
      <c r="C430" s="284" t="s">
        <v>2066</v>
      </c>
      <c r="D430" s="285" t="s">
        <v>1</v>
      </c>
      <c r="E430" s="286" t="s">
        <v>1</v>
      </c>
      <c r="F430" s="287">
        <v>185</v>
      </c>
      <c r="G430" s="34"/>
      <c r="H430" s="39"/>
    </row>
    <row r="431" spans="1:8" s="2" customFormat="1" ht="16.8" customHeight="1">
      <c r="A431" s="34"/>
      <c r="B431" s="39"/>
      <c r="C431" s="284" t="s">
        <v>2068</v>
      </c>
      <c r="D431" s="285" t="s">
        <v>1</v>
      </c>
      <c r="E431" s="286" t="s">
        <v>1</v>
      </c>
      <c r="F431" s="287">
        <v>15</v>
      </c>
      <c r="G431" s="34"/>
      <c r="H431" s="39"/>
    </row>
    <row r="432" spans="1:8" s="2" customFormat="1" ht="16.8" customHeight="1">
      <c r="A432" s="34"/>
      <c r="B432" s="39"/>
      <c r="C432" s="284" t="s">
        <v>146</v>
      </c>
      <c r="D432" s="285" t="s">
        <v>1</v>
      </c>
      <c r="E432" s="286" t="s">
        <v>1</v>
      </c>
      <c r="F432" s="287">
        <v>40.783</v>
      </c>
      <c r="G432" s="34"/>
      <c r="H432" s="39"/>
    </row>
    <row r="433" spans="1:8" s="2" customFormat="1" ht="16.8" customHeight="1">
      <c r="A433" s="34"/>
      <c r="B433" s="39"/>
      <c r="C433" s="288" t="s">
        <v>1</v>
      </c>
      <c r="D433" s="288" t="s">
        <v>507</v>
      </c>
      <c r="E433" s="17" t="s">
        <v>1</v>
      </c>
      <c r="F433" s="289">
        <v>0</v>
      </c>
      <c r="G433" s="34"/>
      <c r="H433" s="39"/>
    </row>
    <row r="434" spans="1:8" s="2" customFormat="1" ht="16.8" customHeight="1">
      <c r="A434" s="34"/>
      <c r="B434" s="39"/>
      <c r="C434" s="288" t="s">
        <v>1</v>
      </c>
      <c r="D434" s="288" t="s">
        <v>917</v>
      </c>
      <c r="E434" s="17" t="s">
        <v>1</v>
      </c>
      <c r="F434" s="289">
        <v>40.783</v>
      </c>
      <c r="G434" s="34"/>
      <c r="H434" s="39"/>
    </row>
    <row r="435" spans="1:8" s="2" customFormat="1" ht="16.8" customHeight="1">
      <c r="A435" s="34"/>
      <c r="B435" s="39"/>
      <c r="C435" s="288" t="s">
        <v>146</v>
      </c>
      <c r="D435" s="288" t="s">
        <v>216</v>
      </c>
      <c r="E435" s="17" t="s">
        <v>1</v>
      </c>
      <c r="F435" s="289">
        <v>40.783</v>
      </c>
      <c r="G435" s="34"/>
      <c r="H435" s="39"/>
    </row>
    <row r="436" spans="1:8" s="2" customFormat="1" ht="16.8" customHeight="1">
      <c r="A436" s="34"/>
      <c r="B436" s="39"/>
      <c r="C436" s="290" t="s">
        <v>2055</v>
      </c>
      <c r="D436" s="34"/>
      <c r="E436" s="34"/>
      <c r="F436" s="34"/>
      <c r="G436" s="34"/>
      <c r="H436" s="39"/>
    </row>
    <row r="437" spans="1:8" s="2" customFormat="1" ht="20.4">
      <c r="A437" s="34"/>
      <c r="B437" s="39"/>
      <c r="C437" s="288" t="s">
        <v>230</v>
      </c>
      <c r="D437" s="288" t="s">
        <v>231</v>
      </c>
      <c r="E437" s="17" t="s">
        <v>202</v>
      </c>
      <c r="F437" s="289">
        <v>40.783</v>
      </c>
      <c r="G437" s="34"/>
      <c r="H437" s="39"/>
    </row>
    <row r="438" spans="1:8" s="2" customFormat="1" ht="20.4">
      <c r="A438" s="34"/>
      <c r="B438" s="39"/>
      <c r="C438" s="288" t="s">
        <v>235</v>
      </c>
      <c r="D438" s="288" t="s">
        <v>236</v>
      </c>
      <c r="E438" s="17" t="s">
        <v>202</v>
      </c>
      <c r="F438" s="289">
        <v>203.915</v>
      </c>
      <c r="G438" s="34"/>
      <c r="H438" s="39"/>
    </row>
    <row r="439" spans="1:8" s="2" customFormat="1" ht="16.8" customHeight="1">
      <c r="A439" s="34"/>
      <c r="B439" s="39"/>
      <c r="C439" s="288" t="s">
        <v>250</v>
      </c>
      <c r="D439" s="288" t="s">
        <v>251</v>
      </c>
      <c r="E439" s="17" t="s">
        <v>202</v>
      </c>
      <c r="F439" s="289">
        <v>40.783</v>
      </c>
      <c r="G439" s="34"/>
      <c r="H439" s="39"/>
    </row>
    <row r="440" spans="1:8" s="2" customFormat="1" ht="20.4">
      <c r="A440" s="34"/>
      <c r="B440" s="39"/>
      <c r="C440" s="288" t="s">
        <v>254</v>
      </c>
      <c r="D440" s="288" t="s">
        <v>255</v>
      </c>
      <c r="E440" s="17" t="s">
        <v>256</v>
      </c>
      <c r="F440" s="289">
        <v>68.108</v>
      </c>
      <c r="G440" s="34"/>
      <c r="H440" s="39"/>
    </row>
    <row r="441" spans="1:8" s="2" customFormat="1" ht="16.8" customHeight="1">
      <c r="A441" s="34"/>
      <c r="B441" s="39"/>
      <c r="C441" s="284" t="s">
        <v>139</v>
      </c>
      <c r="D441" s="285" t="s">
        <v>1</v>
      </c>
      <c r="E441" s="286" t="s">
        <v>1</v>
      </c>
      <c r="F441" s="287">
        <v>51</v>
      </c>
      <c r="G441" s="34"/>
      <c r="H441" s="39"/>
    </row>
    <row r="442" spans="1:8" s="2" customFormat="1" ht="16.8" customHeight="1">
      <c r="A442" s="34"/>
      <c r="B442" s="39"/>
      <c r="C442" s="288" t="s">
        <v>139</v>
      </c>
      <c r="D442" s="288" t="s">
        <v>1030</v>
      </c>
      <c r="E442" s="17" t="s">
        <v>1</v>
      </c>
      <c r="F442" s="289">
        <v>51</v>
      </c>
      <c r="G442" s="34"/>
      <c r="H442" s="39"/>
    </row>
    <row r="443" spans="1:8" s="2" customFormat="1" ht="16.8" customHeight="1">
      <c r="A443" s="34"/>
      <c r="B443" s="39"/>
      <c r="C443" s="290" t="s">
        <v>2055</v>
      </c>
      <c r="D443" s="34"/>
      <c r="E443" s="34"/>
      <c r="F443" s="34"/>
      <c r="G443" s="34"/>
      <c r="H443" s="39"/>
    </row>
    <row r="444" spans="1:8" s="2" customFormat="1" ht="16.8" customHeight="1">
      <c r="A444" s="34"/>
      <c r="B444" s="39"/>
      <c r="C444" s="288" t="s">
        <v>492</v>
      </c>
      <c r="D444" s="288" t="s">
        <v>493</v>
      </c>
      <c r="E444" s="17" t="s">
        <v>195</v>
      </c>
      <c r="F444" s="289">
        <v>51</v>
      </c>
      <c r="G444" s="34"/>
      <c r="H444" s="39"/>
    </row>
    <row r="445" spans="1:8" s="2" customFormat="1" ht="20.4">
      <c r="A445" s="34"/>
      <c r="B445" s="39"/>
      <c r="C445" s="288" t="s">
        <v>224</v>
      </c>
      <c r="D445" s="288" t="s">
        <v>225</v>
      </c>
      <c r="E445" s="17" t="s">
        <v>202</v>
      </c>
      <c r="F445" s="289">
        <v>15.3</v>
      </c>
      <c r="G445" s="34"/>
      <c r="H445" s="39"/>
    </row>
    <row r="446" spans="1:8" s="2" customFormat="1" ht="16.8" customHeight="1">
      <c r="A446" s="34"/>
      <c r="B446" s="39"/>
      <c r="C446" s="284" t="s">
        <v>142</v>
      </c>
      <c r="D446" s="285" t="s">
        <v>1</v>
      </c>
      <c r="E446" s="286" t="s">
        <v>1</v>
      </c>
      <c r="F446" s="287">
        <v>51</v>
      </c>
      <c r="G446" s="34"/>
      <c r="H446" s="39"/>
    </row>
    <row r="447" spans="1:8" s="2" customFormat="1" ht="16.8" customHeight="1">
      <c r="A447" s="34"/>
      <c r="B447" s="39"/>
      <c r="C447" s="288" t="s">
        <v>142</v>
      </c>
      <c r="D447" s="288" t="s">
        <v>1035</v>
      </c>
      <c r="E447" s="17" t="s">
        <v>1</v>
      </c>
      <c r="F447" s="289">
        <v>51</v>
      </c>
      <c r="G447" s="34"/>
      <c r="H447" s="39"/>
    </row>
    <row r="448" spans="1:8" s="2" customFormat="1" ht="16.8" customHeight="1">
      <c r="A448" s="34"/>
      <c r="B448" s="39"/>
      <c r="C448" s="290" t="s">
        <v>2055</v>
      </c>
      <c r="D448" s="34"/>
      <c r="E448" s="34"/>
      <c r="F448" s="34"/>
      <c r="G448" s="34"/>
      <c r="H448" s="39"/>
    </row>
    <row r="449" spans="1:8" s="2" customFormat="1" ht="16.8" customHeight="1">
      <c r="A449" s="34"/>
      <c r="B449" s="39"/>
      <c r="C449" s="288" t="s">
        <v>274</v>
      </c>
      <c r="D449" s="288" t="s">
        <v>275</v>
      </c>
      <c r="E449" s="17" t="s">
        <v>195</v>
      </c>
      <c r="F449" s="289">
        <v>51</v>
      </c>
      <c r="G449" s="34"/>
      <c r="H449" s="39"/>
    </row>
    <row r="450" spans="1:8" s="2" customFormat="1" ht="20.4">
      <c r="A450" s="34"/>
      <c r="B450" s="39"/>
      <c r="C450" s="288" t="s">
        <v>224</v>
      </c>
      <c r="D450" s="288" t="s">
        <v>225</v>
      </c>
      <c r="E450" s="17" t="s">
        <v>202</v>
      </c>
      <c r="F450" s="289">
        <v>15.3</v>
      </c>
      <c r="G450" s="34"/>
      <c r="H450" s="39"/>
    </row>
    <row r="451" spans="1:8" s="2" customFormat="1" ht="16.8" customHeight="1">
      <c r="A451" s="34"/>
      <c r="B451" s="39"/>
      <c r="C451" s="288" t="s">
        <v>240</v>
      </c>
      <c r="D451" s="288" t="s">
        <v>241</v>
      </c>
      <c r="E451" s="17" t="s">
        <v>202</v>
      </c>
      <c r="F451" s="289">
        <v>7.65</v>
      </c>
      <c r="G451" s="34"/>
      <c r="H451" s="39"/>
    </row>
    <row r="452" spans="1:8" s="2" customFormat="1" ht="16.8" customHeight="1">
      <c r="A452" s="34"/>
      <c r="B452" s="39"/>
      <c r="C452" s="288" t="s">
        <v>269</v>
      </c>
      <c r="D452" s="288" t="s">
        <v>270</v>
      </c>
      <c r="E452" s="17" t="s">
        <v>202</v>
      </c>
      <c r="F452" s="289">
        <v>7.65</v>
      </c>
      <c r="G452" s="34"/>
      <c r="H452" s="39"/>
    </row>
    <row r="453" spans="1:8" s="2" customFormat="1" ht="16.8" customHeight="1">
      <c r="A453" s="34"/>
      <c r="B453" s="39"/>
      <c r="C453" s="288" t="s">
        <v>283</v>
      </c>
      <c r="D453" s="288" t="s">
        <v>284</v>
      </c>
      <c r="E453" s="17" t="s">
        <v>195</v>
      </c>
      <c r="F453" s="289">
        <v>51</v>
      </c>
      <c r="G453" s="34"/>
      <c r="H453" s="39"/>
    </row>
    <row r="454" spans="1:8" s="2" customFormat="1" ht="16.8" customHeight="1">
      <c r="A454" s="34"/>
      <c r="B454" s="39"/>
      <c r="C454" s="288" t="s">
        <v>929</v>
      </c>
      <c r="D454" s="288" t="s">
        <v>930</v>
      </c>
      <c r="E454" s="17" t="s">
        <v>195</v>
      </c>
      <c r="F454" s="289">
        <v>51</v>
      </c>
      <c r="G454" s="34"/>
      <c r="H454" s="39"/>
    </row>
    <row r="455" spans="1:8" s="2" customFormat="1" ht="16.8" customHeight="1">
      <c r="A455" s="34"/>
      <c r="B455" s="39"/>
      <c r="C455" s="284" t="s">
        <v>1484</v>
      </c>
      <c r="D455" s="285" t="s">
        <v>1</v>
      </c>
      <c r="E455" s="286" t="s">
        <v>1</v>
      </c>
      <c r="F455" s="287">
        <v>12.874</v>
      </c>
      <c r="G455" s="34"/>
      <c r="H455" s="39"/>
    </row>
    <row r="456" spans="1:8" s="2" customFormat="1" ht="16.8" customHeight="1">
      <c r="A456" s="34"/>
      <c r="B456" s="39"/>
      <c r="C456" s="284" t="s">
        <v>1486</v>
      </c>
      <c r="D456" s="285" t="s">
        <v>1</v>
      </c>
      <c r="E456" s="286" t="s">
        <v>1</v>
      </c>
      <c r="F456" s="287">
        <v>3.84</v>
      </c>
      <c r="G456" s="34"/>
      <c r="H456" s="39"/>
    </row>
    <row r="457" spans="1:8" s="2" customFormat="1" ht="16.8" customHeight="1">
      <c r="A457" s="34"/>
      <c r="B457" s="39"/>
      <c r="C457" s="284" t="s">
        <v>710</v>
      </c>
      <c r="D457" s="285" t="s">
        <v>1</v>
      </c>
      <c r="E457" s="286" t="s">
        <v>1</v>
      </c>
      <c r="F457" s="287">
        <v>10.8</v>
      </c>
      <c r="G457" s="34"/>
      <c r="H457" s="39"/>
    </row>
    <row r="458" spans="1:8" s="2" customFormat="1" ht="16.8" customHeight="1">
      <c r="A458" s="34"/>
      <c r="B458" s="39"/>
      <c r="C458" s="284" t="s">
        <v>1495</v>
      </c>
      <c r="D458" s="285" t="s">
        <v>1</v>
      </c>
      <c r="E458" s="286" t="s">
        <v>1</v>
      </c>
      <c r="F458" s="287">
        <v>35.037</v>
      </c>
      <c r="G458" s="34"/>
      <c r="H458" s="39"/>
    </row>
    <row r="459" spans="1:8" s="2" customFormat="1" ht="16.8" customHeight="1">
      <c r="A459" s="34"/>
      <c r="B459" s="39"/>
      <c r="C459" s="284" t="s">
        <v>889</v>
      </c>
      <c r="D459" s="285" t="s">
        <v>1</v>
      </c>
      <c r="E459" s="286" t="s">
        <v>1</v>
      </c>
      <c r="F459" s="287">
        <v>5.783</v>
      </c>
      <c r="G459" s="34"/>
      <c r="H459" s="39"/>
    </row>
    <row r="460" spans="1:8" s="2" customFormat="1" ht="16.8" customHeight="1">
      <c r="A460" s="34"/>
      <c r="B460" s="39"/>
      <c r="C460" s="288" t="s">
        <v>1</v>
      </c>
      <c r="D460" s="288" t="s">
        <v>501</v>
      </c>
      <c r="E460" s="17" t="s">
        <v>1</v>
      </c>
      <c r="F460" s="289">
        <v>0</v>
      </c>
      <c r="G460" s="34"/>
      <c r="H460" s="39"/>
    </row>
    <row r="461" spans="1:8" s="2" customFormat="1" ht="16.8" customHeight="1">
      <c r="A461" s="34"/>
      <c r="B461" s="39"/>
      <c r="C461" s="288" t="s">
        <v>1</v>
      </c>
      <c r="D461" s="288" t="s">
        <v>1032</v>
      </c>
      <c r="E461" s="17" t="s">
        <v>1</v>
      </c>
      <c r="F461" s="289">
        <v>3.443</v>
      </c>
      <c r="G461" s="34"/>
      <c r="H461" s="39"/>
    </row>
    <row r="462" spans="1:8" s="2" customFormat="1" ht="16.8" customHeight="1">
      <c r="A462" s="34"/>
      <c r="B462" s="39"/>
      <c r="C462" s="288" t="s">
        <v>1</v>
      </c>
      <c r="D462" s="288" t="s">
        <v>1033</v>
      </c>
      <c r="E462" s="17" t="s">
        <v>1</v>
      </c>
      <c r="F462" s="289">
        <v>2.34</v>
      </c>
      <c r="G462" s="34"/>
      <c r="H462" s="39"/>
    </row>
    <row r="463" spans="1:8" s="2" customFormat="1" ht="16.8" customHeight="1">
      <c r="A463" s="34"/>
      <c r="B463" s="39"/>
      <c r="C463" s="288" t="s">
        <v>889</v>
      </c>
      <c r="D463" s="288" t="s">
        <v>216</v>
      </c>
      <c r="E463" s="17" t="s">
        <v>1</v>
      </c>
      <c r="F463" s="289">
        <v>5.783</v>
      </c>
      <c r="G463" s="34"/>
      <c r="H463" s="39"/>
    </row>
    <row r="464" spans="1:8" s="2" customFormat="1" ht="16.8" customHeight="1">
      <c r="A464" s="34"/>
      <c r="B464" s="39"/>
      <c r="C464" s="290" t="s">
        <v>2055</v>
      </c>
      <c r="D464" s="34"/>
      <c r="E464" s="34"/>
      <c r="F464" s="34"/>
      <c r="G464" s="34"/>
      <c r="H464" s="39"/>
    </row>
    <row r="465" spans="1:8" s="2" customFormat="1" ht="20.4">
      <c r="A465" s="34"/>
      <c r="B465" s="39"/>
      <c r="C465" s="288" t="s">
        <v>908</v>
      </c>
      <c r="D465" s="288" t="s">
        <v>909</v>
      </c>
      <c r="E465" s="17" t="s">
        <v>202</v>
      </c>
      <c r="F465" s="289">
        <v>5.783</v>
      </c>
      <c r="G465" s="34"/>
      <c r="H465" s="39"/>
    </row>
    <row r="466" spans="1:8" s="2" customFormat="1" ht="20.4">
      <c r="A466" s="34"/>
      <c r="B466" s="39"/>
      <c r="C466" s="288" t="s">
        <v>230</v>
      </c>
      <c r="D466" s="288" t="s">
        <v>231</v>
      </c>
      <c r="E466" s="17" t="s">
        <v>202</v>
      </c>
      <c r="F466" s="289">
        <v>40.783</v>
      </c>
      <c r="G466" s="34"/>
      <c r="H466" s="39"/>
    </row>
    <row r="467" spans="1:8" s="2" customFormat="1" ht="16.8" customHeight="1">
      <c r="A467" s="34"/>
      <c r="B467" s="39"/>
      <c r="C467" s="284" t="s">
        <v>2075</v>
      </c>
      <c r="D467" s="285" t="s">
        <v>1</v>
      </c>
      <c r="E467" s="286" t="s">
        <v>1</v>
      </c>
      <c r="F467" s="287">
        <v>31.68</v>
      </c>
      <c r="G467" s="34"/>
      <c r="H467" s="39"/>
    </row>
    <row r="468" spans="1:8" s="2" customFormat="1" ht="16.8" customHeight="1">
      <c r="A468" s="34"/>
      <c r="B468" s="39"/>
      <c r="C468" s="284" t="s">
        <v>144</v>
      </c>
      <c r="D468" s="285" t="s">
        <v>1</v>
      </c>
      <c r="E468" s="286" t="s">
        <v>1</v>
      </c>
      <c r="F468" s="287">
        <v>10.8</v>
      </c>
      <c r="G468" s="34"/>
      <c r="H468" s="39"/>
    </row>
    <row r="469" spans="1:8" s="2" customFormat="1" ht="16.8" customHeight="1">
      <c r="A469" s="34"/>
      <c r="B469" s="39"/>
      <c r="C469" s="284" t="s">
        <v>1890</v>
      </c>
      <c r="D469" s="285" t="s">
        <v>1</v>
      </c>
      <c r="E469" s="286" t="s">
        <v>1</v>
      </c>
      <c r="F469" s="287">
        <v>22.32</v>
      </c>
      <c r="G469" s="34"/>
      <c r="H469" s="39"/>
    </row>
    <row r="470" spans="1:8" s="2" customFormat="1" ht="16.8" customHeight="1">
      <c r="A470" s="34"/>
      <c r="B470" s="39"/>
      <c r="C470" s="284" t="s">
        <v>472</v>
      </c>
      <c r="D470" s="285" t="s">
        <v>1</v>
      </c>
      <c r="E470" s="286" t="s">
        <v>1</v>
      </c>
      <c r="F470" s="287">
        <v>142.128</v>
      </c>
      <c r="G470" s="34"/>
      <c r="H470" s="39"/>
    </row>
    <row r="471" spans="1:8" s="2" customFormat="1" ht="16.8" customHeight="1">
      <c r="A471" s="34"/>
      <c r="B471" s="39"/>
      <c r="C471" s="288" t="s">
        <v>472</v>
      </c>
      <c r="D471" s="288" t="s">
        <v>1026</v>
      </c>
      <c r="E471" s="17" t="s">
        <v>1</v>
      </c>
      <c r="F471" s="289">
        <v>142.128</v>
      </c>
      <c r="G471" s="34"/>
      <c r="H471" s="39"/>
    </row>
    <row r="472" spans="1:8" s="2" customFormat="1" ht="16.8" customHeight="1">
      <c r="A472" s="34"/>
      <c r="B472" s="39"/>
      <c r="C472" s="290" t="s">
        <v>2055</v>
      </c>
      <c r="D472" s="34"/>
      <c r="E472" s="34"/>
      <c r="F472" s="34"/>
      <c r="G472" s="34"/>
      <c r="H472" s="39"/>
    </row>
    <row r="473" spans="1:8" s="2" customFormat="1" ht="16.8" customHeight="1">
      <c r="A473" s="34"/>
      <c r="B473" s="39"/>
      <c r="C473" s="288" t="s">
        <v>597</v>
      </c>
      <c r="D473" s="288" t="s">
        <v>598</v>
      </c>
      <c r="E473" s="17" t="s">
        <v>256</v>
      </c>
      <c r="F473" s="289">
        <v>142.128</v>
      </c>
      <c r="G473" s="34"/>
      <c r="H473" s="39"/>
    </row>
    <row r="474" spans="1:8" s="2" customFormat="1" ht="16.8" customHeight="1">
      <c r="A474" s="34"/>
      <c r="B474" s="39"/>
      <c r="C474" s="288" t="s">
        <v>600</v>
      </c>
      <c r="D474" s="288" t="s">
        <v>601</v>
      </c>
      <c r="E474" s="17" t="s">
        <v>256</v>
      </c>
      <c r="F474" s="289">
        <v>1989.792</v>
      </c>
      <c r="G474" s="34"/>
      <c r="H474" s="39"/>
    </row>
    <row r="475" spans="1:8" s="2" customFormat="1" ht="16.8" customHeight="1">
      <c r="A475" s="34"/>
      <c r="B475" s="39"/>
      <c r="C475" s="288" t="s">
        <v>604</v>
      </c>
      <c r="D475" s="288" t="s">
        <v>605</v>
      </c>
      <c r="E475" s="17" t="s">
        <v>256</v>
      </c>
      <c r="F475" s="289">
        <v>17.999</v>
      </c>
      <c r="G475" s="34"/>
      <c r="H475" s="39"/>
    </row>
    <row r="476" spans="1:8" s="2" customFormat="1" ht="20.4">
      <c r="A476" s="34"/>
      <c r="B476" s="39"/>
      <c r="C476" s="288" t="s">
        <v>618</v>
      </c>
      <c r="D476" s="288" t="s">
        <v>619</v>
      </c>
      <c r="E476" s="17" t="s">
        <v>256</v>
      </c>
      <c r="F476" s="289">
        <v>82.72</v>
      </c>
      <c r="G476" s="34"/>
      <c r="H476" s="39"/>
    </row>
    <row r="477" spans="1:8" s="2" customFormat="1" ht="16.8" customHeight="1">
      <c r="A477" s="34"/>
      <c r="B477" s="39"/>
      <c r="C477" s="284" t="s">
        <v>475</v>
      </c>
      <c r="D477" s="285" t="s">
        <v>1</v>
      </c>
      <c r="E477" s="286" t="s">
        <v>1</v>
      </c>
      <c r="F477" s="287">
        <v>17.999</v>
      </c>
      <c r="G477" s="34"/>
      <c r="H477" s="39"/>
    </row>
    <row r="478" spans="1:8" s="2" customFormat="1" ht="16.8" customHeight="1">
      <c r="A478" s="34"/>
      <c r="B478" s="39"/>
      <c r="C478" s="288" t="s">
        <v>475</v>
      </c>
      <c r="D478" s="288" t="s">
        <v>1046</v>
      </c>
      <c r="E478" s="17" t="s">
        <v>1</v>
      </c>
      <c r="F478" s="289">
        <v>17.999</v>
      </c>
      <c r="G478" s="34"/>
      <c r="H478" s="39"/>
    </row>
    <row r="479" spans="1:8" s="2" customFormat="1" ht="16.8" customHeight="1">
      <c r="A479" s="34"/>
      <c r="B479" s="39"/>
      <c r="C479" s="290" t="s">
        <v>2055</v>
      </c>
      <c r="D479" s="34"/>
      <c r="E479" s="34"/>
      <c r="F479" s="34"/>
      <c r="G479" s="34"/>
      <c r="H479" s="39"/>
    </row>
    <row r="480" spans="1:8" s="2" customFormat="1" ht="16.8" customHeight="1">
      <c r="A480" s="34"/>
      <c r="B480" s="39"/>
      <c r="C480" s="288" t="s">
        <v>604</v>
      </c>
      <c r="D480" s="288" t="s">
        <v>605</v>
      </c>
      <c r="E480" s="17" t="s">
        <v>256</v>
      </c>
      <c r="F480" s="289">
        <v>17.999</v>
      </c>
      <c r="G480" s="34"/>
      <c r="H480" s="39"/>
    </row>
    <row r="481" spans="1:8" s="2" customFormat="1" ht="16.8" customHeight="1">
      <c r="A481" s="34"/>
      <c r="B481" s="39"/>
      <c r="C481" s="288" t="s">
        <v>608</v>
      </c>
      <c r="D481" s="288" t="s">
        <v>609</v>
      </c>
      <c r="E481" s="17" t="s">
        <v>256</v>
      </c>
      <c r="F481" s="289">
        <v>251.986</v>
      </c>
      <c r="G481" s="34"/>
      <c r="H481" s="39"/>
    </row>
    <row r="482" spans="1:8" s="2" customFormat="1" ht="16.8" customHeight="1">
      <c r="A482" s="34"/>
      <c r="B482" s="39"/>
      <c r="C482" s="284" t="s">
        <v>154</v>
      </c>
      <c r="D482" s="285" t="s">
        <v>1</v>
      </c>
      <c r="E482" s="286" t="s">
        <v>1</v>
      </c>
      <c r="F482" s="287">
        <v>11.546</v>
      </c>
      <c r="G482" s="34"/>
      <c r="H482" s="39"/>
    </row>
    <row r="483" spans="1:8" s="2" customFormat="1" ht="16.8" customHeight="1">
      <c r="A483" s="34"/>
      <c r="B483" s="39"/>
      <c r="C483" s="284" t="s">
        <v>2058</v>
      </c>
      <c r="D483" s="285" t="s">
        <v>1</v>
      </c>
      <c r="E483" s="286" t="s">
        <v>1</v>
      </c>
      <c r="F483" s="287">
        <v>46.544</v>
      </c>
      <c r="G483" s="34"/>
      <c r="H483" s="39"/>
    </row>
    <row r="484" spans="1:8" s="2" customFormat="1" ht="26.4" customHeight="1">
      <c r="A484" s="34"/>
      <c r="B484" s="39"/>
      <c r="C484" s="283" t="s">
        <v>2085</v>
      </c>
      <c r="D484" s="283" t="s">
        <v>114</v>
      </c>
      <c r="E484" s="34"/>
      <c r="F484" s="34"/>
      <c r="G484" s="34"/>
      <c r="H484" s="39"/>
    </row>
    <row r="485" spans="1:8" s="2" customFormat="1" ht="16.8" customHeight="1">
      <c r="A485" s="34"/>
      <c r="B485" s="39"/>
      <c r="C485" s="284" t="s">
        <v>2063</v>
      </c>
      <c r="D485" s="285" t="s">
        <v>1</v>
      </c>
      <c r="E485" s="286" t="s">
        <v>1</v>
      </c>
      <c r="F485" s="287">
        <v>3</v>
      </c>
      <c r="G485" s="34"/>
      <c r="H485" s="39"/>
    </row>
    <row r="486" spans="1:8" s="2" customFormat="1" ht="16.8" customHeight="1">
      <c r="A486" s="34"/>
      <c r="B486" s="39"/>
      <c r="C486" s="284" t="s">
        <v>137</v>
      </c>
      <c r="D486" s="285" t="s">
        <v>1</v>
      </c>
      <c r="E486" s="286" t="s">
        <v>1</v>
      </c>
      <c r="F486" s="287">
        <v>30</v>
      </c>
      <c r="G486" s="34"/>
      <c r="H486" s="39"/>
    </row>
    <row r="487" spans="1:8" s="2" customFormat="1" ht="16.8" customHeight="1">
      <c r="A487" s="34"/>
      <c r="B487" s="39"/>
      <c r="C487" s="288" t="s">
        <v>137</v>
      </c>
      <c r="D487" s="288" t="s">
        <v>1055</v>
      </c>
      <c r="E487" s="17" t="s">
        <v>1</v>
      </c>
      <c r="F487" s="289">
        <v>30</v>
      </c>
      <c r="G487" s="34"/>
      <c r="H487" s="39"/>
    </row>
    <row r="488" spans="1:8" s="2" customFormat="1" ht="16.8" customHeight="1">
      <c r="A488" s="34"/>
      <c r="B488" s="39"/>
      <c r="C488" s="290" t="s">
        <v>2055</v>
      </c>
      <c r="D488" s="34"/>
      <c r="E488" s="34"/>
      <c r="F488" s="34"/>
      <c r="G488" s="34"/>
      <c r="H488" s="39"/>
    </row>
    <row r="489" spans="1:8" s="2" customFormat="1" ht="20.4">
      <c r="A489" s="34"/>
      <c r="B489" s="39"/>
      <c r="C489" s="288" t="s">
        <v>200</v>
      </c>
      <c r="D489" s="288" t="s">
        <v>201</v>
      </c>
      <c r="E489" s="17" t="s">
        <v>202</v>
      </c>
      <c r="F489" s="289">
        <v>30</v>
      </c>
      <c r="G489" s="34"/>
      <c r="H489" s="39"/>
    </row>
    <row r="490" spans="1:8" s="2" customFormat="1" ht="20.4">
      <c r="A490" s="34"/>
      <c r="B490" s="39"/>
      <c r="C490" s="288" t="s">
        <v>230</v>
      </c>
      <c r="D490" s="288" t="s">
        <v>231</v>
      </c>
      <c r="E490" s="17" t="s">
        <v>202</v>
      </c>
      <c r="F490" s="289">
        <v>35.4</v>
      </c>
      <c r="G490" s="34"/>
      <c r="H490" s="39"/>
    </row>
    <row r="491" spans="1:8" s="2" customFormat="1" ht="16.8" customHeight="1">
      <c r="A491" s="34"/>
      <c r="B491" s="39"/>
      <c r="C491" s="284" t="s">
        <v>148</v>
      </c>
      <c r="D491" s="285" t="s">
        <v>1</v>
      </c>
      <c r="E491" s="286" t="s">
        <v>1</v>
      </c>
      <c r="F491" s="287">
        <v>34.074</v>
      </c>
      <c r="G491" s="34"/>
      <c r="H491" s="39"/>
    </row>
    <row r="492" spans="1:8" s="2" customFormat="1" ht="16.8" customHeight="1">
      <c r="A492" s="34"/>
      <c r="B492" s="39"/>
      <c r="C492" s="284" t="s">
        <v>2066</v>
      </c>
      <c r="D492" s="285" t="s">
        <v>1</v>
      </c>
      <c r="E492" s="286" t="s">
        <v>1</v>
      </c>
      <c r="F492" s="287">
        <v>185</v>
      </c>
      <c r="G492" s="34"/>
      <c r="H492" s="39"/>
    </row>
    <row r="493" spans="1:8" s="2" customFormat="1" ht="16.8" customHeight="1">
      <c r="A493" s="34"/>
      <c r="B493" s="39"/>
      <c r="C493" s="284" t="s">
        <v>2068</v>
      </c>
      <c r="D493" s="285" t="s">
        <v>1</v>
      </c>
      <c r="E493" s="286" t="s">
        <v>1</v>
      </c>
      <c r="F493" s="287">
        <v>15</v>
      </c>
      <c r="G493" s="34"/>
      <c r="H493" s="39"/>
    </row>
    <row r="494" spans="1:8" s="2" customFormat="1" ht="16.8" customHeight="1">
      <c r="A494" s="34"/>
      <c r="B494" s="39"/>
      <c r="C494" s="284" t="s">
        <v>146</v>
      </c>
      <c r="D494" s="285" t="s">
        <v>1</v>
      </c>
      <c r="E494" s="286" t="s">
        <v>1</v>
      </c>
      <c r="F494" s="287">
        <v>35.4</v>
      </c>
      <c r="G494" s="34"/>
      <c r="H494" s="39"/>
    </row>
    <row r="495" spans="1:8" s="2" customFormat="1" ht="16.8" customHeight="1">
      <c r="A495" s="34"/>
      <c r="B495" s="39"/>
      <c r="C495" s="288" t="s">
        <v>1</v>
      </c>
      <c r="D495" s="288" t="s">
        <v>507</v>
      </c>
      <c r="E495" s="17" t="s">
        <v>1</v>
      </c>
      <c r="F495" s="289">
        <v>0</v>
      </c>
      <c r="G495" s="34"/>
      <c r="H495" s="39"/>
    </row>
    <row r="496" spans="1:8" s="2" customFormat="1" ht="16.8" customHeight="1">
      <c r="A496" s="34"/>
      <c r="B496" s="39"/>
      <c r="C496" s="288" t="s">
        <v>1</v>
      </c>
      <c r="D496" s="288" t="s">
        <v>917</v>
      </c>
      <c r="E496" s="17" t="s">
        <v>1</v>
      </c>
      <c r="F496" s="289">
        <v>35.4</v>
      </c>
      <c r="G496" s="34"/>
      <c r="H496" s="39"/>
    </row>
    <row r="497" spans="1:8" s="2" customFormat="1" ht="16.8" customHeight="1">
      <c r="A497" s="34"/>
      <c r="B497" s="39"/>
      <c r="C497" s="288" t="s">
        <v>146</v>
      </c>
      <c r="D497" s="288" t="s">
        <v>216</v>
      </c>
      <c r="E497" s="17" t="s">
        <v>1</v>
      </c>
      <c r="F497" s="289">
        <v>35.4</v>
      </c>
      <c r="G497" s="34"/>
      <c r="H497" s="39"/>
    </row>
    <row r="498" spans="1:8" s="2" customFormat="1" ht="16.8" customHeight="1">
      <c r="A498" s="34"/>
      <c r="B498" s="39"/>
      <c r="C498" s="290" t="s">
        <v>2055</v>
      </c>
      <c r="D498" s="34"/>
      <c r="E498" s="34"/>
      <c r="F498" s="34"/>
      <c r="G498" s="34"/>
      <c r="H498" s="39"/>
    </row>
    <row r="499" spans="1:8" s="2" customFormat="1" ht="20.4">
      <c r="A499" s="34"/>
      <c r="B499" s="39"/>
      <c r="C499" s="288" t="s">
        <v>230</v>
      </c>
      <c r="D499" s="288" t="s">
        <v>231</v>
      </c>
      <c r="E499" s="17" t="s">
        <v>202</v>
      </c>
      <c r="F499" s="289">
        <v>35.4</v>
      </c>
      <c r="G499" s="34"/>
      <c r="H499" s="39"/>
    </row>
    <row r="500" spans="1:8" s="2" customFormat="1" ht="20.4">
      <c r="A500" s="34"/>
      <c r="B500" s="39"/>
      <c r="C500" s="288" t="s">
        <v>235</v>
      </c>
      <c r="D500" s="288" t="s">
        <v>236</v>
      </c>
      <c r="E500" s="17" t="s">
        <v>202</v>
      </c>
      <c r="F500" s="289">
        <v>177</v>
      </c>
      <c r="G500" s="34"/>
      <c r="H500" s="39"/>
    </row>
    <row r="501" spans="1:8" s="2" customFormat="1" ht="16.8" customHeight="1">
      <c r="A501" s="34"/>
      <c r="B501" s="39"/>
      <c r="C501" s="288" t="s">
        <v>250</v>
      </c>
      <c r="D501" s="288" t="s">
        <v>251</v>
      </c>
      <c r="E501" s="17" t="s">
        <v>202</v>
      </c>
      <c r="F501" s="289">
        <v>35.4</v>
      </c>
      <c r="G501" s="34"/>
      <c r="H501" s="39"/>
    </row>
    <row r="502" spans="1:8" s="2" customFormat="1" ht="20.4">
      <c r="A502" s="34"/>
      <c r="B502" s="39"/>
      <c r="C502" s="288" t="s">
        <v>254</v>
      </c>
      <c r="D502" s="288" t="s">
        <v>255</v>
      </c>
      <c r="E502" s="17" t="s">
        <v>256</v>
      </c>
      <c r="F502" s="289">
        <v>59.118</v>
      </c>
      <c r="G502" s="34"/>
      <c r="H502" s="39"/>
    </row>
    <row r="503" spans="1:8" s="2" customFormat="1" ht="16.8" customHeight="1">
      <c r="A503" s="34"/>
      <c r="B503" s="39"/>
      <c r="C503" s="284" t="s">
        <v>139</v>
      </c>
      <c r="D503" s="285" t="s">
        <v>1</v>
      </c>
      <c r="E503" s="286" t="s">
        <v>1</v>
      </c>
      <c r="F503" s="287">
        <v>48</v>
      </c>
      <c r="G503" s="34"/>
      <c r="H503" s="39"/>
    </row>
    <row r="504" spans="1:8" s="2" customFormat="1" ht="16.8" customHeight="1">
      <c r="A504" s="34"/>
      <c r="B504" s="39"/>
      <c r="C504" s="288" t="s">
        <v>139</v>
      </c>
      <c r="D504" s="288" t="s">
        <v>1054</v>
      </c>
      <c r="E504" s="17" t="s">
        <v>1</v>
      </c>
      <c r="F504" s="289">
        <v>48</v>
      </c>
      <c r="G504" s="34"/>
      <c r="H504" s="39"/>
    </row>
    <row r="505" spans="1:8" s="2" customFormat="1" ht="16.8" customHeight="1">
      <c r="A505" s="34"/>
      <c r="B505" s="39"/>
      <c r="C505" s="290" t="s">
        <v>2055</v>
      </c>
      <c r="D505" s="34"/>
      <c r="E505" s="34"/>
      <c r="F505" s="34"/>
      <c r="G505" s="34"/>
      <c r="H505" s="39"/>
    </row>
    <row r="506" spans="1:8" s="2" customFormat="1" ht="16.8" customHeight="1">
      <c r="A506" s="34"/>
      <c r="B506" s="39"/>
      <c r="C506" s="288" t="s">
        <v>492</v>
      </c>
      <c r="D506" s="288" t="s">
        <v>493</v>
      </c>
      <c r="E506" s="17" t="s">
        <v>195</v>
      </c>
      <c r="F506" s="289">
        <v>48</v>
      </c>
      <c r="G506" s="34"/>
      <c r="H506" s="39"/>
    </row>
    <row r="507" spans="1:8" s="2" customFormat="1" ht="20.4">
      <c r="A507" s="34"/>
      <c r="B507" s="39"/>
      <c r="C507" s="288" t="s">
        <v>224</v>
      </c>
      <c r="D507" s="288" t="s">
        <v>225</v>
      </c>
      <c r="E507" s="17" t="s">
        <v>202</v>
      </c>
      <c r="F507" s="289">
        <v>14.4</v>
      </c>
      <c r="G507" s="34"/>
      <c r="H507" s="39"/>
    </row>
    <row r="508" spans="1:8" s="2" customFormat="1" ht="16.8" customHeight="1">
      <c r="A508" s="34"/>
      <c r="B508" s="39"/>
      <c r="C508" s="284" t="s">
        <v>142</v>
      </c>
      <c r="D508" s="285" t="s">
        <v>1</v>
      </c>
      <c r="E508" s="286" t="s">
        <v>1</v>
      </c>
      <c r="F508" s="287">
        <v>48</v>
      </c>
      <c r="G508" s="34"/>
      <c r="H508" s="39"/>
    </row>
    <row r="509" spans="1:8" s="2" customFormat="1" ht="16.8" customHeight="1">
      <c r="A509" s="34"/>
      <c r="B509" s="39"/>
      <c r="C509" s="288" t="s">
        <v>142</v>
      </c>
      <c r="D509" s="288" t="s">
        <v>1059</v>
      </c>
      <c r="E509" s="17" t="s">
        <v>1</v>
      </c>
      <c r="F509" s="289">
        <v>48</v>
      </c>
      <c r="G509" s="34"/>
      <c r="H509" s="39"/>
    </row>
    <row r="510" spans="1:8" s="2" customFormat="1" ht="16.8" customHeight="1">
      <c r="A510" s="34"/>
      <c r="B510" s="39"/>
      <c r="C510" s="290" t="s">
        <v>2055</v>
      </c>
      <c r="D510" s="34"/>
      <c r="E510" s="34"/>
      <c r="F510" s="34"/>
      <c r="G510" s="34"/>
      <c r="H510" s="39"/>
    </row>
    <row r="511" spans="1:8" s="2" customFormat="1" ht="16.8" customHeight="1">
      <c r="A511" s="34"/>
      <c r="B511" s="39"/>
      <c r="C511" s="288" t="s">
        <v>274</v>
      </c>
      <c r="D511" s="288" t="s">
        <v>275</v>
      </c>
      <c r="E511" s="17" t="s">
        <v>195</v>
      </c>
      <c r="F511" s="289">
        <v>48</v>
      </c>
      <c r="G511" s="34"/>
      <c r="H511" s="39"/>
    </row>
    <row r="512" spans="1:8" s="2" customFormat="1" ht="20.4">
      <c r="A512" s="34"/>
      <c r="B512" s="39"/>
      <c r="C512" s="288" t="s">
        <v>224</v>
      </c>
      <c r="D512" s="288" t="s">
        <v>225</v>
      </c>
      <c r="E512" s="17" t="s">
        <v>202</v>
      </c>
      <c r="F512" s="289">
        <v>14.4</v>
      </c>
      <c r="G512" s="34"/>
      <c r="H512" s="39"/>
    </row>
    <row r="513" spans="1:8" s="2" customFormat="1" ht="16.8" customHeight="1">
      <c r="A513" s="34"/>
      <c r="B513" s="39"/>
      <c r="C513" s="288" t="s">
        <v>240</v>
      </c>
      <c r="D513" s="288" t="s">
        <v>241</v>
      </c>
      <c r="E513" s="17" t="s">
        <v>202</v>
      </c>
      <c r="F513" s="289">
        <v>7.2</v>
      </c>
      <c r="G513" s="34"/>
      <c r="H513" s="39"/>
    </row>
    <row r="514" spans="1:8" s="2" customFormat="1" ht="16.8" customHeight="1">
      <c r="A514" s="34"/>
      <c r="B514" s="39"/>
      <c r="C514" s="288" t="s">
        <v>269</v>
      </c>
      <c r="D514" s="288" t="s">
        <v>270</v>
      </c>
      <c r="E514" s="17" t="s">
        <v>202</v>
      </c>
      <c r="F514" s="289">
        <v>7.2</v>
      </c>
      <c r="G514" s="34"/>
      <c r="H514" s="39"/>
    </row>
    <row r="515" spans="1:8" s="2" customFormat="1" ht="16.8" customHeight="1">
      <c r="A515" s="34"/>
      <c r="B515" s="39"/>
      <c r="C515" s="288" t="s">
        <v>283</v>
      </c>
      <c r="D515" s="288" t="s">
        <v>284</v>
      </c>
      <c r="E515" s="17" t="s">
        <v>195</v>
      </c>
      <c r="F515" s="289">
        <v>48</v>
      </c>
      <c r="G515" s="34"/>
      <c r="H515" s="39"/>
    </row>
    <row r="516" spans="1:8" s="2" customFormat="1" ht="16.8" customHeight="1">
      <c r="A516" s="34"/>
      <c r="B516" s="39"/>
      <c r="C516" s="288" t="s">
        <v>929</v>
      </c>
      <c r="D516" s="288" t="s">
        <v>930</v>
      </c>
      <c r="E516" s="17" t="s">
        <v>195</v>
      </c>
      <c r="F516" s="289">
        <v>48</v>
      </c>
      <c r="G516" s="34"/>
      <c r="H516" s="39"/>
    </row>
    <row r="517" spans="1:8" s="2" customFormat="1" ht="16.8" customHeight="1">
      <c r="A517" s="34"/>
      <c r="B517" s="39"/>
      <c r="C517" s="284" t="s">
        <v>1484</v>
      </c>
      <c r="D517" s="285" t="s">
        <v>1</v>
      </c>
      <c r="E517" s="286" t="s">
        <v>1</v>
      </c>
      <c r="F517" s="287">
        <v>12.874</v>
      </c>
      <c r="G517" s="34"/>
      <c r="H517" s="39"/>
    </row>
    <row r="518" spans="1:8" s="2" customFormat="1" ht="16.8" customHeight="1">
      <c r="A518" s="34"/>
      <c r="B518" s="39"/>
      <c r="C518" s="284" t="s">
        <v>1486</v>
      </c>
      <c r="D518" s="285" t="s">
        <v>1</v>
      </c>
      <c r="E518" s="286" t="s">
        <v>1</v>
      </c>
      <c r="F518" s="287">
        <v>3.84</v>
      </c>
      <c r="G518" s="34"/>
      <c r="H518" s="39"/>
    </row>
    <row r="519" spans="1:8" s="2" customFormat="1" ht="16.8" customHeight="1">
      <c r="A519" s="34"/>
      <c r="B519" s="39"/>
      <c r="C519" s="284" t="s">
        <v>710</v>
      </c>
      <c r="D519" s="285" t="s">
        <v>1</v>
      </c>
      <c r="E519" s="286" t="s">
        <v>1</v>
      </c>
      <c r="F519" s="287">
        <v>10.8</v>
      </c>
      <c r="G519" s="34"/>
      <c r="H519" s="39"/>
    </row>
    <row r="520" spans="1:8" s="2" customFormat="1" ht="16.8" customHeight="1">
      <c r="A520" s="34"/>
      <c r="B520" s="39"/>
      <c r="C520" s="284" t="s">
        <v>1495</v>
      </c>
      <c r="D520" s="285" t="s">
        <v>1</v>
      </c>
      <c r="E520" s="286" t="s">
        <v>1</v>
      </c>
      <c r="F520" s="287">
        <v>35.037</v>
      </c>
      <c r="G520" s="34"/>
      <c r="H520" s="39"/>
    </row>
    <row r="521" spans="1:8" s="2" customFormat="1" ht="16.8" customHeight="1">
      <c r="A521" s="34"/>
      <c r="B521" s="39"/>
      <c r="C521" s="284" t="s">
        <v>889</v>
      </c>
      <c r="D521" s="285" t="s">
        <v>1</v>
      </c>
      <c r="E521" s="286" t="s">
        <v>1</v>
      </c>
      <c r="F521" s="287">
        <v>5.4</v>
      </c>
      <c r="G521" s="34"/>
      <c r="H521" s="39"/>
    </row>
    <row r="522" spans="1:8" s="2" customFormat="1" ht="16.8" customHeight="1">
      <c r="A522" s="34"/>
      <c r="B522" s="39"/>
      <c r="C522" s="288" t="s">
        <v>1</v>
      </c>
      <c r="D522" s="288" t="s">
        <v>501</v>
      </c>
      <c r="E522" s="17" t="s">
        <v>1</v>
      </c>
      <c r="F522" s="289">
        <v>0</v>
      </c>
      <c r="G522" s="34"/>
      <c r="H522" s="39"/>
    </row>
    <row r="523" spans="1:8" s="2" customFormat="1" ht="16.8" customHeight="1">
      <c r="A523" s="34"/>
      <c r="B523" s="39"/>
      <c r="C523" s="288" t="s">
        <v>1</v>
      </c>
      <c r="D523" s="288" t="s">
        <v>1056</v>
      </c>
      <c r="E523" s="17" t="s">
        <v>1</v>
      </c>
      <c r="F523" s="289">
        <v>3.24</v>
      </c>
      <c r="G523" s="34"/>
      <c r="H523" s="39"/>
    </row>
    <row r="524" spans="1:8" s="2" customFormat="1" ht="16.8" customHeight="1">
      <c r="A524" s="34"/>
      <c r="B524" s="39"/>
      <c r="C524" s="288" t="s">
        <v>1</v>
      </c>
      <c r="D524" s="288" t="s">
        <v>1057</v>
      </c>
      <c r="E524" s="17" t="s">
        <v>1</v>
      </c>
      <c r="F524" s="289">
        <v>2.16</v>
      </c>
      <c r="G524" s="34"/>
      <c r="H524" s="39"/>
    </row>
    <row r="525" spans="1:8" s="2" customFormat="1" ht="16.8" customHeight="1">
      <c r="A525" s="34"/>
      <c r="B525" s="39"/>
      <c r="C525" s="288" t="s">
        <v>889</v>
      </c>
      <c r="D525" s="288" t="s">
        <v>216</v>
      </c>
      <c r="E525" s="17" t="s">
        <v>1</v>
      </c>
      <c r="F525" s="289">
        <v>5.4</v>
      </c>
      <c r="G525" s="34"/>
      <c r="H525" s="39"/>
    </row>
    <row r="526" spans="1:8" s="2" customFormat="1" ht="16.8" customHeight="1">
      <c r="A526" s="34"/>
      <c r="B526" s="39"/>
      <c r="C526" s="290" t="s">
        <v>2055</v>
      </c>
      <c r="D526" s="34"/>
      <c r="E526" s="34"/>
      <c r="F526" s="34"/>
      <c r="G526" s="34"/>
      <c r="H526" s="39"/>
    </row>
    <row r="527" spans="1:8" s="2" customFormat="1" ht="20.4">
      <c r="A527" s="34"/>
      <c r="B527" s="39"/>
      <c r="C527" s="288" t="s">
        <v>908</v>
      </c>
      <c r="D527" s="288" t="s">
        <v>909</v>
      </c>
      <c r="E527" s="17" t="s">
        <v>202</v>
      </c>
      <c r="F527" s="289">
        <v>5.4</v>
      </c>
      <c r="G527" s="34"/>
      <c r="H527" s="39"/>
    </row>
    <row r="528" spans="1:8" s="2" customFormat="1" ht="20.4">
      <c r="A528" s="34"/>
      <c r="B528" s="39"/>
      <c r="C528" s="288" t="s">
        <v>230</v>
      </c>
      <c r="D528" s="288" t="s">
        <v>231</v>
      </c>
      <c r="E528" s="17" t="s">
        <v>202</v>
      </c>
      <c r="F528" s="289">
        <v>35.4</v>
      </c>
      <c r="G528" s="34"/>
      <c r="H528" s="39"/>
    </row>
    <row r="529" spans="1:8" s="2" customFormat="1" ht="16.8" customHeight="1">
      <c r="A529" s="34"/>
      <c r="B529" s="39"/>
      <c r="C529" s="284" t="s">
        <v>2075</v>
      </c>
      <c r="D529" s="285" t="s">
        <v>1</v>
      </c>
      <c r="E529" s="286" t="s">
        <v>1</v>
      </c>
      <c r="F529" s="287">
        <v>31.68</v>
      </c>
      <c r="G529" s="34"/>
      <c r="H529" s="39"/>
    </row>
    <row r="530" spans="1:8" s="2" customFormat="1" ht="16.8" customHeight="1">
      <c r="A530" s="34"/>
      <c r="B530" s="39"/>
      <c r="C530" s="284" t="s">
        <v>144</v>
      </c>
      <c r="D530" s="285" t="s">
        <v>1</v>
      </c>
      <c r="E530" s="286" t="s">
        <v>1</v>
      </c>
      <c r="F530" s="287">
        <v>10.8</v>
      </c>
      <c r="G530" s="34"/>
      <c r="H530" s="39"/>
    </row>
    <row r="531" spans="1:8" s="2" customFormat="1" ht="16.8" customHeight="1">
      <c r="A531" s="34"/>
      <c r="B531" s="39"/>
      <c r="C531" s="284" t="s">
        <v>1890</v>
      </c>
      <c r="D531" s="285" t="s">
        <v>1</v>
      </c>
      <c r="E531" s="286" t="s">
        <v>1</v>
      </c>
      <c r="F531" s="287">
        <v>22.32</v>
      </c>
      <c r="G531" s="34"/>
      <c r="H531" s="39"/>
    </row>
    <row r="532" spans="1:8" s="2" customFormat="1" ht="16.8" customHeight="1">
      <c r="A532" s="34"/>
      <c r="B532" s="39"/>
      <c r="C532" s="284" t="s">
        <v>472</v>
      </c>
      <c r="D532" s="285" t="s">
        <v>1</v>
      </c>
      <c r="E532" s="286" t="s">
        <v>1</v>
      </c>
      <c r="F532" s="287">
        <v>130.032</v>
      </c>
      <c r="G532" s="34"/>
      <c r="H532" s="39"/>
    </row>
    <row r="533" spans="1:8" s="2" customFormat="1" ht="16.8" customHeight="1">
      <c r="A533" s="34"/>
      <c r="B533" s="39"/>
      <c r="C533" s="288" t="s">
        <v>472</v>
      </c>
      <c r="D533" s="288" t="s">
        <v>1050</v>
      </c>
      <c r="E533" s="17" t="s">
        <v>1</v>
      </c>
      <c r="F533" s="289">
        <v>130.032</v>
      </c>
      <c r="G533" s="34"/>
      <c r="H533" s="39"/>
    </row>
    <row r="534" spans="1:8" s="2" customFormat="1" ht="16.8" customHeight="1">
      <c r="A534" s="34"/>
      <c r="B534" s="39"/>
      <c r="C534" s="290" t="s">
        <v>2055</v>
      </c>
      <c r="D534" s="34"/>
      <c r="E534" s="34"/>
      <c r="F534" s="34"/>
      <c r="G534" s="34"/>
      <c r="H534" s="39"/>
    </row>
    <row r="535" spans="1:8" s="2" customFormat="1" ht="16.8" customHeight="1">
      <c r="A535" s="34"/>
      <c r="B535" s="39"/>
      <c r="C535" s="288" t="s">
        <v>597</v>
      </c>
      <c r="D535" s="288" t="s">
        <v>598</v>
      </c>
      <c r="E535" s="17" t="s">
        <v>256</v>
      </c>
      <c r="F535" s="289">
        <v>130.032</v>
      </c>
      <c r="G535" s="34"/>
      <c r="H535" s="39"/>
    </row>
    <row r="536" spans="1:8" s="2" customFormat="1" ht="16.8" customHeight="1">
      <c r="A536" s="34"/>
      <c r="B536" s="39"/>
      <c r="C536" s="288" t="s">
        <v>600</v>
      </c>
      <c r="D536" s="288" t="s">
        <v>601</v>
      </c>
      <c r="E536" s="17" t="s">
        <v>256</v>
      </c>
      <c r="F536" s="289">
        <v>1820.448</v>
      </c>
      <c r="G536" s="34"/>
      <c r="H536" s="39"/>
    </row>
    <row r="537" spans="1:8" s="2" customFormat="1" ht="16.8" customHeight="1">
      <c r="A537" s="34"/>
      <c r="B537" s="39"/>
      <c r="C537" s="288" t="s">
        <v>604</v>
      </c>
      <c r="D537" s="288" t="s">
        <v>605</v>
      </c>
      <c r="E537" s="17" t="s">
        <v>256</v>
      </c>
      <c r="F537" s="289">
        <v>16.687</v>
      </c>
      <c r="G537" s="34"/>
      <c r="H537" s="39"/>
    </row>
    <row r="538" spans="1:8" s="2" customFormat="1" ht="20.4">
      <c r="A538" s="34"/>
      <c r="B538" s="39"/>
      <c r="C538" s="288" t="s">
        <v>618</v>
      </c>
      <c r="D538" s="288" t="s">
        <v>619</v>
      </c>
      <c r="E538" s="17" t="s">
        <v>256</v>
      </c>
      <c r="F538" s="289">
        <v>75.68</v>
      </c>
      <c r="G538" s="34"/>
      <c r="H538" s="39"/>
    </row>
    <row r="539" spans="1:8" s="2" customFormat="1" ht="16.8" customHeight="1">
      <c r="A539" s="34"/>
      <c r="B539" s="39"/>
      <c r="C539" s="284" t="s">
        <v>475</v>
      </c>
      <c r="D539" s="285" t="s">
        <v>1</v>
      </c>
      <c r="E539" s="286" t="s">
        <v>1</v>
      </c>
      <c r="F539" s="287">
        <v>16.687</v>
      </c>
      <c r="G539" s="34"/>
      <c r="H539" s="39"/>
    </row>
    <row r="540" spans="1:8" s="2" customFormat="1" ht="16.8" customHeight="1">
      <c r="A540" s="34"/>
      <c r="B540" s="39"/>
      <c r="C540" s="288" t="s">
        <v>475</v>
      </c>
      <c r="D540" s="288" t="s">
        <v>1070</v>
      </c>
      <c r="E540" s="17" t="s">
        <v>1</v>
      </c>
      <c r="F540" s="289">
        <v>16.687</v>
      </c>
      <c r="G540" s="34"/>
      <c r="H540" s="39"/>
    </row>
    <row r="541" spans="1:8" s="2" customFormat="1" ht="16.8" customHeight="1">
      <c r="A541" s="34"/>
      <c r="B541" s="39"/>
      <c r="C541" s="290" t="s">
        <v>2055</v>
      </c>
      <c r="D541" s="34"/>
      <c r="E541" s="34"/>
      <c r="F541" s="34"/>
      <c r="G541" s="34"/>
      <c r="H541" s="39"/>
    </row>
    <row r="542" spans="1:8" s="2" customFormat="1" ht="16.8" customHeight="1">
      <c r="A542" s="34"/>
      <c r="B542" s="39"/>
      <c r="C542" s="288" t="s">
        <v>604</v>
      </c>
      <c r="D542" s="288" t="s">
        <v>605</v>
      </c>
      <c r="E542" s="17" t="s">
        <v>256</v>
      </c>
      <c r="F542" s="289">
        <v>16.687</v>
      </c>
      <c r="G542" s="34"/>
      <c r="H542" s="39"/>
    </row>
    <row r="543" spans="1:8" s="2" customFormat="1" ht="16.8" customHeight="1">
      <c r="A543" s="34"/>
      <c r="B543" s="39"/>
      <c r="C543" s="288" t="s">
        <v>608</v>
      </c>
      <c r="D543" s="288" t="s">
        <v>609</v>
      </c>
      <c r="E543" s="17" t="s">
        <v>256</v>
      </c>
      <c r="F543" s="289">
        <v>233.618</v>
      </c>
      <c r="G543" s="34"/>
      <c r="H543" s="39"/>
    </row>
    <row r="544" spans="1:8" s="2" customFormat="1" ht="16.8" customHeight="1">
      <c r="A544" s="34"/>
      <c r="B544" s="39"/>
      <c r="C544" s="284" t="s">
        <v>154</v>
      </c>
      <c r="D544" s="285" t="s">
        <v>1</v>
      </c>
      <c r="E544" s="286" t="s">
        <v>1</v>
      </c>
      <c r="F544" s="287">
        <v>11.546</v>
      </c>
      <c r="G544" s="34"/>
      <c r="H544" s="39"/>
    </row>
    <row r="545" spans="1:8" s="2" customFormat="1" ht="16.8" customHeight="1">
      <c r="A545" s="34"/>
      <c r="B545" s="39"/>
      <c r="C545" s="284" t="s">
        <v>2058</v>
      </c>
      <c r="D545" s="285" t="s">
        <v>1</v>
      </c>
      <c r="E545" s="286" t="s">
        <v>1</v>
      </c>
      <c r="F545" s="287">
        <v>46.544</v>
      </c>
      <c r="G545" s="34"/>
      <c r="H545" s="39"/>
    </row>
    <row r="546" spans="1:8" s="2" customFormat="1" ht="26.4" customHeight="1">
      <c r="A546" s="34"/>
      <c r="B546" s="39"/>
      <c r="C546" s="283" t="s">
        <v>2086</v>
      </c>
      <c r="D546" s="283" t="s">
        <v>117</v>
      </c>
      <c r="E546" s="34"/>
      <c r="F546" s="34"/>
      <c r="G546" s="34"/>
      <c r="H546" s="39"/>
    </row>
    <row r="547" spans="1:8" s="2" customFormat="1" ht="16.8" customHeight="1">
      <c r="A547" s="34"/>
      <c r="B547" s="39"/>
      <c r="C547" s="284" t="s">
        <v>2063</v>
      </c>
      <c r="D547" s="285" t="s">
        <v>1</v>
      </c>
      <c r="E547" s="286" t="s">
        <v>1</v>
      </c>
      <c r="F547" s="287">
        <v>3</v>
      </c>
      <c r="G547" s="34"/>
      <c r="H547" s="39"/>
    </row>
    <row r="548" spans="1:8" s="2" customFormat="1" ht="16.8" customHeight="1">
      <c r="A548" s="34"/>
      <c r="B548" s="39"/>
      <c r="C548" s="284" t="s">
        <v>137</v>
      </c>
      <c r="D548" s="285" t="s">
        <v>1</v>
      </c>
      <c r="E548" s="286" t="s">
        <v>1</v>
      </c>
      <c r="F548" s="287">
        <v>160</v>
      </c>
      <c r="G548" s="34"/>
      <c r="H548" s="39"/>
    </row>
    <row r="549" spans="1:8" s="2" customFormat="1" ht="16.8" customHeight="1">
      <c r="A549" s="34"/>
      <c r="B549" s="39"/>
      <c r="C549" s="288" t="s">
        <v>137</v>
      </c>
      <c r="D549" s="288" t="s">
        <v>1099</v>
      </c>
      <c r="E549" s="17" t="s">
        <v>1</v>
      </c>
      <c r="F549" s="289">
        <v>160</v>
      </c>
      <c r="G549" s="34"/>
      <c r="H549" s="39"/>
    </row>
    <row r="550" spans="1:8" s="2" customFormat="1" ht="16.8" customHeight="1">
      <c r="A550" s="34"/>
      <c r="B550" s="39"/>
      <c r="C550" s="290" t="s">
        <v>2055</v>
      </c>
      <c r="D550" s="34"/>
      <c r="E550" s="34"/>
      <c r="F550" s="34"/>
      <c r="G550" s="34"/>
      <c r="H550" s="39"/>
    </row>
    <row r="551" spans="1:8" s="2" customFormat="1" ht="20.4">
      <c r="A551" s="34"/>
      <c r="B551" s="39"/>
      <c r="C551" s="288" t="s">
        <v>1097</v>
      </c>
      <c r="D551" s="288" t="s">
        <v>1098</v>
      </c>
      <c r="E551" s="17" t="s">
        <v>202</v>
      </c>
      <c r="F551" s="289">
        <v>160</v>
      </c>
      <c r="G551" s="34"/>
      <c r="H551" s="39"/>
    </row>
    <row r="552" spans="1:8" s="2" customFormat="1" ht="20.4">
      <c r="A552" s="34"/>
      <c r="B552" s="39"/>
      <c r="C552" s="288" t="s">
        <v>230</v>
      </c>
      <c r="D552" s="288" t="s">
        <v>231</v>
      </c>
      <c r="E552" s="17" t="s">
        <v>202</v>
      </c>
      <c r="F552" s="289">
        <v>178.493</v>
      </c>
      <c r="G552" s="34"/>
      <c r="H552" s="39"/>
    </row>
    <row r="553" spans="1:8" s="2" customFormat="1" ht="16.8" customHeight="1">
      <c r="A553" s="34"/>
      <c r="B553" s="39"/>
      <c r="C553" s="284" t="s">
        <v>148</v>
      </c>
      <c r="D553" s="285" t="s">
        <v>1</v>
      </c>
      <c r="E553" s="286" t="s">
        <v>1</v>
      </c>
      <c r="F553" s="287">
        <v>34.074</v>
      </c>
      <c r="G553" s="34"/>
      <c r="H553" s="39"/>
    </row>
    <row r="554" spans="1:8" s="2" customFormat="1" ht="16.8" customHeight="1">
      <c r="A554" s="34"/>
      <c r="B554" s="39"/>
      <c r="C554" s="284" t="s">
        <v>2066</v>
      </c>
      <c r="D554" s="285" t="s">
        <v>1</v>
      </c>
      <c r="E554" s="286" t="s">
        <v>1</v>
      </c>
      <c r="F554" s="287">
        <v>185</v>
      </c>
      <c r="G554" s="34"/>
      <c r="H554" s="39"/>
    </row>
    <row r="555" spans="1:8" s="2" customFormat="1" ht="16.8" customHeight="1">
      <c r="A555" s="34"/>
      <c r="B555" s="39"/>
      <c r="C555" s="284" t="s">
        <v>2068</v>
      </c>
      <c r="D555" s="285" t="s">
        <v>1</v>
      </c>
      <c r="E555" s="286" t="s">
        <v>1</v>
      </c>
      <c r="F555" s="287">
        <v>15</v>
      </c>
      <c r="G555" s="34"/>
      <c r="H555" s="39"/>
    </row>
    <row r="556" spans="1:8" s="2" customFormat="1" ht="16.8" customHeight="1">
      <c r="A556" s="34"/>
      <c r="B556" s="39"/>
      <c r="C556" s="284" t="s">
        <v>146</v>
      </c>
      <c r="D556" s="285" t="s">
        <v>1</v>
      </c>
      <c r="E556" s="286" t="s">
        <v>1</v>
      </c>
      <c r="F556" s="287">
        <v>178.493</v>
      </c>
      <c r="G556" s="34"/>
      <c r="H556" s="39"/>
    </row>
    <row r="557" spans="1:8" s="2" customFormat="1" ht="16.8" customHeight="1">
      <c r="A557" s="34"/>
      <c r="B557" s="39"/>
      <c r="C557" s="288" t="s">
        <v>1</v>
      </c>
      <c r="D557" s="288" t="s">
        <v>507</v>
      </c>
      <c r="E557" s="17" t="s">
        <v>1</v>
      </c>
      <c r="F557" s="289">
        <v>0</v>
      </c>
      <c r="G557" s="34"/>
      <c r="H557" s="39"/>
    </row>
    <row r="558" spans="1:8" s="2" customFormat="1" ht="16.8" customHeight="1">
      <c r="A558" s="34"/>
      <c r="B558" s="39"/>
      <c r="C558" s="288" t="s">
        <v>1</v>
      </c>
      <c r="D558" s="288" t="s">
        <v>1132</v>
      </c>
      <c r="E558" s="17" t="s">
        <v>1</v>
      </c>
      <c r="F558" s="289">
        <v>187.76</v>
      </c>
      <c r="G558" s="34"/>
      <c r="H558" s="39"/>
    </row>
    <row r="559" spans="1:8" s="2" customFormat="1" ht="16.8" customHeight="1">
      <c r="A559" s="34"/>
      <c r="B559" s="39"/>
      <c r="C559" s="288" t="s">
        <v>1</v>
      </c>
      <c r="D559" s="288" t="s">
        <v>1133</v>
      </c>
      <c r="E559" s="17" t="s">
        <v>1</v>
      </c>
      <c r="F559" s="289">
        <v>50.175</v>
      </c>
      <c r="G559" s="34"/>
      <c r="H559" s="39"/>
    </row>
    <row r="560" spans="1:8" s="2" customFormat="1" ht="16.8" customHeight="1">
      <c r="A560" s="34"/>
      <c r="B560" s="39"/>
      <c r="C560" s="288" t="s">
        <v>1</v>
      </c>
      <c r="D560" s="288" t="s">
        <v>1134</v>
      </c>
      <c r="E560" s="17" t="s">
        <v>1</v>
      </c>
      <c r="F560" s="289">
        <v>-59.442</v>
      </c>
      <c r="G560" s="34"/>
      <c r="H560" s="39"/>
    </row>
    <row r="561" spans="1:8" s="2" customFormat="1" ht="16.8" customHeight="1">
      <c r="A561" s="34"/>
      <c r="B561" s="39"/>
      <c r="C561" s="288" t="s">
        <v>146</v>
      </c>
      <c r="D561" s="288" t="s">
        <v>216</v>
      </c>
      <c r="E561" s="17" t="s">
        <v>1</v>
      </c>
      <c r="F561" s="289">
        <v>178.493</v>
      </c>
      <c r="G561" s="34"/>
      <c r="H561" s="39"/>
    </row>
    <row r="562" spans="1:8" s="2" customFormat="1" ht="16.8" customHeight="1">
      <c r="A562" s="34"/>
      <c r="B562" s="39"/>
      <c r="C562" s="290" t="s">
        <v>2055</v>
      </c>
      <c r="D562" s="34"/>
      <c r="E562" s="34"/>
      <c r="F562" s="34"/>
      <c r="G562" s="34"/>
      <c r="H562" s="39"/>
    </row>
    <row r="563" spans="1:8" s="2" customFormat="1" ht="20.4">
      <c r="A563" s="34"/>
      <c r="B563" s="39"/>
      <c r="C563" s="288" t="s">
        <v>230</v>
      </c>
      <c r="D563" s="288" t="s">
        <v>231</v>
      </c>
      <c r="E563" s="17" t="s">
        <v>202</v>
      </c>
      <c r="F563" s="289">
        <v>178.493</v>
      </c>
      <c r="G563" s="34"/>
      <c r="H563" s="39"/>
    </row>
    <row r="564" spans="1:8" s="2" customFormat="1" ht="20.4">
      <c r="A564" s="34"/>
      <c r="B564" s="39"/>
      <c r="C564" s="288" t="s">
        <v>235</v>
      </c>
      <c r="D564" s="288" t="s">
        <v>236</v>
      </c>
      <c r="E564" s="17" t="s">
        <v>202</v>
      </c>
      <c r="F564" s="289">
        <v>892.465</v>
      </c>
      <c r="G564" s="34"/>
      <c r="H564" s="39"/>
    </row>
    <row r="565" spans="1:8" s="2" customFormat="1" ht="16.8" customHeight="1">
      <c r="A565" s="34"/>
      <c r="B565" s="39"/>
      <c r="C565" s="288" t="s">
        <v>250</v>
      </c>
      <c r="D565" s="288" t="s">
        <v>251</v>
      </c>
      <c r="E565" s="17" t="s">
        <v>202</v>
      </c>
      <c r="F565" s="289">
        <v>178.493</v>
      </c>
      <c r="G565" s="34"/>
      <c r="H565" s="39"/>
    </row>
    <row r="566" spans="1:8" s="2" customFormat="1" ht="20.4">
      <c r="A566" s="34"/>
      <c r="B566" s="39"/>
      <c r="C566" s="288" t="s">
        <v>254</v>
      </c>
      <c r="D566" s="288" t="s">
        <v>255</v>
      </c>
      <c r="E566" s="17" t="s">
        <v>256</v>
      </c>
      <c r="F566" s="289">
        <v>298.083</v>
      </c>
      <c r="G566" s="34"/>
      <c r="H566" s="39"/>
    </row>
    <row r="567" spans="1:8" s="2" customFormat="1" ht="16.8" customHeight="1">
      <c r="A567" s="34"/>
      <c r="B567" s="39"/>
      <c r="C567" s="284" t="s">
        <v>634</v>
      </c>
      <c r="D567" s="285" t="s">
        <v>1</v>
      </c>
      <c r="E567" s="286" t="s">
        <v>1</v>
      </c>
      <c r="F567" s="287">
        <v>0.385</v>
      </c>
      <c r="G567" s="34"/>
      <c r="H567" s="39"/>
    </row>
    <row r="568" spans="1:8" s="2" customFormat="1" ht="16.8" customHeight="1">
      <c r="A568" s="34"/>
      <c r="B568" s="39"/>
      <c r="C568" s="288" t="s">
        <v>634</v>
      </c>
      <c r="D568" s="288" t="s">
        <v>704</v>
      </c>
      <c r="E568" s="17" t="s">
        <v>1</v>
      </c>
      <c r="F568" s="289">
        <v>0.385</v>
      </c>
      <c r="G568" s="34"/>
      <c r="H568" s="39"/>
    </row>
    <row r="569" spans="1:8" s="2" customFormat="1" ht="16.8" customHeight="1">
      <c r="A569" s="34"/>
      <c r="B569" s="39"/>
      <c r="C569" s="290" t="s">
        <v>2055</v>
      </c>
      <c r="D569" s="34"/>
      <c r="E569" s="34"/>
      <c r="F569" s="34"/>
      <c r="G569" s="34"/>
      <c r="H569" s="39"/>
    </row>
    <row r="570" spans="1:8" s="2" customFormat="1" ht="16.8" customHeight="1">
      <c r="A570" s="34"/>
      <c r="B570" s="39"/>
      <c r="C570" s="288" t="s">
        <v>671</v>
      </c>
      <c r="D570" s="288" t="s">
        <v>672</v>
      </c>
      <c r="E570" s="17" t="s">
        <v>202</v>
      </c>
      <c r="F570" s="289">
        <v>0.385</v>
      </c>
      <c r="G570" s="34"/>
      <c r="H570" s="39"/>
    </row>
    <row r="571" spans="1:8" s="2" customFormat="1" ht="20.4">
      <c r="A571" s="34"/>
      <c r="B571" s="39"/>
      <c r="C571" s="288" t="s">
        <v>230</v>
      </c>
      <c r="D571" s="288" t="s">
        <v>231</v>
      </c>
      <c r="E571" s="17" t="s">
        <v>202</v>
      </c>
      <c r="F571" s="289">
        <v>178.493</v>
      </c>
      <c r="G571" s="34"/>
      <c r="H571" s="39"/>
    </row>
    <row r="572" spans="1:8" s="2" customFormat="1" ht="16.8" customHeight="1">
      <c r="A572" s="34"/>
      <c r="B572" s="39"/>
      <c r="C572" s="288" t="s">
        <v>675</v>
      </c>
      <c r="D572" s="288" t="s">
        <v>676</v>
      </c>
      <c r="E572" s="17" t="s">
        <v>202</v>
      </c>
      <c r="F572" s="289">
        <v>5.39</v>
      </c>
      <c r="G572" s="34"/>
      <c r="H572" s="39"/>
    </row>
    <row r="573" spans="1:8" s="2" customFormat="1" ht="16.8" customHeight="1">
      <c r="A573" s="34"/>
      <c r="B573" s="39"/>
      <c r="C573" s="284" t="s">
        <v>139</v>
      </c>
      <c r="D573" s="285" t="s">
        <v>1</v>
      </c>
      <c r="E573" s="286" t="s">
        <v>1</v>
      </c>
      <c r="F573" s="287">
        <v>460</v>
      </c>
      <c r="G573" s="34"/>
      <c r="H573" s="39"/>
    </row>
    <row r="574" spans="1:8" s="2" customFormat="1" ht="16.8" customHeight="1">
      <c r="A574" s="34"/>
      <c r="B574" s="39"/>
      <c r="C574" s="288" t="s">
        <v>1</v>
      </c>
      <c r="D574" s="288" t="s">
        <v>1095</v>
      </c>
      <c r="E574" s="17" t="s">
        <v>1</v>
      </c>
      <c r="F574" s="289">
        <v>0</v>
      </c>
      <c r="G574" s="34"/>
      <c r="H574" s="39"/>
    </row>
    <row r="575" spans="1:8" s="2" customFormat="1" ht="16.8" customHeight="1">
      <c r="A575" s="34"/>
      <c r="B575" s="39"/>
      <c r="C575" s="288" t="s">
        <v>139</v>
      </c>
      <c r="D575" s="288" t="s">
        <v>1096</v>
      </c>
      <c r="E575" s="17" t="s">
        <v>1</v>
      </c>
      <c r="F575" s="289">
        <v>460</v>
      </c>
      <c r="G575" s="34"/>
      <c r="H575" s="39"/>
    </row>
    <row r="576" spans="1:8" s="2" customFormat="1" ht="16.8" customHeight="1">
      <c r="A576" s="34"/>
      <c r="B576" s="39"/>
      <c r="C576" s="290" t="s">
        <v>2055</v>
      </c>
      <c r="D576" s="34"/>
      <c r="E576" s="34"/>
      <c r="F576" s="34"/>
      <c r="G576" s="34"/>
      <c r="H576" s="39"/>
    </row>
    <row r="577" spans="1:8" s="2" customFormat="1" ht="16.8" customHeight="1">
      <c r="A577" s="34"/>
      <c r="B577" s="39"/>
      <c r="C577" s="288" t="s">
        <v>492</v>
      </c>
      <c r="D577" s="288" t="s">
        <v>493</v>
      </c>
      <c r="E577" s="17" t="s">
        <v>195</v>
      </c>
      <c r="F577" s="289">
        <v>460</v>
      </c>
      <c r="G577" s="34"/>
      <c r="H577" s="39"/>
    </row>
    <row r="578" spans="1:8" s="2" customFormat="1" ht="20.4">
      <c r="A578" s="34"/>
      <c r="B578" s="39"/>
      <c r="C578" s="288" t="s">
        <v>224</v>
      </c>
      <c r="D578" s="288" t="s">
        <v>225</v>
      </c>
      <c r="E578" s="17" t="s">
        <v>202</v>
      </c>
      <c r="F578" s="289">
        <v>215.634</v>
      </c>
      <c r="G578" s="34"/>
      <c r="H578" s="39"/>
    </row>
    <row r="579" spans="1:8" s="2" customFormat="1" ht="16.8" customHeight="1">
      <c r="A579" s="34"/>
      <c r="B579" s="39"/>
      <c r="C579" s="284" t="s">
        <v>142</v>
      </c>
      <c r="D579" s="285" t="s">
        <v>1</v>
      </c>
      <c r="E579" s="286" t="s">
        <v>1</v>
      </c>
      <c r="F579" s="287">
        <v>185</v>
      </c>
      <c r="G579" s="34"/>
      <c r="H579" s="39"/>
    </row>
    <row r="580" spans="1:8" s="2" customFormat="1" ht="16.8" customHeight="1">
      <c r="A580" s="34"/>
      <c r="B580" s="39"/>
      <c r="C580" s="288" t="s">
        <v>142</v>
      </c>
      <c r="D580" s="288" t="s">
        <v>1152</v>
      </c>
      <c r="E580" s="17" t="s">
        <v>1</v>
      </c>
      <c r="F580" s="289">
        <v>185</v>
      </c>
      <c r="G580" s="34"/>
      <c r="H580" s="39"/>
    </row>
    <row r="581" spans="1:8" s="2" customFormat="1" ht="16.8" customHeight="1">
      <c r="A581" s="34"/>
      <c r="B581" s="39"/>
      <c r="C581" s="290" t="s">
        <v>2055</v>
      </c>
      <c r="D581" s="34"/>
      <c r="E581" s="34"/>
      <c r="F581" s="34"/>
      <c r="G581" s="34"/>
      <c r="H581" s="39"/>
    </row>
    <row r="582" spans="1:8" s="2" customFormat="1" ht="16.8" customHeight="1">
      <c r="A582" s="34"/>
      <c r="B582" s="39"/>
      <c r="C582" s="288" t="s">
        <v>274</v>
      </c>
      <c r="D582" s="288" t="s">
        <v>275</v>
      </c>
      <c r="E582" s="17" t="s">
        <v>195</v>
      </c>
      <c r="F582" s="289">
        <v>185</v>
      </c>
      <c r="G582" s="34"/>
      <c r="H582" s="39"/>
    </row>
    <row r="583" spans="1:8" s="2" customFormat="1" ht="20.4">
      <c r="A583" s="34"/>
      <c r="B583" s="39"/>
      <c r="C583" s="288" t="s">
        <v>224</v>
      </c>
      <c r="D583" s="288" t="s">
        <v>225</v>
      </c>
      <c r="E583" s="17" t="s">
        <v>202</v>
      </c>
      <c r="F583" s="289">
        <v>215.634</v>
      </c>
      <c r="G583" s="34"/>
      <c r="H583" s="39"/>
    </row>
    <row r="584" spans="1:8" s="2" customFormat="1" ht="16.8" customHeight="1">
      <c r="A584" s="34"/>
      <c r="B584" s="39"/>
      <c r="C584" s="288" t="s">
        <v>240</v>
      </c>
      <c r="D584" s="288" t="s">
        <v>241</v>
      </c>
      <c r="E584" s="17" t="s">
        <v>202</v>
      </c>
      <c r="F584" s="289">
        <v>87.192</v>
      </c>
      <c r="G584" s="34"/>
      <c r="H584" s="39"/>
    </row>
    <row r="585" spans="1:8" s="2" customFormat="1" ht="16.8" customHeight="1">
      <c r="A585" s="34"/>
      <c r="B585" s="39"/>
      <c r="C585" s="288" t="s">
        <v>269</v>
      </c>
      <c r="D585" s="288" t="s">
        <v>270</v>
      </c>
      <c r="E585" s="17" t="s">
        <v>202</v>
      </c>
      <c r="F585" s="289">
        <v>27.75</v>
      </c>
      <c r="G585" s="34"/>
      <c r="H585" s="39"/>
    </row>
    <row r="586" spans="1:8" s="2" customFormat="1" ht="16.8" customHeight="1">
      <c r="A586" s="34"/>
      <c r="B586" s="39"/>
      <c r="C586" s="288" t="s">
        <v>283</v>
      </c>
      <c r="D586" s="288" t="s">
        <v>284</v>
      </c>
      <c r="E586" s="17" t="s">
        <v>195</v>
      </c>
      <c r="F586" s="289">
        <v>185</v>
      </c>
      <c r="G586" s="34"/>
      <c r="H586" s="39"/>
    </row>
    <row r="587" spans="1:8" s="2" customFormat="1" ht="16.8" customHeight="1">
      <c r="A587" s="34"/>
      <c r="B587" s="39"/>
      <c r="C587" s="288" t="s">
        <v>929</v>
      </c>
      <c r="D587" s="288" t="s">
        <v>930</v>
      </c>
      <c r="E587" s="17" t="s">
        <v>195</v>
      </c>
      <c r="F587" s="289">
        <v>185</v>
      </c>
      <c r="G587" s="34"/>
      <c r="H587" s="39"/>
    </row>
    <row r="588" spans="1:8" s="2" customFormat="1" ht="16.8" customHeight="1">
      <c r="A588" s="34"/>
      <c r="B588" s="39"/>
      <c r="C588" s="284" t="s">
        <v>1484</v>
      </c>
      <c r="D588" s="285" t="s">
        <v>1</v>
      </c>
      <c r="E588" s="286" t="s">
        <v>1</v>
      </c>
      <c r="F588" s="287">
        <v>12.874</v>
      </c>
      <c r="G588" s="34"/>
      <c r="H588" s="39"/>
    </row>
    <row r="589" spans="1:8" s="2" customFormat="1" ht="16.8" customHeight="1">
      <c r="A589" s="34"/>
      <c r="B589" s="39"/>
      <c r="C589" s="284" t="s">
        <v>1486</v>
      </c>
      <c r="D589" s="285" t="s">
        <v>1</v>
      </c>
      <c r="E589" s="286" t="s">
        <v>1</v>
      </c>
      <c r="F589" s="287">
        <v>3.84</v>
      </c>
      <c r="G589" s="34"/>
      <c r="H589" s="39"/>
    </row>
    <row r="590" spans="1:8" s="2" customFormat="1" ht="16.8" customHeight="1">
      <c r="A590" s="34"/>
      <c r="B590" s="39"/>
      <c r="C590" s="284" t="s">
        <v>1085</v>
      </c>
      <c r="D590" s="285" t="s">
        <v>1</v>
      </c>
      <c r="E590" s="286" t="s">
        <v>1</v>
      </c>
      <c r="F590" s="287">
        <v>7.29</v>
      </c>
      <c r="G590" s="34"/>
      <c r="H590" s="39"/>
    </row>
    <row r="591" spans="1:8" s="2" customFormat="1" ht="16.8" customHeight="1">
      <c r="A591" s="34"/>
      <c r="B591" s="39"/>
      <c r="C591" s="288" t="s">
        <v>1085</v>
      </c>
      <c r="D591" s="288" t="s">
        <v>1144</v>
      </c>
      <c r="E591" s="17" t="s">
        <v>1</v>
      </c>
      <c r="F591" s="289">
        <v>7.29</v>
      </c>
      <c r="G591" s="34"/>
      <c r="H591" s="39"/>
    </row>
    <row r="592" spans="1:8" s="2" customFormat="1" ht="16.8" customHeight="1">
      <c r="A592" s="34"/>
      <c r="B592" s="39"/>
      <c r="C592" s="290" t="s">
        <v>2055</v>
      </c>
      <c r="D592" s="34"/>
      <c r="E592" s="34"/>
      <c r="F592" s="34"/>
      <c r="G592" s="34"/>
      <c r="H592" s="39"/>
    </row>
    <row r="593" spans="1:8" s="2" customFormat="1" ht="16.8" customHeight="1">
      <c r="A593" s="34"/>
      <c r="B593" s="39"/>
      <c r="C593" s="288" t="s">
        <v>1141</v>
      </c>
      <c r="D593" s="288" t="s">
        <v>1142</v>
      </c>
      <c r="E593" s="17" t="s">
        <v>202</v>
      </c>
      <c r="F593" s="289">
        <v>7.29</v>
      </c>
      <c r="G593" s="34"/>
      <c r="H593" s="39"/>
    </row>
    <row r="594" spans="1:8" s="2" customFormat="1" ht="16.8" customHeight="1">
      <c r="A594" s="34"/>
      <c r="B594" s="39"/>
      <c r="C594" s="288" t="s">
        <v>264</v>
      </c>
      <c r="D594" s="288" t="s">
        <v>265</v>
      </c>
      <c r="E594" s="17" t="s">
        <v>202</v>
      </c>
      <c r="F594" s="289">
        <v>59.442</v>
      </c>
      <c r="G594" s="34"/>
      <c r="H594" s="39"/>
    </row>
    <row r="595" spans="1:8" s="2" customFormat="1" ht="16.8" customHeight="1">
      <c r="A595" s="34"/>
      <c r="B595" s="39"/>
      <c r="C595" s="284" t="s">
        <v>1087</v>
      </c>
      <c r="D595" s="285" t="s">
        <v>1</v>
      </c>
      <c r="E595" s="286" t="s">
        <v>1</v>
      </c>
      <c r="F595" s="287">
        <v>1.62</v>
      </c>
      <c r="G595" s="34"/>
      <c r="H595" s="39"/>
    </row>
    <row r="596" spans="1:8" s="2" customFormat="1" ht="16.8" customHeight="1">
      <c r="A596" s="34"/>
      <c r="B596" s="39"/>
      <c r="C596" s="288" t="s">
        <v>1087</v>
      </c>
      <c r="D596" s="288" t="s">
        <v>1160</v>
      </c>
      <c r="E596" s="17" t="s">
        <v>1</v>
      </c>
      <c r="F596" s="289">
        <v>1.62</v>
      </c>
      <c r="G596" s="34"/>
      <c r="H596" s="39"/>
    </row>
    <row r="597" spans="1:8" s="2" customFormat="1" ht="16.8" customHeight="1">
      <c r="A597" s="34"/>
      <c r="B597" s="39"/>
      <c r="C597" s="290" t="s">
        <v>2055</v>
      </c>
      <c r="D597" s="34"/>
      <c r="E597" s="34"/>
      <c r="F597" s="34"/>
      <c r="G597" s="34"/>
      <c r="H597" s="39"/>
    </row>
    <row r="598" spans="1:8" s="2" customFormat="1" ht="16.8" customHeight="1">
      <c r="A598" s="34"/>
      <c r="B598" s="39"/>
      <c r="C598" s="288" t="s">
        <v>1157</v>
      </c>
      <c r="D598" s="288" t="s">
        <v>1158</v>
      </c>
      <c r="E598" s="17" t="s">
        <v>202</v>
      </c>
      <c r="F598" s="289">
        <v>1.62</v>
      </c>
      <c r="G598" s="34"/>
      <c r="H598" s="39"/>
    </row>
    <row r="599" spans="1:8" s="2" customFormat="1" ht="16.8" customHeight="1">
      <c r="A599" s="34"/>
      <c r="B599" s="39"/>
      <c r="C599" s="288" t="s">
        <v>264</v>
      </c>
      <c r="D599" s="288" t="s">
        <v>265</v>
      </c>
      <c r="E599" s="17" t="s">
        <v>202</v>
      </c>
      <c r="F599" s="289">
        <v>59.442</v>
      </c>
      <c r="G599" s="34"/>
      <c r="H599" s="39"/>
    </row>
    <row r="600" spans="1:8" s="2" customFormat="1" ht="16.8" customHeight="1">
      <c r="A600" s="34"/>
      <c r="B600" s="39"/>
      <c r="C600" s="284" t="s">
        <v>710</v>
      </c>
      <c r="D600" s="285" t="s">
        <v>1</v>
      </c>
      <c r="E600" s="286" t="s">
        <v>1</v>
      </c>
      <c r="F600" s="287">
        <v>10.8</v>
      </c>
      <c r="G600" s="34"/>
      <c r="H600" s="39"/>
    </row>
    <row r="601" spans="1:8" s="2" customFormat="1" ht="16.8" customHeight="1">
      <c r="A601" s="34"/>
      <c r="B601" s="39"/>
      <c r="C601" s="284" t="s">
        <v>1495</v>
      </c>
      <c r="D601" s="285" t="s">
        <v>1</v>
      </c>
      <c r="E601" s="286" t="s">
        <v>1</v>
      </c>
      <c r="F601" s="287">
        <v>35.037</v>
      </c>
      <c r="G601" s="34"/>
      <c r="H601" s="39"/>
    </row>
    <row r="602" spans="1:8" s="2" customFormat="1" ht="16.8" customHeight="1">
      <c r="A602" s="34"/>
      <c r="B602" s="39"/>
      <c r="C602" s="284" t="s">
        <v>889</v>
      </c>
      <c r="D602" s="285" t="s">
        <v>1</v>
      </c>
      <c r="E602" s="286" t="s">
        <v>1</v>
      </c>
      <c r="F602" s="287">
        <v>27.375</v>
      </c>
      <c r="G602" s="34"/>
      <c r="H602" s="39"/>
    </row>
    <row r="603" spans="1:8" s="2" customFormat="1" ht="16.8" customHeight="1">
      <c r="A603" s="34"/>
      <c r="B603" s="39"/>
      <c r="C603" s="288" t="s">
        <v>1</v>
      </c>
      <c r="D603" s="288" t="s">
        <v>501</v>
      </c>
      <c r="E603" s="17" t="s">
        <v>1</v>
      </c>
      <c r="F603" s="289">
        <v>0</v>
      </c>
      <c r="G603" s="34"/>
      <c r="H603" s="39"/>
    </row>
    <row r="604" spans="1:8" s="2" customFormat="1" ht="16.8" customHeight="1">
      <c r="A604" s="34"/>
      <c r="B604" s="39"/>
      <c r="C604" s="288" t="s">
        <v>1</v>
      </c>
      <c r="D604" s="288" t="s">
        <v>1100</v>
      </c>
      <c r="E604" s="17" t="s">
        <v>1</v>
      </c>
      <c r="F604" s="289">
        <v>22.815</v>
      </c>
      <c r="G604" s="34"/>
      <c r="H604" s="39"/>
    </row>
    <row r="605" spans="1:8" s="2" customFormat="1" ht="16.8" customHeight="1">
      <c r="A605" s="34"/>
      <c r="B605" s="39"/>
      <c r="C605" s="288" t="s">
        <v>1</v>
      </c>
      <c r="D605" s="288" t="s">
        <v>1101</v>
      </c>
      <c r="E605" s="17" t="s">
        <v>1</v>
      </c>
      <c r="F605" s="289">
        <v>4.56</v>
      </c>
      <c r="G605" s="34"/>
      <c r="H605" s="39"/>
    </row>
    <row r="606" spans="1:8" s="2" customFormat="1" ht="16.8" customHeight="1">
      <c r="A606" s="34"/>
      <c r="B606" s="39"/>
      <c r="C606" s="288" t="s">
        <v>889</v>
      </c>
      <c r="D606" s="288" t="s">
        <v>216</v>
      </c>
      <c r="E606" s="17" t="s">
        <v>1</v>
      </c>
      <c r="F606" s="289">
        <v>27.375</v>
      </c>
      <c r="G606" s="34"/>
      <c r="H606" s="39"/>
    </row>
    <row r="607" spans="1:8" s="2" customFormat="1" ht="16.8" customHeight="1">
      <c r="A607" s="34"/>
      <c r="B607" s="39"/>
      <c r="C607" s="290" t="s">
        <v>2055</v>
      </c>
      <c r="D607" s="34"/>
      <c r="E607" s="34"/>
      <c r="F607" s="34"/>
      <c r="G607" s="34"/>
      <c r="H607" s="39"/>
    </row>
    <row r="608" spans="1:8" s="2" customFormat="1" ht="20.4">
      <c r="A608" s="34"/>
      <c r="B608" s="39"/>
      <c r="C608" s="288" t="s">
        <v>908</v>
      </c>
      <c r="D608" s="288" t="s">
        <v>909</v>
      </c>
      <c r="E608" s="17" t="s">
        <v>202</v>
      </c>
      <c r="F608" s="289">
        <v>27.375</v>
      </c>
      <c r="G608" s="34"/>
      <c r="H608" s="39"/>
    </row>
    <row r="609" spans="1:8" s="2" customFormat="1" ht="20.4">
      <c r="A609" s="34"/>
      <c r="B609" s="39"/>
      <c r="C609" s="288" t="s">
        <v>230</v>
      </c>
      <c r="D609" s="288" t="s">
        <v>231</v>
      </c>
      <c r="E609" s="17" t="s">
        <v>202</v>
      </c>
      <c r="F609" s="289">
        <v>178.493</v>
      </c>
      <c r="G609" s="34"/>
      <c r="H609" s="39"/>
    </row>
    <row r="610" spans="1:8" s="2" customFormat="1" ht="16.8" customHeight="1">
      <c r="A610" s="34"/>
      <c r="B610" s="39"/>
      <c r="C610" s="284" t="s">
        <v>2075</v>
      </c>
      <c r="D610" s="285" t="s">
        <v>1</v>
      </c>
      <c r="E610" s="286" t="s">
        <v>1</v>
      </c>
      <c r="F610" s="287">
        <v>31.68</v>
      </c>
      <c r="G610" s="34"/>
      <c r="H610" s="39"/>
    </row>
    <row r="611" spans="1:8" s="2" customFormat="1" ht="16.8" customHeight="1">
      <c r="A611" s="34"/>
      <c r="B611" s="39"/>
      <c r="C611" s="284" t="s">
        <v>1083</v>
      </c>
      <c r="D611" s="285" t="s">
        <v>1</v>
      </c>
      <c r="E611" s="286" t="s">
        <v>1</v>
      </c>
      <c r="F611" s="287">
        <v>24.3</v>
      </c>
      <c r="G611" s="34"/>
      <c r="H611" s="39"/>
    </row>
    <row r="612" spans="1:8" s="2" customFormat="1" ht="16.8" customHeight="1">
      <c r="A612" s="34"/>
      <c r="B612" s="39"/>
      <c r="C612" s="288" t="s">
        <v>1</v>
      </c>
      <c r="D612" s="288" t="s">
        <v>1105</v>
      </c>
      <c r="E612" s="17" t="s">
        <v>1</v>
      </c>
      <c r="F612" s="289">
        <v>0</v>
      </c>
      <c r="G612" s="34"/>
      <c r="H612" s="39"/>
    </row>
    <row r="613" spans="1:8" s="2" customFormat="1" ht="16.8" customHeight="1">
      <c r="A613" s="34"/>
      <c r="B613" s="39"/>
      <c r="C613" s="288" t="s">
        <v>1083</v>
      </c>
      <c r="D613" s="288" t="s">
        <v>1106</v>
      </c>
      <c r="E613" s="17" t="s">
        <v>1</v>
      </c>
      <c r="F613" s="289">
        <v>24.3</v>
      </c>
      <c r="G613" s="34"/>
      <c r="H613" s="39"/>
    </row>
    <row r="614" spans="1:8" s="2" customFormat="1" ht="16.8" customHeight="1">
      <c r="A614" s="34"/>
      <c r="B614" s="39"/>
      <c r="C614" s="290" t="s">
        <v>2055</v>
      </c>
      <c r="D614" s="34"/>
      <c r="E614" s="34"/>
      <c r="F614" s="34"/>
      <c r="G614" s="34"/>
      <c r="H614" s="39"/>
    </row>
    <row r="615" spans="1:8" s="2" customFormat="1" ht="20.4">
      <c r="A615" s="34"/>
      <c r="B615" s="39"/>
      <c r="C615" s="288" t="s">
        <v>1102</v>
      </c>
      <c r="D615" s="288" t="s">
        <v>1103</v>
      </c>
      <c r="E615" s="17" t="s">
        <v>202</v>
      </c>
      <c r="F615" s="289">
        <v>24.3</v>
      </c>
      <c r="G615" s="34"/>
      <c r="H615" s="39"/>
    </row>
    <row r="616" spans="1:8" s="2" customFormat="1" ht="16.8" customHeight="1">
      <c r="A616" s="34"/>
      <c r="B616" s="39"/>
      <c r="C616" s="288" t="s">
        <v>1114</v>
      </c>
      <c r="D616" s="288" t="s">
        <v>1115</v>
      </c>
      <c r="E616" s="17" t="s">
        <v>195</v>
      </c>
      <c r="F616" s="289">
        <v>81</v>
      </c>
      <c r="G616" s="34"/>
      <c r="H616" s="39"/>
    </row>
    <row r="617" spans="1:8" s="2" customFormat="1" ht="20.4">
      <c r="A617" s="34"/>
      <c r="B617" s="39"/>
      <c r="C617" s="288" t="s">
        <v>230</v>
      </c>
      <c r="D617" s="288" t="s">
        <v>231</v>
      </c>
      <c r="E617" s="17" t="s">
        <v>202</v>
      </c>
      <c r="F617" s="289">
        <v>178.493</v>
      </c>
      <c r="G617" s="34"/>
      <c r="H617" s="39"/>
    </row>
    <row r="618" spans="1:8" s="2" customFormat="1" ht="16.8" customHeight="1">
      <c r="A618" s="34"/>
      <c r="B618" s="39"/>
      <c r="C618" s="288" t="s">
        <v>264</v>
      </c>
      <c r="D618" s="288" t="s">
        <v>265</v>
      </c>
      <c r="E618" s="17" t="s">
        <v>202</v>
      </c>
      <c r="F618" s="289">
        <v>59.442</v>
      </c>
      <c r="G618" s="34"/>
      <c r="H618" s="39"/>
    </row>
    <row r="619" spans="1:8" s="2" customFormat="1" ht="16.8" customHeight="1">
      <c r="A619" s="34"/>
      <c r="B619" s="39"/>
      <c r="C619" s="284" t="s">
        <v>144</v>
      </c>
      <c r="D619" s="285" t="s">
        <v>1</v>
      </c>
      <c r="E619" s="286" t="s">
        <v>1</v>
      </c>
      <c r="F619" s="287">
        <v>10.8</v>
      </c>
      <c r="G619" s="34"/>
      <c r="H619" s="39"/>
    </row>
    <row r="620" spans="1:8" s="2" customFormat="1" ht="16.8" customHeight="1">
      <c r="A620" s="34"/>
      <c r="B620" s="39"/>
      <c r="C620" s="284" t="s">
        <v>1890</v>
      </c>
      <c r="D620" s="285" t="s">
        <v>1</v>
      </c>
      <c r="E620" s="286" t="s">
        <v>1</v>
      </c>
      <c r="F620" s="287">
        <v>22.32</v>
      </c>
      <c r="G620" s="34"/>
      <c r="H620" s="39"/>
    </row>
    <row r="621" spans="1:8" s="2" customFormat="1" ht="16.8" customHeight="1">
      <c r="A621" s="34"/>
      <c r="B621" s="39"/>
      <c r="C621" s="284" t="s">
        <v>1081</v>
      </c>
      <c r="D621" s="285" t="s">
        <v>1</v>
      </c>
      <c r="E621" s="286" t="s">
        <v>1</v>
      </c>
      <c r="F621" s="287">
        <v>25.875</v>
      </c>
      <c r="G621" s="34"/>
      <c r="H621" s="39"/>
    </row>
    <row r="622" spans="1:8" s="2" customFormat="1" ht="16.8" customHeight="1">
      <c r="A622" s="34"/>
      <c r="B622" s="39"/>
      <c r="C622" s="288" t="s">
        <v>1</v>
      </c>
      <c r="D622" s="288" t="s">
        <v>1110</v>
      </c>
      <c r="E622" s="17" t="s">
        <v>1</v>
      </c>
      <c r="F622" s="289">
        <v>0</v>
      </c>
      <c r="G622" s="34"/>
      <c r="H622" s="39"/>
    </row>
    <row r="623" spans="1:8" s="2" customFormat="1" ht="16.8" customHeight="1">
      <c r="A623" s="34"/>
      <c r="B623" s="39"/>
      <c r="C623" s="288" t="s">
        <v>1</v>
      </c>
      <c r="D623" s="288" t="s">
        <v>1111</v>
      </c>
      <c r="E623" s="17" t="s">
        <v>1</v>
      </c>
      <c r="F623" s="289">
        <v>9</v>
      </c>
      <c r="G623" s="34"/>
      <c r="H623" s="39"/>
    </row>
    <row r="624" spans="1:8" s="2" customFormat="1" ht="16.8" customHeight="1">
      <c r="A624" s="34"/>
      <c r="B624" s="39"/>
      <c r="C624" s="288" t="s">
        <v>1</v>
      </c>
      <c r="D624" s="288" t="s">
        <v>1112</v>
      </c>
      <c r="E624" s="17" t="s">
        <v>1</v>
      </c>
      <c r="F624" s="289">
        <v>0</v>
      </c>
      <c r="G624" s="34"/>
      <c r="H624" s="39"/>
    </row>
    <row r="625" spans="1:8" s="2" customFormat="1" ht="16.8" customHeight="1">
      <c r="A625" s="34"/>
      <c r="B625" s="39"/>
      <c r="C625" s="288" t="s">
        <v>1</v>
      </c>
      <c r="D625" s="288" t="s">
        <v>1113</v>
      </c>
      <c r="E625" s="17" t="s">
        <v>1</v>
      </c>
      <c r="F625" s="289">
        <v>16.875</v>
      </c>
      <c r="G625" s="34"/>
      <c r="H625" s="39"/>
    </row>
    <row r="626" spans="1:8" s="2" customFormat="1" ht="16.8" customHeight="1">
      <c r="A626" s="34"/>
      <c r="B626" s="39"/>
      <c r="C626" s="288" t="s">
        <v>1081</v>
      </c>
      <c r="D626" s="288" t="s">
        <v>216</v>
      </c>
      <c r="E626" s="17" t="s">
        <v>1</v>
      </c>
      <c r="F626" s="289">
        <v>25.875</v>
      </c>
      <c r="G626" s="34"/>
      <c r="H626" s="39"/>
    </row>
    <row r="627" spans="1:8" s="2" customFormat="1" ht="16.8" customHeight="1">
      <c r="A627" s="34"/>
      <c r="B627" s="39"/>
      <c r="C627" s="290" t="s">
        <v>2055</v>
      </c>
      <c r="D627" s="34"/>
      <c r="E627" s="34"/>
      <c r="F627" s="34"/>
      <c r="G627" s="34"/>
      <c r="H627" s="39"/>
    </row>
    <row r="628" spans="1:8" s="2" customFormat="1" ht="16.8" customHeight="1">
      <c r="A628" s="34"/>
      <c r="B628" s="39"/>
      <c r="C628" s="288" t="s">
        <v>1107</v>
      </c>
      <c r="D628" s="288" t="s">
        <v>1108</v>
      </c>
      <c r="E628" s="17" t="s">
        <v>202</v>
      </c>
      <c r="F628" s="289">
        <v>25.875</v>
      </c>
      <c r="G628" s="34"/>
      <c r="H628" s="39"/>
    </row>
    <row r="629" spans="1:8" s="2" customFormat="1" ht="20.4">
      <c r="A629" s="34"/>
      <c r="B629" s="39"/>
      <c r="C629" s="288" t="s">
        <v>230</v>
      </c>
      <c r="D629" s="288" t="s">
        <v>231</v>
      </c>
      <c r="E629" s="17" t="s">
        <v>202</v>
      </c>
      <c r="F629" s="289">
        <v>178.493</v>
      </c>
      <c r="G629" s="34"/>
      <c r="H629" s="39"/>
    </row>
    <row r="630" spans="1:8" s="2" customFormat="1" ht="16.8" customHeight="1">
      <c r="A630" s="34"/>
      <c r="B630" s="39"/>
      <c r="C630" s="288" t="s">
        <v>264</v>
      </c>
      <c r="D630" s="288" t="s">
        <v>265</v>
      </c>
      <c r="E630" s="17" t="s">
        <v>202</v>
      </c>
      <c r="F630" s="289">
        <v>59.442</v>
      </c>
      <c r="G630" s="34"/>
      <c r="H630" s="39"/>
    </row>
    <row r="631" spans="1:8" s="2" customFormat="1" ht="16.8" customHeight="1">
      <c r="A631" s="34"/>
      <c r="B631" s="39"/>
      <c r="C631" s="284" t="s">
        <v>472</v>
      </c>
      <c r="D631" s="285" t="s">
        <v>1</v>
      </c>
      <c r="E631" s="286" t="s">
        <v>1</v>
      </c>
      <c r="F631" s="287">
        <v>399.36</v>
      </c>
      <c r="G631" s="34"/>
      <c r="H631" s="39"/>
    </row>
    <row r="632" spans="1:8" s="2" customFormat="1" ht="16.8" customHeight="1">
      <c r="A632" s="34"/>
      <c r="B632" s="39"/>
      <c r="C632" s="288" t="s">
        <v>472</v>
      </c>
      <c r="D632" s="288" t="s">
        <v>1077</v>
      </c>
      <c r="E632" s="17" t="s">
        <v>1</v>
      </c>
      <c r="F632" s="289">
        <v>399.36</v>
      </c>
      <c r="G632" s="34"/>
      <c r="H632" s="39"/>
    </row>
    <row r="633" spans="1:8" s="2" customFormat="1" ht="16.8" customHeight="1">
      <c r="A633" s="34"/>
      <c r="B633" s="39"/>
      <c r="C633" s="290" t="s">
        <v>2055</v>
      </c>
      <c r="D633" s="34"/>
      <c r="E633" s="34"/>
      <c r="F633" s="34"/>
      <c r="G633" s="34"/>
      <c r="H633" s="39"/>
    </row>
    <row r="634" spans="1:8" s="2" customFormat="1" ht="16.8" customHeight="1">
      <c r="A634" s="34"/>
      <c r="B634" s="39"/>
      <c r="C634" s="288" t="s">
        <v>597</v>
      </c>
      <c r="D634" s="288" t="s">
        <v>598</v>
      </c>
      <c r="E634" s="17" t="s">
        <v>256</v>
      </c>
      <c r="F634" s="289">
        <v>399.36</v>
      </c>
      <c r="G634" s="34"/>
      <c r="H634" s="39"/>
    </row>
    <row r="635" spans="1:8" s="2" customFormat="1" ht="16.8" customHeight="1">
      <c r="A635" s="34"/>
      <c r="B635" s="39"/>
      <c r="C635" s="288" t="s">
        <v>600</v>
      </c>
      <c r="D635" s="288" t="s">
        <v>601</v>
      </c>
      <c r="E635" s="17" t="s">
        <v>256</v>
      </c>
      <c r="F635" s="289">
        <v>5591.04</v>
      </c>
      <c r="G635" s="34"/>
      <c r="H635" s="39"/>
    </row>
    <row r="636" spans="1:8" s="2" customFormat="1" ht="16.8" customHeight="1">
      <c r="A636" s="34"/>
      <c r="B636" s="39"/>
      <c r="C636" s="288" t="s">
        <v>604</v>
      </c>
      <c r="D636" s="288" t="s">
        <v>605</v>
      </c>
      <c r="E636" s="17" t="s">
        <v>256</v>
      </c>
      <c r="F636" s="289">
        <v>92.54</v>
      </c>
      <c r="G636" s="34"/>
      <c r="H636" s="39"/>
    </row>
    <row r="637" spans="1:8" s="2" customFormat="1" ht="16.8" customHeight="1">
      <c r="A637" s="34"/>
      <c r="B637" s="39"/>
      <c r="C637" s="284" t="s">
        <v>475</v>
      </c>
      <c r="D637" s="285" t="s">
        <v>1</v>
      </c>
      <c r="E637" s="286" t="s">
        <v>1</v>
      </c>
      <c r="F637" s="287">
        <v>92.54</v>
      </c>
      <c r="G637" s="34"/>
      <c r="H637" s="39"/>
    </row>
    <row r="638" spans="1:8" s="2" customFormat="1" ht="16.8" customHeight="1">
      <c r="A638" s="34"/>
      <c r="B638" s="39"/>
      <c r="C638" s="288" t="s">
        <v>475</v>
      </c>
      <c r="D638" s="288" t="s">
        <v>1248</v>
      </c>
      <c r="E638" s="17" t="s">
        <v>1</v>
      </c>
      <c r="F638" s="289">
        <v>92.54</v>
      </c>
      <c r="G638" s="34"/>
      <c r="H638" s="39"/>
    </row>
    <row r="639" spans="1:8" s="2" customFormat="1" ht="16.8" customHeight="1">
      <c r="A639" s="34"/>
      <c r="B639" s="39"/>
      <c r="C639" s="290" t="s">
        <v>2055</v>
      </c>
      <c r="D639" s="34"/>
      <c r="E639" s="34"/>
      <c r="F639" s="34"/>
      <c r="G639" s="34"/>
      <c r="H639" s="39"/>
    </row>
    <row r="640" spans="1:8" s="2" customFormat="1" ht="16.8" customHeight="1">
      <c r="A640" s="34"/>
      <c r="B640" s="39"/>
      <c r="C640" s="288" t="s">
        <v>604</v>
      </c>
      <c r="D640" s="288" t="s">
        <v>605</v>
      </c>
      <c r="E640" s="17" t="s">
        <v>256</v>
      </c>
      <c r="F640" s="289">
        <v>92.54</v>
      </c>
      <c r="G640" s="34"/>
      <c r="H640" s="39"/>
    </row>
    <row r="641" spans="1:8" s="2" customFormat="1" ht="16.8" customHeight="1">
      <c r="A641" s="34"/>
      <c r="B641" s="39"/>
      <c r="C641" s="288" t="s">
        <v>608</v>
      </c>
      <c r="D641" s="288" t="s">
        <v>609</v>
      </c>
      <c r="E641" s="17" t="s">
        <v>256</v>
      </c>
      <c r="F641" s="289">
        <v>1295.56</v>
      </c>
      <c r="G641" s="34"/>
      <c r="H641" s="39"/>
    </row>
    <row r="642" spans="1:8" s="2" customFormat="1" ht="20.4">
      <c r="A642" s="34"/>
      <c r="B642" s="39"/>
      <c r="C642" s="288" t="s">
        <v>854</v>
      </c>
      <c r="D642" s="288" t="s">
        <v>855</v>
      </c>
      <c r="E642" s="17" t="s">
        <v>256</v>
      </c>
      <c r="F642" s="289">
        <v>92.54</v>
      </c>
      <c r="G642" s="34"/>
      <c r="H642" s="39"/>
    </row>
    <row r="643" spans="1:8" s="2" customFormat="1" ht="16.8" customHeight="1">
      <c r="A643" s="34"/>
      <c r="B643" s="39"/>
      <c r="C643" s="284" t="s">
        <v>154</v>
      </c>
      <c r="D643" s="285" t="s">
        <v>1</v>
      </c>
      <c r="E643" s="286" t="s">
        <v>1</v>
      </c>
      <c r="F643" s="287">
        <v>11.546</v>
      </c>
      <c r="G643" s="34"/>
      <c r="H643" s="39"/>
    </row>
    <row r="644" spans="1:8" s="2" customFormat="1" ht="16.8" customHeight="1">
      <c r="A644" s="34"/>
      <c r="B644" s="39"/>
      <c r="C644" s="284" t="s">
        <v>2058</v>
      </c>
      <c r="D644" s="285" t="s">
        <v>1</v>
      </c>
      <c r="E644" s="286" t="s">
        <v>1</v>
      </c>
      <c r="F644" s="287">
        <v>46.544</v>
      </c>
      <c r="G644" s="34"/>
      <c r="H644" s="39"/>
    </row>
    <row r="645" spans="1:8" s="2" customFormat="1" ht="16.8" customHeight="1">
      <c r="A645" s="34"/>
      <c r="B645" s="39"/>
      <c r="C645" s="284" t="s">
        <v>1089</v>
      </c>
      <c r="D645" s="285" t="s">
        <v>1</v>
      </c>
      <c r="E645" s="286" t="s">
        <v>1</v>
      </c>
      <c r="F645" s="287">
        <v>59.442</v>
      </c>
      <c r="G645" s="34"/>
      <c r="H645" s="39"/>
    </row>
    <row r="646" spans="1:8" s="2" customFormat="1" ht="16.8" customHeight="1">
      <c r="A646" s="34"/>
      <c r="B646" s="39"/>
      <c r="C646" s="288" t="s">
        <v>1</v>
      </c>
      <c r="D646" s="288" t="s">
        <v>1138</v>
      </c>
      <c r="E646" s="17" t="s">
        <v>1</v>
      </c>
      <c r="F646" s="289">
        <v>20</v>
      </c>
      <c r="G646" s="34"/>
      <c r="H646" s="39"/>
    </row>
    <row r="647" spans="1:8" s="2" customFormat="1" ht="16.8" customHeight="1">
      <c r="A647" s="34"/>
      <c r="B647" s="39"/>
      <c r="C647" s="288" t="s">
        <v>1</v>
      </c>
      <c r="D647" s="288" t="s">
        <v>1133</v>
      </c>
      <c r="E647" s="17" t="s">
        <v>1</v>
      </c>
      <c r="F647" s="289">
        <v>50.175</v>
      </c>
      <c r="G647" s="34"/>
      <c r="H647" s="39"/>
    </row>
    <row r="648" spans="1:8" s="2" customFormat="1" ht="16.8" customHeight="1">
      <c r="A648" s="34"/>
      <c r="B648" s="39"/>
      <c r="C648" s="288" t="s">
        <v>1</v>
      </c>
      <c r="D648" s="288" t="s">
        <v>1139</v>
      </c>
      <c r="E648" s="17" t="s">
        <v>1</v>
      </c>
      <c r="F648" s="289">
        <v>-8.91</v>
      </c>
      <c r="G648" s="34"/>
      <c r="H648" s="39"/>
    </row>
    <row r="649" spans="1:8" s="2" customFormat="1" ht="16.8" customHeight="1">
      <c r="A649" s="34"/>
      <c r="B649" s="39"/>
      <c r="C649" s="288" t="s">
        <v>1</v>
      </c>
      <c r="D649" s="288" t="s">
        <v>1140</v>
      </c>
      <c r="E649" s="17" t="s">
        <v>1</v>
      </c>
      <c r="F649" s="289">
        <v>-1.823</v>
      </c>
      <c r="G649" s="34"/>
      <c r="H649" s="39"/>
    </row>
    <row r="650" spans="1:8" s="2" customFormat="1" ht="16.8" customHeight="1">
      <c r="A650" s="34"/>
      <c r="B650" s="39"/>
      <c r="C650" s="288" t="s">
        <v>1089</v>
      </c>
      <c r="D650" s="288" t="s">
        <v>216</v>
      </c>
      <c r="E650" s="17" t="s">
        <v>1</v>
      </c>
      <c r="F650" s="289">
        <v>59.442</v>
      </c>
      <c r="G650" s="34"/>
      <c r="H650" s="39"/>
    </row>
    <row r="651" spans="1:8" s="2" customFormat="1" ht="16.8" customHeight="1">
      <c r="A651" s="34"/>
      <c r="B651" s="39"/>
      <c r="C651" s="290" t="s">
        <v>2055</v>
      </c>
      <c r="D651" s="34"/>
      <c r="E651" s="34"/>
      <c r="F651" s="34"/>
      <c r="G651" s="34"/>
      <c r="H651" s="39"/>
    </row>
    <row r="652" spans="1:8" s="2" customFormat="1" ht="16.8" customHeight="1">
      <c r="A652" s="34"/>
      <c r="B652" s="39"/>
      <c r="C652" s="288" t="s">
        <v>264</v>
      </c>
      <c r="D652" s="288" t="s">
        <v>265</v>
      </c>
      <c r="E652" s="17" t="s">
        <v>202</v>
      </c>
      <c r="F652" s="289">
        <v>59.442</v>
      </c>
      <c r="G652" s="34"/>
      <c r="H652" s="39"/>
    </row>
    <row r="653" spans="1:8" s="2" customFormat="1" ht="20.4">
      <c r="A653" s="34"/>
      <c r="B653" s="39"/>
      <c r="C653" s="288" t="s">
        <v>224</v>
      </c>
      <c r="D653" s="288" t="s">
        <v>225</v>
      </c>
      <c r="E653" s="17" t="s">
        <v>202</v>
      </c>
      <c r="F653" s="289">
        <v>215.634</v>
      </c>
      <c r="G653" s="34"/>
      <c r="H653" s="39"/>
    </row>
    <row r="654" spans="1:8" s="2" customFormat="1" ht="20.4">
      <c r="A654" s="34"/>
      <c r="B654" s="39"/>
      <c r="C654" s="288" t="s">
        <v>230</v>
      </c>
      <c r="D654" s="288" t="s">
        <v>231</v>
      </c>
      <c r="E654" s="17" t="s">
        <v>202</v>
      </c>
      <c r="F654" s="289">
        <v>178.493</v>
      </c>
      <c r="G654" s="34"/>
      <c r="H654" s="39"/>
    </row>
    <row r="655" spans="1:8" s="2" customFormat="1" ht="16.8" customHeight="1">
      <c r="A655" s="34"/>
      <c r="B655" s="39"/>
      <c r="C655" s="288" t="s">
        <v>240</v>
      </c>
      <c r="D655" s="288" t="s">
        <v>241</v>
      </c>
      <c r="E655" s="17" t="s">
        <v>202</v>
      </c>
      <c r="F655" s="289">
        <v>87.192</v>
      </c>
      <c r="G655" s="34"/>
      <c r="H655" s="39"/>
    </row>
    <row r="656" spans="1:8" s="2" customFormat="1" ht="26.4" customHeight="1">
      <c r="A656" s="34"/>
      <c r="B656" s="39"/>
      <c r="C656" s="283" t="s">
        <v>2087</v>
      </c>
      <c r="D656" s="283" t="s">
        <v>120</v>
      </c>
      <c r="E656" s="34"/>
      <c r="F656" s="34"/>
      <c r="G656" s="34"/>
      <c r="H656" s="39"/>
    </row>
    <row r="657" spans="1:8" s="2" customFormat="1" ht="16.8" customHeight="1">
      <c r="A657" s="34"/>
      <c r="B657" s="39"/>
      <c r="C657" s="284" t="s">
        <v>1279</v>
      </c>
      <c r="D657" s="285" t="s">
        <v>1</v>
      </c>
      <c r="E657" s="286" t="s">
        <v>1</v>
      </c>
      <c r="F657" s="287">
        <v>298.05</v>
      </c>
      <c r="G657" s="34"/>
      <c r="H657" s="39"/>
    </row>
    <row r="658" spans="1:8" s="2" customFormat="1" ht="16.8" customHeight="1">
      <c r="A658" s="34"/>
      <c r="B658" s="39"/>
      <c r="C658" s="288" t="s">
        <v>1</v>
      </c>
      <c r="D658" s="288" t="s">
        <v>2088</v>
      </c>
      <c r="E658" s="17" t="s">
        <v>1</v>
      </c>
      <c r="F658" s="289">
        <v>0</v>
      </c>
      <c r="G658" s="34"/>
      <c r="H658" s="39"/>
    </row>
    <row r="659" spans="1:8" s="2" customFormat="1" ht="16.8" customHeight="1">
      <c r="A659" s="34"/>
      <c r="B659" s="39"/>
      <c r="C659" s="288" t="s">
        <v>1</v>
      </c>
      <c r="D659" s="288" t="s">
        <v>2089</v>
      </c>
      <c r="E659" s="17" t="s">
        <v>1</v>
      </c>
      <c r="F659" s="289">
        <v>298.05</v>
      </c>
      <c r="G659" s="34"/>
      <c r="H659" s="39"/>
    </row>
    <row r="660" spans="1:8" s="2" customFormat="1" ht="16.8" customHeight="1">
      <c r="A660" s="34"/>
      <c r="B660" s="39"/>
      <c r="C660" s="288" t="s">
        <v>1279</v>
      </c>
      <c r="D660" s="288" t="s">
        <v>216</v>
      </c>
      <c r="E660" s="17" t="s">
        <v>1</v>
      </c>
      <c r="F660" s="289">
        <v>298.05</v>
      </c>
      <c r="G660" s="34"/>
      <c r="H660" s="39"/>
    </row>
    <row r="661" spans="1:8" s="2" customFormat="1" ht="16.8" customHeight="1">
      <c r="A661" s="34"/>
      <c r="B661" s="39"/>
      <c r="C661" s="290" t="s">
        <v>2055</v>
      </c>
      <c r="D661" s="34"/>
      <c r="E661" s="34"/>
      <c r="F661" s="34"/>
      <c r="G661" s="34"/>
      <c r="H661" s="39"/>
    </row>
    <row r="662" spans="1:8" s="2" customFormat="1" ht="16.8" customHeight="1">
      <c r="A662" s="34"/>
      <c r="B662" s="39"/>
      <c r="C662" s="288" t="s">
        <v>250</v>
      </c>
      <c r="D662" s="288" t="s">
        <v>251</v>
      </c>
      <c r="E662" s="17" t="s">
        <v>202</v>
      </c>
      <c r="F662" s="289">
        <v>298.05</v>
      </c>
      <c r="G662" s="34"/>
      <c r="H662" s="39"/>
    </row>
    <row r="663" spans="1:8" s="2" customFormat="1" ht="16.8" customHeight="1">
      <c r="A663" s="34"/>
      <c r="B663" s="39"/>
      <c r="C663" s="284" t="s">
        <v>2090</v>
      </c>
      <c r="D663" s="285" t="s">
        <v>1</v>
      </c>
      <c r="E663" s="286" t="s">
        <v>1</v>
      </c>
      <c r="F663" s="287">
        <v>5882.5</v>
      </c>
      <c r="G663" s="34"/>
      <c r="H663" s="39"/>
    </row>
    <row r="664" spans="1:8" s="2" customFormat="1" ht="16.8" customHeight="1">
      <c r="A664" s="34"/>
      <c r="B664" s="39"/>
      <c r="C664" s="290" t="s">
        <v>2055</v>
      </c>
      <c r="D664" s="34"/>
      <c r="E664" s="34"/>
      <c r="F664" s="34"/>
      <c r="G664" s="34"/>
      <c r="H664" s="39"/>
    </row>
    <row r="665" spans="1:8" s="2" customFormat="1" ht="16.8" customHeight="1">
      <c r="A665" s="34"/>
      <c r="B665" s="39"/>
      <c r="C665" s="288" t="s">
        <v>1470</v>
      </c>
      <c r="D665" s="288" t="s">
        <v>1471</v>
      </c>
      <c r="E665" s="17" t="s">
        <v>195</v>
      </c>
      <c r="F665" s="289">
        <v>4200</v>
      </c>
      <c r="G665" s="34"/>
      <c r="H665" s="39"/>
    </row>
    <row r="666" spans="1:8" s="2" customFormat="1" ht="20.4">
      <c r="A666" s="34"/>
      <c r="B666" s="39"/>
      <c r="C666" s="288" t="s">
        <v>1473</v>
      </c>
      <c r="D666" s="288" t="s">
        <v>1474</v>
      </c>
      <c r="E666" s="17" t="s">
        <v>195</v>
      </c>
      <c r="F666" s="289">
        <v>4200</v>
      </c>
      <c r="G666" s="34"/>
      <c r="H666" s="39"/>
    </row>
    <row r="667" spans="1:8" s="2" customFormat="1" ht="26.4" customHeight="1">
      <c r="A667" s="34"/>
      <c r="B667" s="39"/>
      <c r="C667" s="283" t="s">
        <v>2091</v>
      </c>
      <c r="D667" s="283" t="s">
        <v>123</v>
      </c>
      <c r="E667" s="34"/>
      <c r="F667" s="34"/>
      <c r="G667" s="34"/>
      <c r="H667" s="39"/>
    </row>
    <row r="668" spans="1:8" s="2" customFormat="1" ht="16.8" customHeight="1">
      <c r="A668" s="34"/>
      <c r="B668" s="39"/>
      <c r="C668" s="284" t="s">
        <v>466</v>
      </c>
      <c r="D668" s="285" t="s">
        <v>1</v>
      </c>
      <c r="E668" s="286" t="s">
        <v>1</v>
      </c>
      <c r="F668" s="287">
        <v>528</v>
      </c>
      <c r="G668" s="34"/>
      <c r="H668" s="39"/>
    </row>
    <row r="669" spans="1:8" s="2" customFormat="1" ht="16.8" customHeight="1">
      <c r="A669" s="34"/>
      <c r="B669" s="39"/>
      <c r="C669" s="288" t="s">
        <v>466</v>
      </c>
      <c r="D669" s="288" t="s">
        <v>1645</v>
      </c>
      <c r="E669" s="17" t="s">
        <v>1</v>
      </c>
      <c r="F669" s="289">
        <v>528</v>
      </c>
      <c r="G669" s="34"/>
      <c r="H669" s="39"/>
    </row>
    <row r="670" spans="1:8" s="2" customFormat="1" ht="16.8" customHeight="1">
      <c r="A670" s="34"/>
      <c r="B670" s="39"/>
      <c r="C670" s="284" t="s">
        <v>137</v>
      </c>
      <c r="D670" s="285" t="s">
        <v>1</v>
      </c>
      <c r="E670" s="286" t="s">
        <v>1</v>
      </c>
      <c r="F670" s="287">
        <v>420</v>
      </c>
      <c r="G670" s="34"/>
      <c r="H670" s="39"/>
    </row>
    <row r="671" spans="1:8" s="2" customFormat="1" ht="16.8" customHeight="1">
      <c r="A671" s="34"/>
      <c r="B671" s="39"/>
      <c r="C671" s="288" t="s">
        <v>1</v>
      </c>
      <c r="D671" s="288" t="s">
        <v>1534</v>
      </c>
      <c r="E671" s="17" t="s">
        <v>1</v>
      </c>
      <c r="F671" s="289">
        <v>0</v>
      </c>
      <c r="G671" s="34"/>
      <c r="H671" s="39"/>
    </row>
    <row r="672" spans="1:8" s="2" customFormat="1" ht="16.8" customHeight="1">
      <c r="A672" s="34"/>
      <c r="B672" s="39"/>
      <c r="C672" s="288" t="s">
        <v>137</v>
      </c>
      <c r="D672" s="288" t="s">
        <v>1535</v>
      </c>
      <c r="E672" s="17" t="s">
        <v>1</v>
      </c>
      <c r="F672" s="289">
        <v>420</v>
      </c>
      <c r="G672" s="34"/>
      <c r="H672" s="39"/>
    </row>
    <row r="673" spans="1:8" s="2" customFormat="1" ht="16.8" customHeight="1">
      <c r="A673" s="34"/>
      <c r="B673" s="39"/>
      <c r="C673" s="290" t="s">
        <v>2055</v>
      </c>
      <c r="D673" s="34"/>
      <c r="E673" s="34"/>
      <c r="F673" s="34"/>
      <c r="G673" s="34"/>
      <c r="H673" s="39"/>
    </row>
    <row r="674" spans="1:8" s="2" customFormat="1" ht="20.4">
      <c r="A674" s="34"/>
      <c r="B674" s="39"/>
      <c r="C674" s="288" t="s">
        <v>1531</v>
      </c>
      <c r="D674" s="288" t="s">
        <v>1532</v>
      </c>
      <c r="E674" s="17" t="s">
        <v>202</v>
      </c>
      <c r="F674" s="289">
        <v>420</v>
      </c>
      <c r="G674" s="34"/>
      <c r="H674" s="39"/>
    </row>
    <row r="675" spans="1:8" s="2" customFormat="1" ht="20.4">
      <c r="A675" s="34"/>
      <c r="B675" s="39"/>
      <c r="C675" s="288" t="s">
        <v>230</v>
      </c>
      <c r="D675" s="288" t="s">
        <v>231</v>
      </c>
      <c r="E675" s="17" t="s">
        <v>202</v>
      </c>
      <c r="F675" s="289">
        <v>501.795</v>
      </c>
      <c r="G675" s="34"/>
      <c r="H675" s="39"/>
    </row>
    <row r="676" spans="1:8" s="2" customFormat="1" ht="16.8" customHeight="1">
      <c r="A676" s="34"/>
      <c r="B676" s="39"/>
      <c r="C676" s="284" t="s">
        <v>2092</v>
      </c>
      <c r="D676" s="285" t="s">
        <v>1</v>
      </c>
      <c r="E676" s="286" t="s">
        <v>1</v>
      </c>
      <c r="F676" s="287">
        <v>127.5</v>
      </c>
      <c r="G676" s="34"/>
      <c r="H676" s="39"/>
    </row>
    <row r="677" spans="1:8" s="2" customFormat="1" ht="16.8" customHeight="1">
      <c r="A677" s="34"/>
      <c r="B677" s="39"/>
      <c r="C677" s="290" t="s">
        <v>2055</v>
      </c>
      <c r="D677" s="34"/>
      <c r="E677" s="34"/>
      <c r="F677" s="34"/>
      <c r="G677" s="34"/>
      <c r="H677" s="39"/>
    </row>
    <row r="678" spans="1:8" s="2" customFormat="1" ht="16.8" customHeight="1">
      <c r="A678" s="34"/>
      <c r="B678" s="39"/>
      <c r="C678" s="288" t="s">
        <v>1161</v>
      </c>
      <c r="D678" s="288" t="s">
        <v>1162</v>
      </c>
      <c r="E678" s="17" t="s">
        <v>195</v>
      </c>
      <c r="F678" s="289">
        <v>80</v>
      </c>
      <c r="G678" s="34"/>
      <c r="H678" s="39"/>
    </row>
    <row r="679" spans="1:8" s="2" customFormat="1" ht="16.8" customHeight="1">
      <c r="A679" s="34"/>
      <c r="B679" s="39"/>
      <c r="C679" s="288" t="s">
        <v>768</v>
      </c>
      <c r="D679" s="288" t="s">
        <v>769</v>
      </c>
      <c r="E679" s="17" t="s">
        <v>195</v>
      </c>
      <c r="F679" s="289">
        <v>80</v>
      </c>
      <c r="G679" s="34"/>
      <c r="H679" s="39"/>
    </row>
    <row r="680" spans="1:8" s="2" customFormat="1" ht="16.8" customHeight="1">
      <c r="A680" s="34"/>
      <c r="B680" s="39"/>
      <c r="C680" s="284" t="s">
        <v>146</v>
      </c>
      <c r="D680" s="285" t="s">
        <v>1</v>
      </c>
      <c r="E680" s="286" t="s">
        <v>1</v>
      </c>
      <c r="F680" s="287">
        <v>501.795</v>
      </c>
      <c r="G680" s="34"/>
      <c r="H680" s="39"/>
    </row>
    <row r="681" spans="1:8" s="2" customFormat="1" ht="16.8" customHeight="1">
      <c r="A681" s="34"/>
      <c r="B681" s="39"/>
      <c r="C681" s="288" t="s">
        <v>1</v>
      </c>
      <c r="D681" s="288" t="s">
        <v>1560</v>
      </c>
      <c r="E681" s="17" t="s">
        <v>1</v>
      </c>
      <c r="F681" s="289">
        <v>505.48</v>
      </c>
      <c r="G681" s="34"/>
      <c r="H681" s="39"/>
    </row>
    <row r="682" spans="1:8" s="2" customFormat="1" ht="16.8" customHeight="1">
      <c r="A682" s="34"/>
      <c r="B682" s="39"/>
      <c r="C682" s="288" t="s">
        <v>1</v>
      </c>
      <c r="D682" s="288" t="s">
        <v>1561</v>
      </c>
      <c r="E682" s="17" t="s">
        <v>1</v>
      </c>
      <c r="F682" s="289">
        <v>-3.685</v>
      </c>
      <c r="G682" s="34"/>
      <c r="H682" s="39"/>
    </row>
    <row r="683" spans="1:8" s="2" customFormat="1" ht="16.8" customHeight="1">
      <c r="A683" s="34"/>
      <c r="B683" s="39"/>
      <c r="C683" s="288" t="s">
        <v>146</v>
      </c>
      <c r="D683" s="288" t="s">
        <v>216</v>
      </c>
      <c r="E683" s="17" t="s">
        <v>1</v>
      </c>
      <c r="F683" s="289">
        <v>501.795</v>
      </c>
      <c r="G683" s="34"/>
      <c r="H683" s="39"/>
    </row>
    <row r="684" spans="1:8" s="2" customFormat="1" ht="16.8" customHeight="1">
      <c r="A684" s="34"/>
      <c r="B684" s="39"/>
      <c r="C684" s="290" t="s">
        <v>2055</v>
      </c>
      <c r="D684" s="34"/>
      <c r="E684" s="34"/>
      <c r="F684" s="34"/>
      <c r="G684" s="34"/>
      <c r="H684" s="39"/>
    </row>
    <row r="685" spans="1:8" s="2" customFormat="1" ht="20.4">
      <c r="A685" s="34"/>
      <c r="B685" s="39"/>
      <c r="C685" s="288" t="s">
        <v>230</v>
      </c>
      <c r="D685" s="288" t="s">
        <v>231</v>
      </c>
      <c r="E685" s="17" t="s">
        <v>202</v>
      </c>
      <c r="F685" s="289">
        <v>501.795</v>
      </c>
      <c r="G685" s="34"/>
      <c r="H685" s="39"/>
    </row>
    <row r="686" spans="1:8" s="2" customFormat="1" ht="20.4">
      <c r="A686" s="34"/>
      <c r="B686" s="39"/>
      <c r="C686" s="288" t="s">
        <v>235</v>
      </c>
      <c r="D686" s="288" t="s">
        <v>236</v>
      </c>
      <c r="E686" s="17" t="s">
        <v>202</v>
      </c>
      <c r="F686" s="289">
        <v>2508.975</v>
      </c>
      <c r="G686" s="34"/>
      <c r="H686" s="39"/>
    </row>
    <row r="687" spans="1:8" s="2" customFormat="1" ht="16.8" customHeight="1">
      <c r="A687" s="34"/>
      <c r="B687" s="39"/>
      <c r="C687" s="288" t="s">
        <v>250</v>
      </c>
      <c r="D687" s="288" t="s">
        <v>251</v>
      </c>
      <c r="E687" s="17" t="s">
        <v>202</v>
      </c>
      <c r="F687" s="289">
        <v>501.795</v>
      </c>
      <c r="G687" s="34"/>
      <c r="H687" s="39"/>
    </row>
    <row r="688" spans="1:8" s="2" customFormat="1" ht="20.4">
      <c r="A688" s="34"/>
      <c r="B688" s="39"/>
      <c r="C688" s="288" t="s">
        <v>254</v>
      </c>
      <c r="D688" s="288" t="s">
        <v>255</v>
      </c>
      <c r="E688" s="17" t="s">
        <v>256</v>
      </c>
      <c r="F688" s="289">
        <v>837.998</v>
      </c>
      <c r="G688" s="34"/>
      <c r="H688" s="39"/>
    </row>
    <row r="689" spans="1:8" s="2" customFormat="1" ht="16.8" customHeight="1">
      <c r="A689" s="34"/>
      <c r="B689" s="39"/>
      <c r="C689" s="284" t="s">
        <v>634</v>
      </c>
      <c r="D689" s="285" t="s">
        <v>1</v>
      </c>
      <c r="E689" s="286" t="s">
        <v>1</v>
      </c>
      <c r="F689" s="287">
        <v>10.15</v>
      </c>
      <c r="G689" s="34"/>
      <c r="H689" s="39"/>
    </row>
    <row r="690" spans="1:8" s="2" customFormat="1" ht="16.8" customHeight="1">
      <c r="A690" s="34"/>
      <c r="B690" s="39"/>
      <c r="C690" s="288" t="s">
        <v>634</v>
      </c>
      <c r="D690" s="288" t="s">
        <v>1762</v>
      </c>
      <c r="E690" s="17" t="s">
        <v>1</v>
      </c>
      <c r="F690" s="289">
        <v>10.15</v>
      </c>
      <c r="G690" s="34"/>
      <c r="H690" s="39"/>
    </row>
    <row r="691" spans="1:8" s="2" customFormat="1" ht="16.8" customHeight="1">
      <c r="A691" s="34"/>
      <c r="B691" s="39"/>
      <c r="C691" s="290" t="s">
        <v>2055</v>
      </c>
      <c r="D691" s="34"/>
      <c r="E691" s="34"/>
      <c r="F691" s="34"/>
      <c r="G691" s="34"/>
      <c r="H691" s="39"/>
    </row>
    <row r="692" spans="1:8" s="2" customFormat="1" ht="16.8" customHeight="1">
      <c r="A692" s="34"/>
      <c r="B692" s="39"/>
      <c r="C692" s="288" t="s">
        <v>671</v>
      </c>
      <c r="D692" s="288" t="s">
        <v>672</v>
      </c>
      <c r="E692" s="17" t="s">
        <v>202</v>
      </c>
      <c r="F692" s="289">
        <v>10.15</v>
      </c>
      <c r="G692" s="34"/>
      <c r="H692" s="39"/>
    </row>
    <row r="693" spans="1:8" s="2" customFormat="1" ht="20.4">
      <c r="A693" s="34"/>
      <c r="B693" s="39"/>
      <c r="C693" s="288" t="s">
        <v>230</v>
      </c>
      <c r="D693" s="288" t="s">
        <v>231</v>
      </c>
      <c r="E693" s="17" t="s">
        <v>202</v>
      </c>
      <c r="F693" s="289">
        <v>501.795</v>
      </c>
      <c r="G693" s="34"/>
      <c r="H693" s="39"/>
    </row>
    <row r="694" spans="1:8" s="2" customFormat="1" ht="16.8" customHeight="1">
      <c r="A694" s="34"/>
      <c r="B694" s="39"/>
      <c r="C694" s="288" t="s">
        <v>675</v>
      </c>
      <c r="D694" s="288" t="s">
        <v>676</v>
      </c>
      <c r="E694" s="17" t="s">
        <v>202</v>
      </c>
      <c r="F694" s="289">
        <v>142.1</v>
      </c>
      <c r="G694" s="34"/>
      <c r="H694" s="39"/>
    </row>
    <row r="695" spans="1:8" s="2" customFormat="1" ht="16.8" customHeight="1">
      <c r="A695" s="34"/>
      <c r="B695" s="39"/>
      <c r="C695" s="284" t="s">
        <v>139</v>
      </c>
      <c r="D695" s="285" t="s">
        <v>1</v>
      </c>
      <c r="E695" s="286" t="s">
        <v>1</v>
      </c>
      <c r="F695" s="287">
        <v>2350</v>
      </c>
      <c r="G695" s="34"/>
      <c r="H695" s="39"/>
    </row>
    <row r="696" spans="1:8" s="2" customFormat="1" ht="16.8" customHeight="1">
      <c r="A696" s="34"/>
      <c r="B696" s="39"/>
      <c r="C696" s="288" t="s">
        <v>139</v>
      </c>
      <c r="D696" s="288" t="s">
        <v>1530</v>
      </c>
      <c r="E696" s="17" t="s">
        <v>1</v>
      </c>
      <c r="F696" s="289">
        <v>2350</v>
      </c>
      <c r="G696" s="34"/>
      <c r="H696" s="39"/>
    </row>
    <row r="697" spans="1:8" s="2" customFormat="1" ht="16.8" customHeight="1">
      <c r="A697" s="34"/>
      <c r="B697" s="39"/>
      <c r="C697" s="290" t="s">
        <v>2055</v>
      </c>
      <c r="D697" s="34"/>
      <c r="E697" s="34"/>
      <c r="F697" s="34"/>
      <c r="G697" s="34"/>
      <c r="H697" s="39"/>
    </row>
    <row r="698" spans="1:8" s="2" customFormat="1" ht="16.8" customHeight="1">
      <c r="A698" s="34"/>
      <c r="B698" s="39"/>
      <c r="C698" s="288" t="s">
        <v>1527</v>
      </c>
      <c r="D698" s="288" t="s">
        <v>1528</v>
      </c>
      <c r="E698" s="17" t="s">
        <v>195</v>
      </c>
      <c r="F698" s="289">
        <v>2350</v>
      </c>
      <c r="G698" s="34"/>
      <c r="H698" s="39"/>
    </row>
    <row r="699" spans="1:8" s="2" customFormat="1" ht="20.4">
      <c r="A699" s="34"/>
      <c r="B699" s="39"/>
      <c r="C699" s="288" t="s">
        <v>224</v>
      </c>
      <c r="D699" s="288" t="s">
        <v>225</v>
      </c>
      <c r="E699" s="17" t="s">
        <v>202</v>
      </c>
      <c r="F699" s="289">
        <v>678.77</v>
      </c>
      <c r="G699" s="34"/>
      <c r="H699" s="39"/>
    </row>
    <row r="700" spans="1:8" s="2" customFormat="1" ht="16.8" customHeight="1">
      <c r="A700" s="34"/>
      <c r="B700" s="39"/>
      <c r="C700" s="284" t="s">
        <v>142</v>
      </c>
      <c r="D700" s="285" t="s">
        <v>1</v>
      </c>
      <c r="E700" s="286" t="s">
        <v>1</v>
      </c>
      <c r="F700" s="287">
        <v>2126</v>
      </c>
      <c r="G700" s="34"/>
      <c r="H700" s="39"/>
    </row>
    <row r="701" spans="1:8" s="2" customFormat="1" ht="16.8" customHeight="1">
      <c r="A701" s="34"/>
      <c r="B701" s="39"/>
      <c r="C701" s="288" t="s">
        <v>142</v>
      </c>
      <c r="D701" s="288" t="s">
        <v>1582</v>
      </c>
      <c r="E701" s="17" t="s">
        <v>1</v>
      </c>
      <c r="F701" s="289">
        <v>2126</v>
      </c>
      <c r="G701" s="34"/>
      <c r="H701" s="39"/>
    </row>
    <row r="702" spans="1:8" s="2" customFormat="1" ht="16.8" customHeight="1">
      <c r="A702" s="34"/>
      <c r="B702" s="39"/>
      <c r="C702" s="290" t="s">
        <v>2055</v>
      </c>
      <c r="D702" s="34"/>
      <c r="E702" s="34"/>
      <c r="F702" s="34"/>
      <c r="G702" s="34"/>
      <c r="H702" s="39"/>
    </row>
    <row r="703" spans="1:8" s="2" customFormat="1" ht="16.8" customHeight="1">
      <c r="A703" s="34"/>
      <c r="B703" s="39"/>
      <c r="C703" s="288" t="s">
        <v>274</v>
      </c>
      <c r="D703" s="288" t="s">
        <v>275</v>
      </c>
      <c r="E703" s="17" t="s">
        <v>195</v>
      </c>
      <c r="F703" s="289">
        <v>2126</v>
      </c>
      <c r="G703" s="34"/>
      <c r="H703" s="39"/>
    </row>
    <row r="704" spans="1:8" s="2" customFormat="1" ht="20.4">
      <c r="A704" s="34"/>
      <c r="B704" s="39"/>
      <c r="C704" s="288" t="s">
        <v>224</v>
      </c>
      <c r="D704" s="288" t="s">
        <v>225</v>
      </c>
      <c r="E704" s="17" t="s">
        <v>202</v>
      </c>
      <c r="F704" s="289">
        <v>678.77</v>
      </c>
      <c r="G704" s="34"/>
      <c r="H704" s="39"/>
    </row>
    <row r="705" spans="1:8" s="2" customFormat="1" ht="16.8" customHeight="1">
      <c r="A705" s="34"/>
      <c r="B705" s="39"/>
      <c r="C705" s="288" t="s">
        <v>1563</v>
      </c>
      <c r="D705" s="288" t="s">
        <v>1564</v>
      </c>
      <c r="E705" s="17" t="s">
        <v>202</v>
      </c>
      <c r="F705" s="289">
        <v>322.585</v>
      </c>
      <c r="G705" s="34"/>
      <c r="H705" s="39"/>
    </row>
    <row r="706" spans="1:8" s="2" customFormat="1" ht="16.8" customHeight="1">
      <c r="A706" s="34"/>
      <c r="B706" s="39"/>
      <c r="C706" s="288" t="s">
        <v>269</v>
      </c>
      <c r="D706" s="288" t="s">
        <v>270</v>
      </c>
      <c r="E706" s="17" t="s">
        <v>202</v>
      </c>
      <c r="F706" s="289">
        <v>318.9</v>
      </c>
      <c r="G706" s="34"/>
      <c r="H706" s="39"/>
    </row>
    <row r="707" spans="1:8" s="2" customFormat="1" ht="16.8" customHeight="1">
      <c r="A707" s="34"/>
      <c r="B707" s="39"/>
      <c r="C707" s="288" t="s">
        <v>283</v>
      </c>
      <c r="D707" s="288" t="s">
        <v>284</v>
      </c>
      <c r="E707" s="17" t="s">
        <v>195</v>
      </c>
      <c r="F707" s="289">
        <v>2126</v>
      </c>
      <c r="G707" s="34"/>
      <c r="H707" s="39"/>
    </row>
    <row r="708" spans="1:8" s="2" customFormat="1" ht="16.8" customHeight="1">
      <c r="A708" s="34"/>
      <c r="B708" s="39"/>
      <c r="C708" s="288" t="s">
        <v>929</v>
      </c>
      <c r="D708" s="288" t="s">
        <v>930</v>
      </c>
      <c r="E708" s="17" t="s">
        <v>195</v>
      </c>
      <c r="F708" s="289">
        <v>2126</v>
      </c>
      <c r="G708" s="34"/>
      <c r="H708" s="39"/>
    </row>
    <row r="709" spans="1:8" s="2" customFormat="1" ht="16.8" customHeight="1">
      <c r="A709" s="34"/>
      <c r="B709" s="39"/>
      <c r="C709" s="284" t="s">
        <v>1484</v>
      </c>
      <c r="D709" s="285" t="s">
        <v>1</v>
      </c>
      <c r="E709" s="286" t="s">
        <v>1</v>
      </c>
      <c r="F709" s="287">
        <v>0.81</v>
      </c>
      <c r="G709" s="34"/>
      <c r="H709" s="39"/>
    </row>
    <row r="710" spans="1:8" s="2" customFormat="1" ht="16.8" customHeight="1">
      <c r="A710" s="34"/>
      <c r="B710" s="39"/>
      <c r="C710" s="288" t="s">
        <v>1</v>
      </c>
      <c r="D710" s="288" t="s">
        <v>1575</v>
      </c>
      <c r="E710" s="17" t="s">
        <v>1</v>
      </c>
      <c r="F710" s="289">
        <v>0</v>
      </c>
      <c r="G710" s="34"/>
      <c r="H710" s="39"/>
    </row>
    <row r="711" spans="1:8" s="2" customFormat="1" ht="16.8" customHeight="1">
      <c r="A711" s="34"/>
      <c r="B711" s="39"/>
      <c r="C711" s="288" t="s">
        <v>1484</v>
      </c>
      <c r="D711" s="288" t="s">
        <v>1576</v>
      </c>
      <c r="E711" s="17" t="s">
        <v>1</v>
      </c>
      <c r="F711" s="289">
        <v>0.81</v>
      </c>
      <c r="G711" s="34"/>
      <c r="H711" s="39"/>
    </row>
    <row r="712" spans="1:8" s="2" customFormat="1" ht="16.8" customHeight="1">
      <c r="A712" s="34"/>
      <c r="B712" s="39"/>
      <c r="C712" s="290" t="s">
        <v>2055</v>
      </c>
      <c r="D712" s="34"/>
      <c r="E712" s="34"/>
      <c r="F712" s="34"/>
      <c r="G712" s="34"/>
      <c r="H712" s="39"/>
    </row>
    <row r="713" spans="1:8" s="2" customFormat="1" ht="16.8" customHeight="1">
      <c r="A713" s="34"/>
      <c r="B713" s="39"/>
      <c r="C713" s="288" t="s">
        <v>755</v>
      </c>
      <c r="D713" s="288" t="s">
        <v>756</v>
      </c>
      <c r="E713" s="17" t="s">
        <v>202</v>
      </c>
      <c r="F713" s="289">
        <v>0.81</v>
      </c>
      <c r="G713" s="34"/>
      <c r="H713" s="39"/>
    </row>
    <row r="714" spans="1:8" s="2" customFormat="1" ht="16.8" customHeight="1">
      <c r="A714" s="34"/>
      <c r="B714" s="39"/>
      <c r="C714" s="288" t="s">
        <v>515</v>
      </c>
      <c r="D714" s="288" t="s">
        <v>265</v>
      </c>
      <c r="E714" s="17" t="s">
        <v>202</v>
      </c>
      <c r="F714" s="289">
        <v>3.685</v>
      </c>
      <c r="G714" s="34"/>
      <c r="H714" s="39"/>
    </row>
    <row r="715" spans="1:8" s="2" customFormat="1" ht="16.8" customHeight="1">
      <c r="A715" s="34"/>
      <c r="B715" s="39"/>
      <c r="C715" s="284" t="s">
        <v>1486</v>
      </c>
      <c r="D715" s="285" t="s">
        <v>1</v>
      </c>
      <c r="E715" s="286" t="s">
        <v>1</v>
      </c>
      <c r="F715" s="287">
        <v>0.18</v>
      </c>
      <c r="G715" s="34"/>
      <c r="H715" s="39"/>
    </row>
    <row r="716" spans="1:8" s="2" customFormat="1" ht="16.8" customHeight="1">
      <c r="A716" s="34"/>
      <c r="B716" s="39"/>
      <c r="C716" s="288" t="s">
        <v>1</v>
      </c>
      <c r="D716" s="288" t="s">
        <v>1575</v>
      </c>
      <c r="E716" s="17" t="s">
        <v>1</v>
      </c>
      <c r="F716" s="289">
        <v>0</v>
      </c>
      <c r="G716" s="34"/>
      <c r="H716" s="39"/>
    </row>
    <row r="717" spans="1:8" s="2" customFormat="1" ht="16.8" customHeight="1">
      <c r="A717" s="34"/>
      <c r="B717" s="39"/>
      <c r="C717" s="288" t="s">
        <v>1486</v>
      </c>
      <c r="D717" s="288" t="s">
        <v>1588</v>
      </c>
      <c r="E717" s="17" t="s">
        <v>1</v>
      </c>
      <c r="F717" s="289">
        <v>0.18</v>
      </c>
      <c r="G717" s="34"/>
      <c r="H717" s="39"/>
    </row>
    <row r="718" spans="1:8" s="2" customFormat="1" ht="16.8" customHeight="1">
      <c r="A718" s="34"/>
      <c r="B718" s="39"/>
      <c r="C718" s="290" t="s">
        <v>2055</v>
      </c>
      <c r="D718" s="34"/>
      <c r="E718" s="34"/>
      <c r="F718" s="34"/>
      <c r="G718" s="34"/>
      <c r="H718" s="39"/>
    </row>
    <row r="719" spans="1:8" s="2" customFormat="1" ht="16.8" customHeight="1">
      <c r="A719" s="34"/>
      <c r="B719" s="39"/>
      <c r="C719" s="288" t="s">
        <v>1157</v>
      </c>
      <c r="D719" s="288" t="s">
        <v>1158</v>
      </c>
      <c r="E719" s="17" t="s">
        <v>202</v>
      </c>
      <c r="F719" s="289">
        <v>0.18</v>
      </c>
      <c r="G719" s="34"/>
      <c r="H719" s="39"/>
    </row>
    <row r="720" spans="1:8" s="2" customFormat="1" ht="16.8" customHeight="1">
      <c r="A720" s="34"/>
      <c r="B720" s="39"/>
      <c r="C720" s="288" t="s">
        <v>515</v>
      </c>
      <c r="D720" s="288" t="s">
        <v>265</v>
      </c>
      <c r="E720" s="17" t="s">
        <v>202</v>
      </c>
      <c r="F720" s="289">
        <v>3.685</v>
      </c>
      <c r="G720" s="34"/>
      <c r="H720" s="39"/>
    </row>
    <row r="721" spans="1:8" s="2" customFormat="1" ht="16.8" customHeight="1">
      <c r="A721" s="34"/>
      <c r="B721" s="39"/>
      <c r="C721" s="284" t="s">
        <v>470</v>
      </c>
      <c r="D721" s="285" t="s">
        <v>1</v>
      </c>
      <c r="E721" s="286" t="s">
        <v>1</v>
      </c>
      <c r="F721" s="287">
        <v>70.29</v>
      </c>
      <c r="G721" s="34"/>
      <c r="H721" s="39"/>
    </row>
    <row r="722" spans="1:8" s="2" customFormat="1" ht="16.8" customHeight="1">
      <c r="A722" s="34"/>
      <c r="B722" s="39"/>
      <c r="C722" s="288" t="s">
        <v>1</v>
      </c>
      <c r="D722" s="288" t="s">
        <v>501</v>
      </c>
      <c r="E722" s="17" t="s">
        <v>1</v>
      </c>
      <c r="F722" s="289">
        <v>0</v>
      </c>
      <c r="G722" s="34"/>
      <c r="H722" s="39"/>
    </row>
    <row r="723" spans="1:8" s="2" customFormat="1" ht="16.8" customHeight="1">
      <c r="A723" s="34"/>
      <c r="B723" s="39"/>
      <c r="C723" s="288" t="s">
        <v>1</v>
      </c>
      <c r="D723" s="288" t="s">
        <v>1542</v>
      </c>
      <c r="E723" s="17" t="s">
        <v>1</v>
      </c>
      <c r="F723" s="289">
        <v>8.37</v>
      </c>
      <c r="G723" s="34"/>
      <c r="H723" s="39"/>
    </row>
    <row r="724" spans="1:8" s="2" customFormat="1" ht="16.8" customHeight="1">
      <c r="A724" s="34"/>
      <c r="B724" s="39"/>
      <c r="C724" s="288" t="s">
        <v>1</v>
      </c>
      <c r="D724" s="288" t="s">
        <v>1543</v>
      </c>
      <c r="E724" s="17" t="s">
        <v>1</v>
      </c>
      <c r="F724" s="289">
        <v>3.72</v>
      </c>
      <c r="G724" s="34"/>
      <c r="H724" s="39"/>
    </row>
    <row r="725" spans="1:8" s="2" customFormat="1" ht="16.8" customHeight="1">
      <c r="A725" s="34"/>
      <c r="B725" s="39"/>
      <c r="C725" s="288" t="s">
        <v>1</v>
      </c>
      <c r="D725" s="288" t="s">
        <v>1544</v>
      </c>
      <c r="E725" s="17" t="s">
        <v>1</v>
      </c>
      <c r="F725" s="289">
        <v>58.2</v>
      </c>
      <c r="G725" s="34"/>
      <c r="H725" s="39"/>
    </row>
    <row r="726" spans="1:8" s="2" customFormat="1" ht="16.8" customHeight="1">
      <c r="A726" s="34"/>
      <c r="B726" s="39"/>
      <c r="C726" s="288" t="s">
        <v>470</v>
      </c>
      <c r="D726" s="288" t="s">
        <v>216</v>
      </c>
      <c r="E726" s="17" t="s">
        <v>1</v>
      </c>
      <c r="F726" s="289">
        <v>70.29</v>
      </c>
      <c r="G726" s="34"/>
      <c r="H726" s="39"/>
    </row>
    <row r="727" spans="1:8" s="2" customFormat="1" ht="16.8" customHeight="1">
      <c r="A727" s="34"/>
      <c r="B727" s="39"/>
      <c r="C727" s="290" t="s">
        <v>2055</v>
      </c>
      <c r="D727" s="34"/>
      <c r="E727" s="34"/>
      <c r="F727" s="34"/>
      <c r="G727" s="34"/>
      <c r="H727" s="39"/>
    </row>
    <row r="728" spans="1:8" s="2" customFormat="1" ht="20.4">
      <c r="A728" s="34"/>
      <c r="B728" s="39"/>
      <c r="C728" s="288" t="s">
        <v>1539</v>
      </c>
      <c r="D728" s="288" t="s">
        <v>1540</v>
      </c>
      <c r="E728" s="17" t="s">
        <v>202</v>
      </c>
      <c r="F728" s="289">
        <v>70.29</v>
      </c>
      <c r="G728" s="34"/>
      <c r="H728" s="39"/>
    </row>
    <row r="729" spans="1:8" s="2" customFormat="1" ht="20.4">
      <c r="A729" s="34"/>
      <c r="B729" s="39"/>
      <c r="C729" s="288" t="s">
        <v>230</v>
      </c>
      <c r="D729" s="288" t="s">
        <v>231</v>
      </c>
      <c r="E729" s="17" t="s">
        <v>202</v>
      </c>
      <c r="F729" s="289">
        <v>501.795</v>
      </c>
      <c r="G729" s="34"/>
      <c r="H729" s="39"/>
    </row>
    <row r="730" spans="1:8" s="2" customFormat="1" ht="16.8" customHeight="1">
      <c r="A730" s="34"/>
      <c r="B730" s="39"/>
      <c r="C730" s="284" t="s">
        <v>710</v>
      </c>
      <c r="D730" s="285" t="s">
        <v>1</v>
      </c>
      <c r="E730" s="286" t="s">
        <v>1</v>
      </c>
      <c r="F730" s="287">
        <v>2.7</v>
      </c>
      <c r="G730" s="34"/>
      <c r="H730" s="39"/>
    </row>
    <row r="731" spans="1:8" s="2" customFormat="1" ht="16.8" customHeight="1">
      <c r="A731" s="34"/>
      <c r="B731" s="39"/>
      <c r="C731" s="284" t="s">
        <v>1495</v>
      </c>
      <c r="D731" s="285" t="s">
        <v>1</v>
      </c>
      <c r="E731" s="286" t="s">
        <v>1</v>
      </c>
      <c r="F731" s="287">
        <v>3.24</v>
      </c>
      <c r="G731" s="34"/>
      <c r="H731" s="39"/>
    </row>
    <row r="732" spans="1:8" s="2" customFormat="1" ht="16.8" customHeight="1">
      <c r="A732" s="34"/>
      <c r="B732" s="39"/>
      <c r="C732" s="288" t="s">
        <v>1</v>
      </c>
      <c r="D732" s="288" t="s">
        <v>1537</v>
      </c>
      <c r="E732" s="17" t="s">
        <v>1</v>
      </c>
      <c r="F732" s="289">
        <v>0</v>
      </c>
      <c r="G732" s="34"/>
      <c r="H732" s="39"/>
    </row>
    <row r="733" spans="1:8" s="2" customFormat="1" ht="16.8" customHeight="1">
      <c r="A733" s="34"/>
      <c r="B733" s="39"/>
      <c r="C733" s="288" t="s">
        <v>1495</v>
      </c>
      <c r="D733" s="288" t="s">
        <v>1538</v>
      </c>
      <c r="E733" s="17" t="s">
        <v>1</v>
      </c>
      <c r="F733" s="289">
        <v>3.24</v>
      </c>
      <c r="G733" s="34"/>
      <c r="H733" s="39"/>
    </row>
    <row r="734" spans="1:8" s="2" customFormat="1" ht="16.8" customHeight="1">
      <c r="A734" s="34"/>
      <c r="B734" s="39"/>
      <c r="C734" s="290" t="s">
        <v>2055</v>
      </c>
      <c r="D734" s="34"/>
      <c r="E734" s="34"/>
      <c r="F734" s="34"/>
      <c r="G734" s="34"/>
      <c r="H734" s="39"/>
    </row>
    <row r="735" spans="1:8" s="2" customFormat="1" ht="16.8" customHeight="1">
      <c r="A735" s="34"/>
      <c r="B735" s="39"/>
      <c r="C735" s="288" t="s">
        <v>498</v>
      </c>
      <c r="D735" s="288" t="s">
        <v>499</v>
      </c>
      <c r="E735" s="17" t="s">
        <v>202</v>
      </c>
      <c r="F735" s="289">
        <v>3.24</v>
      </c>
      <c r="G735" s="34"/>
      <c r="H735" s="39"/>
    </row>
    <row r="736" spans="1:8" s="2" customFormat="1" ht="20.4">
      <c r="A736" s="34"/>
      <c r="B736" s="39"/>
      <c r="C736" s="288" t="s">
        <v>230</v>
      </c>
      <c r="D736" s="288" t="s">
        <v>231</v>
      </c>
      <c r="E736" s="17" t="s">
        <v>202</v>
      </c>
      <c r="F736" s="289">
        <v>501.795</v>
      </c>
      <c r="G736" s="34"/>
      <c r="H736" s="39"/>
    </row>
    <row r="737" spans="1:8" s="2" customFormat="1" ht="16.8" customHeight="1">
      <c r="A737" s="34"/>
      <c r="B737" s="39"/>
      <c r="C737" s="288" t="s">
        <v>515</v>
      </c>
      <c r="D737" s="288" t="s">
        <v>265</v>
      </c>
      <c r="E737" s="17" t="s">
        <v>202</v>
      </c>
      <c r="F737" s="289">
        <v>3.685</v>
      </c>
      <c r="G737" s="34"/>
      <c r="H737" s="39"/>
    </row>
    <row r="738" spans="1:8" s="2" customFormat="1" ht="16.8" customHeight="1">
      <c r="A738" s="34"/>
      <c r="B738" s="39"/>
      <c r="C738" s="284" t="s">
        <v>889</v>
      </c>
      <c r="D738" s="285" t="s">
        <v>1</v>
      </c>
      <c r="E738" s="286" t="s">
        <v>1</v>
      </c>
      <c r="F738" s="287">
        <v>66</v>
      </c>
      <c r="G738" s="34"/>
      <c r="H738" s="39"/>
    </row>
    <row r="739" spans="1:8" s="2" customFormat="1" ht="16.8" customHeight="1">
      <c r="A739" s="34"/>
      <c r="B739" s="39"/>
      <c r="C739" s="284" t="s">
        <v>144</v>
      </c>
      <c r="D739" s="285" t="s">
        <v>1</v>
      </c>
      <c r="E739" s="286" t="s">
        <v>1</v>
      </c>
      <c r="F739" s="287">
        <v>1.8</v>
      </c>
      <c r="G739" s="34"/>
      <c r="H739" s="39"/>
    </row>
    <row r="740" spans="1:8" s="2" customFormat="1" ht="16.8" customHeight="1">
      <c r="A740" s="34"/>
      <c r="B740" s="39"/>
      <c r="C740" s="288" t="s">
        <v>1</v>
      </c>
      <c r="D740" s="288" t="s">
        <v>1548</v>
      </c>
      <c r="E740" s="17" t="s">
        <v>1</v>
      </c>
      <c r="F740" s="289">
        <v>0</v>
      </c>
      <c r="G740" s="34"/>
      <c r="H740" s="39"/>
    </row>
    <row r="741" spans="1:8" s="2" customFormat="1" ht="16.8" customHeight="1">
      <c r="A741" s="34"/>
      <c r="B741" s="39"/>
      <c r="C741" s="288" t="s">
        <v>1</v>
      </c>
      <c r="D741" s="288" t="s">
        <v>1549</v>
      </c>
      <c r="E741" s="17" t="s">
        <v>1</v>
      </c>
      <c r="F741" s="289">
        <v>1.8</v>
      </c>
      <c r="G741" s="34"/>
      <c r="H741" s="39"/>
    </row>
    <row r="742" spans="1:8" s="2" customFormat="1" ht="16.8" customHeight="1">
      <c r="A742" s="34"/>
      <c r="B742" s="39"/>
      <c r="C742" s="288" t="s">
        <v>144</v>
      </c>
      <c r="D742" s="288" t="s">
        <v>216</v>
      </c>
      <c r="E742" s="17" t="s">
        <v>1</v>
      </c>
      <c r="F742" s="289">
        <v>1.8</v>
      </c>
      <c r="G742" s="34"/>
      <c r="H742" s="39"/>
    </row>
    <row r="743" spans="1:8" s="2" customFormat="1" ht="16.8" customHeight="1">
      <c r="A743" s="34"/>
      <c r="B743" s="39"/>
      <c r="C743" s="290" t="s">
        <v>2055</v>
      </c>
      <c r="D743" s="34"/>
      <c r="E743" s="34"/>
      <c r="F743" s="34"/>
      <c r="G743" s="34"/>
      <c r="H743" s="39"/>
    </row>
    <row r="744" spans="1:8" s="2" customFormat="1" ht="16.8" customHeight="1">
      <c r="A744" s="34"/>
      <c r="B744" s="39"/>
      <c r="C744" s="288" t="s">
        <v>1545</v>
      </c>
      <c r="D744" s="288" t="s">
        <v>1546</v>
      </c>
      <c r="E744" s="17" t="s">
        <v>202</v>
      </c>
      <c r="F744" s="289">
        <v>1.8</v>
      </c>
      <c r="G744" s="34"/>
      <c r="H744" s="39"/>
    </row>
    <row r="745" spans="1:8" s="2" customFormat="1" ht="20.4">
      <c r="A745" s="34"/>
      <c r="B745" s="39"/>
      <c r="C745" s="288" t="s">
        <v>230</v>
      </c>
      <c r="D745" s="288" t="s">
        <v>231</v>
      </c>
      <c r="E745" s="17" t="s">
        <v>202</v>
      </c>
      <c r="F745" s="289">
        <v>501.795</v>
      </c>
      <c r="G745" s="34"/>
      <c r="H745" s="39"/>
    </row>
    <row r="746" spans="1:8" s="2" customFormat="1" ht="16.8" customHeight="1">
      <c r="A746" s="34"/>
      <c r="B746" s="39"/>
      <c r="C746" s="288" t="s">
        <v>515</v>
      </c>
      <c r="D746" s="288" t="s">
        <v>265</v>
      </c>
      <c r="E746" s="17" t="s">
        <v>202</v>
      </c>
      <c r="F746" s="289">
        <v>3.685</v>
      </c>
      <c r="G746" s="34"/>
      <c r="H746" s="39"/>
    </row>
    <row r="747" spans="1:8" s="2" customFormat="1" ht="16.8" customHeight="1">
      <c r="A747" s="34"/>
      <c r="B747" s="39"/>
      <c r="C747" s="284" t="s">
        <v>472</v>
      </c>
      <c r="D747" s="285" t="s">
        <v>1</v>
      </c>
      <c r="E747" s="286" t="s">
        <v>1</v>
      </c>
      <c r="F747" s="287">
        <v>964.8</v>
      </c>
      <c r="G747" s="34"/>
      <c r="H747" s="39"/>
    </row>
    <row r="748" spans="1:8" s="2" customFormat="1" ht="16.8" customHeight="1">
      <c r="A748" s="34"/>
      <c r="B748" s="39"/>
      <c r="C748" s="288" t="s">
        <v>472</v>
      </c>
      <c r="D748" s="288" t="s">
        <v>1491</v>
      </c>
      <c r="E748" s="17" t="s">
        <v>1</v>
      </c>
      <c r="F748" s="289">
        <v>964.8</v>
      </c>
      <c r="G748" s="34"/>
      <c r="H748" s="39"/>
    </row>
    <row r="749" spans="1:8" s="2" customFormat="1" ht="16.8" customHeight="1">
      <c r="A749" s="34"/>
      <c r="B749" s="39"/>
      <c r="C749" s="290" t="s">
        <v>2055</v>
      </c>
      <c r="D749" s="34"/>
      <c r="E749" s="34"/>
      <c r="F749" s="34"/>
      <c r="G749" s="34"/>
      <c r="H749" s="39"/>
    </row>
    <row r="750" spans="1:8" s="2" customFormat="1" ht="16.8" customHeight="1">
      <c r="A750" s="34"/>
      <c r="B750" s="39"/>
      <c r="C750" s="288" t="s">
        <v>597</v>
      </c>
      <c r="D750" s="288" t="s">
        <v>598</v>
      </c>
      <c r="E750" s="17" t="s">
        <v>256</v>
      </c>
      <c r="F750" s="289">
        <v>964.8</v>
      </c>
      <c r="G750" s="34"/>
      <c r="H750" s="39"/>
    </row>
    <row r="751" spans="1:8" s="2" customFormat="1" ht="16.8" customHeight="1">
      <c r="A751" s="34"/>
      <c r="B751" s="39"/>
      <c r="C751" s="288" t="s">
        <v>600</v>
      </c>
      <c r="D751" s="288" t="s">
        <v>601</v>
      </c>
      <c r="E751" s="17" t="s">
        <v>256</v>
      </c>
      <c r="F751" s="289">
        <v>13507.2</v>
      </c>
      <c r="G751" s="34"/>
      <c r="H751" s="39"/>
    </row>
    <row r="752" spans="1:8" s="2" customFormat="1" ht="16.8" customHeight="1">
      <c r="A752" s="34"/>
      <c r="B752" s="39"/>
      <c r="C752" s="288" t="s">
        <v>604</v>
      </c>
      <c r="D752" s="288" t="s">
        <v>605</v>
      </c>
      <c r="E752" s="17" t="s">
        <v>256</v>
      </c>
      <c r="F752" s="289">
        <v>757.425</v>
      </c>
      <c r="G752" s="34"/>
      <c r="H752" s="39"/>
    </row>
    <row r="753" spans="1:8" s="2" customFormat="1" ht="20.4">
      <c r="A753" s="34"/>
      <c r="B753" s="39"/>
      <c r="C753" s="288" t="s">
        <v>618</v>
      </c>
      <c r="D753" s="288" t="s">
        <v>619</v>
      </c>
      <c r="E753" s="17" t="s">
        <v>256</v>
      </c>
      <c r="F753" s="289">
        <v>857.484</v>
      </c>
      <c r="G753" s="34"/>
      <c r="H753" s="39"/>
    </row>
    <row r="754" spans="1:8" s="2" customFormat="1" ht="16.8" customHeight="1">
      <c r="A754" s="34"/>
      <c r="B754" s="39"/>
      <c r="C754" s="284" t="s">
        <v>475</v>
      </c>
      <c r="D754" s="285" t="s">
        <v>1</v>
      </c>
      <c r="E754" s="286" t="s">
        <v>1</v>
      </c>
      <c r="F754" s="287">
        <v>757.425</v>
      </c>
      <c r="G754" s="34"/>
      <c r="H754" s="39"/>
    </row>
    <row r="755" spans="1:8" s="2" customFormat="1" ht="16.8" customHeight="1">
      <c r="A755" s="34"/>
      <c r="B755" s="39"/>
      <c r="C755" s="288" t="s">
        <v>475</v>
      </c>
      <c r="D755" s="288" t="s">
        <v>1717</v>
      </c>
      <c r="E755" s="17" t="s">
        <v>1</v>
      </c>
      <c r="F755" s="289">
        <v>757.425</v>
      </c>
      <c r="G755" s="34"/>
      <c r="H755" s="39"/>
    </row>
    <row r="756" spans="1:8" s="2" customFormat="1" ht="16.8" customHeight="1">
      <c r="A756" s="34"/>
      <c r="B756" s="39"/>
      <c r="C756" s="290" t="s">
        <v>2055</v>
      </c>
      <c r="D756" s="34"/>
      <c r="E756" s="34"/>
      <c r="F756" s="34"/>
      <c r="G756" s="34"/>
      <c r="H756" s="39"/>
    </row>
    <row r="757" spans="1:8" s="2" customFormat="1" ht="16.8" customHeight="1">
      <c r="A757" s="34"/>
      <c r="B757" s="39"/>
      <c r="C757" s="288" t="s">
        <v>604</v>
      </c>
      <c r="D757" s="288" t="s">
        <v>605</v>
      </c>
      <c r="E757" s="17" t="s">
        <v>256</v>
      </c>
      <c r="F757" s="289">
        <v>757.425</v>
      </c>
      <c r="G757" s="34"/>
      <c r="H757" s="39"/>
    </row>
    <row r="758" spans="1:8" s="2" customFormat="1" ht="16.8" customHeight="1">
      <c r="A758" s="34"/>
      <c r="B758" s="39"/>
      <c r="C758" s="288" t="s">
        <v>608</v>
      </c>
      <c r="D758" s="288" t="s">
        <v>609</v>
      </c>
      <c r="E758" s="17" t="s">
        <v>256</v>
      </c>
      <c r="F758" s="289">
        <v>10603.95</v>
      </c>
      <c r="G758" s="34"/>
      <c r="H758" s="39"/>
    </row>
    <row r="759" spans="1:8" s="2" customFormat="1" ht="16.8" customHeight="1">
      <c r="A759" s="34"/>
      <c r="B759" s="39"/>
      <c r="C759" s="284" t="s">
        <v>154</v>
      </c>
      <c r="D759" s="285" t="s">
        <v>1</v>
      </c>
      <c r="E759" s="286" t="s">
        <v>1</v>
      </c>
      <c r="F759" s="287">
        <v>3.685</v>
      </c>
      <c r="G759" s="34"/>
      <c r="H759" s="39"/>
    </row>
    <row r="760" spans="1:8" s="2" customFormat="1" ht="16.8" customHeight="1">
      <c r="A760" s="34"/>
      <c r="B760" s="39"/>
      <c r="C760" s="288" t="s">
        <v>1</v>
      </c>
      <c r="D760" s="288" t="s">
        <v>1570</v>
      </c>
      <c r="E760" s="17" t="s">
        <v>1</v>
      </c>
      <c r="F760" s="289">
        <v>5.04</v>
      </c>
      <c r="G760" s="34"/>
      <c r="H760" s="39"/>
    </row>
    <row r="761" spans="1:8" s="2" customFormat="1" ht="16.8" customHeight="1">
      <c r="A761" s="34"/>
      <c r="B761" s="39"/>
      <c r="C761" s="288" t="s">
        <v>1</v>
      </c>
      <c r="D761" s="288" t="s">
        <v>1571</v>
      </c>
      <c r="E761" s="17" t="s">
        <v>1</v>
      </c>
      <c r="F761" s="289">
        <v>-0.99</v>
      </c>
      <c r="G761" s="34"/>
      <c r="H761" s="39"/>
    </row>
    <row r="762" spans="1:8" s="2" customFormat="1" ht="16.8" customHeight="1">
      <c r="A762" s="34"/>
      <c r="B762" s="39"/>
      <c r="C762" s="288" t="s">
        <v>1</v>
      </c>
      <c r="D762" s="288" t="s">
        <v>1572</v>
      </c>
      <c r="E762" s="17" t="s">
        <v>1</v>
      </c>
      <c r="F762" s="289">
        <v>-0.365</v>
      </c>
      <c r="G762" s="34"/>
      <c r="H762" s="39"/>
    </row>
    <row r="763" spans="1:8" s="2" customFormat="1" ht="16.8" customHeight="1">
      <c r="A763" s="34"/>
      <c r="B763" s="39"/>
      <c r="C763" s="288" t="s">
        <v>154</v>
      </c>
      <c r="D763" s="288" t="s">
        <v>216</v>
      </c>
      <c r="E763" s="17" t="s">
        <v>1</v>
      </c>
      <c r="F763" s="289">
        <v>3.685</v>
      </c>
      <c r="G763" s="34"/>
      <c r="H763" s="39"/>
    </row>
    <row r="764" spans="1:8" s="2" customFormat="1" ht="16.8" customHeight="1">
      <c r="A764" s="34"/>
      <c r="B764" s="39"/>
      <c r="C764" s="290" t="s">
        <v>2055</v>
      </c>
      <c r="D764" s="34"/>
      <c r="E764" s="34"/>
      <c r="F764" s="34"/>
      <c r="G764" s="34"/>
      <c r="H764" s="39"/>
    </row>
    <row r="765" spans="1:8" s="2" customFormat="1" ht="16.8" customHeight="1">
      <c r="A765" s="34"/>
      <c r="B765" s="39"/>
      <c r="C765" s="288" t="s">
        <v>515</v>
      </c>
      <c r="D765" s="288" t="s">
        <v>265</v>
      </c>
      <c r="E765" s="17" t="s">
        <v>202</v>
      </c>
      <c r="F765" s="289">
        <v>3.685</v>
      </c>
      <c r="G765" s="34"/>
      <c r="H765" s="39"/>
    </row>
    <row r="766" spans="1:8" s="2" customFormat="1" ht="20.4">
      <c r="A766" s="34"/>
      <c r="B766" s="39"/>
      <c r="C766" s="288" t="s">
        <v>224</v>
      </c>
      <c r="D766" s="288" t="s">
        <v>225</v>
      </c>
      <c r="E766" s="17" t="s">
        <v>202</v>
      </c>
      <c r="F766" s="289">
        <v>678.77</v>
      </c>
      <c r="G766" s="34"/>
      <c r="H766" s="39"/>
    </row>
    <row r="767" spans="1:8" s="2" customFormat="1" ht="20.4">
      <c r="A767" s="34"/>
      <c r="B767" s="39"/>
      <c r="C767" s="288" t="s">
        <v>230</v>
      </c>
      <c r="D767" s="288" t="s">
        <v>231</v>
      </c>
      <c r="E767" s="17" t="s">
        <v>202</v>
      </c>
      <c r="F767" s="289">
        <v>501.795</v>
      </c>
      <c r="G767" s="34"/>
      <c r="H767" s="39"/>
    </row>
    <row r="768" spans="1:8" s="2" customFormat="1" ht="16.8" customHeight="1">
      <c r="A768" s="34"/>
      <c r="B768" s="39"/>
      <c r="C768" s="288" t="s">
        <v>1563</v>
      </c>
      <c r="D768" s="288" t="s">
        <v>1564</v>
      </c>
      <c r="E768" s="17" t="s">
        <v>202</v>
      </c>
      <c r="F768" s="289">
        <v>322.585</v>
      </c>
      <c r="G768" s="34"/>
      <c r="H768" s="39"/>
    </row>
    <row r="769" spans="1:8" s="2" customFormat="1" ht="26.4" customHeight="1">
      <c r="A769" s="34"/>
      <c r="B769" s="39"/>
      <c r="C769" s="283" t="s">
        <v>2093</v>
      </c>
      <c r="D769" s="283" t="s">
        <v>126</v>
      </c>
      <c r="E769" s="34"/>
      <c r="F769" s="34"/>
      <c r="G769" s="34"/>
      <c r="H769" s="39"/>
    </row>
    <row r="770" spans="1:8" s="2" customFormat="1" ht="16.8" customHeight="1">
      <c r="A770" s="34"/>
      <c r="B770" s="39"/>
      <c r="C770" s="284" t="s">
        <v>470</v>
      </c>
      <c r="D770" s="285" t="s">
        <v>1</v>
      </c>
      <c r="E770" s="286" t="s">
        <v>1</v>
      </c>
      <c r="F770" s="287">
        <v>4.632</v>
      </c>
      <c r="G770" s="34"/>
      <c r="H770" s="39"/>
    </row>
    <row r="771" spans="1:8" s="2" customFormat="1" ht="16.8" customHeight="1">
      <c r="A771" s="34"/>
      <c r="B771" s="39"/>
      <c r="C771" s="288" t="s">
        <v>1</v>
      </c>
      <c r="D771" s="288" t="s">
        <v>1778</v>
      </c>
      <c r="E771" s="17" t="s">
        <v>1</v>
      </c>
      <c r="F771" s="289">
        <v>0.672</v>
      </c>
      <c r="G771" s="34"/>
      <c r="H771" s="39"/>
    </row>
    <row r="772" spans="1:8" s="2" customFormat="1" ht="16.8" customHeight="1">
      <c r="A772" s="34"/>
      <c r="B772" s="39"/>
      <c r="C772" s="288" t="s">
        <v>1</v>
      </c>
      <c r="D772" s="288" t="s">
        <v>1779</v>
      </c>
      <c r="E772" s="17" t="s">
        <v>1</v>
      </c>
      <c r="F772" s="289">
        <v>2.448</v>
      </c>
      <c r="G772" s="34"/>
      <c r="H772" s="39"/>
    </row>
    <row r="773" spans="1:8" s="2" customFormat="1" ht="16.8" customHeight="1">
      <c r="A773" s="34"/>
      <c r="B773" s="39"/>
      <c r="C773" s="288" t="s">
        <v>1</v>
      </c>
      <c r="D773" s="288" t="s">
        <v>1780</v>
      </c>
      <c r="E773" s="17" t="s">
        <v>1</v>
      </c>
      <c r="F773" s="289">
        <v>1.512</v>
      </c>
      <c r="G773" s="34"/>
      <c r="H773" s="39"/>
    </row>
    <row r="774" spans="1:8" s="2" customFormat="1" ht="16.8" customHeight="1">
      <c r="A774" s="34"/>
      <c r="B774" s="39"/>
      <c r="C774" s="288" t="s">
        <v>470</v>
      </c>
      <c r="D774" s="288" t="s">
        <v>216</v>
      </c>
      <c r="E774" s="17" t="s">
        <v>1</v>
      </c>
      <c r="F774" s="289">
        <v>4.632</v>
      </c>
      <c r="G774" s="34"/>
      <c r="H774" s="39"/>
    </row>
    <row r="775" spans="1:8" s="2" customFormat="1" ht="16.8" customHeight="1">
      <c r="A775" s="34"/>
      <c r="B775" s="39"/>
      <c r="C775" s="290" t="s">
        <v>2055</v>
      </c>
      <c r="D775" s="34"/>
      <c r="E775" s="34"/>
      <c r="F775" s="34"/>
      <c r="G775" s="34"/>
      <c r="H775" s="39"/>
    </row>
    <row r="776" spans="1:8" s="2" customFormat="1" ht="16.8" customHeight="1">
      <c r="A776" s="34"/>
      <c r="B776" s="39"/>
      <c r="C776" s="288" t="s">
        <v>218</v>
      </c>
      <c r="D776" s="288" t="s">
        <v>219</v>
      </c>
      <c r="E776" s="17" t="s">
        <v>202</v>
      </c>
      <c r="F776" s="289">
        <v>4.632</v>
      </c>
      <c r="G776" s="34"/>
      <c r="H776" s="39"/>
    </row>
    <row r="777" spans="1:8" s="2" customFormat="1" ht="20.4">
      <c r="A777" s="34"/>
      <c r="B777" s="39"/>
      <c r="C777" s="288" t="s">
        <v>230</v>
      </c>
      <c r="D777" s="288" t="s">
        <v>231</v>
      </c>
      <c r="E777" s="17" t="s">
        <v>202</v>
      </c>
      <c r="F777" s="289">
        <v>4.632</v>
      </c>
      <c r="G777" s="34"/>
      <c r="H777" s="39"/>
    </row>
    <row r="778" spans="1:8" s="2" customFormat="1" ht="20.4">
      <c r="A778" s="34"/>
      <c r="B778" s="39"/>
      <c r="C778" s="288" t="s">
        <v>235</v>
      </c>
      <c r="D778" s="288" t="s">
        <v>236</v>
      </c>
      <c r="E778" s="17" t="s">
        <v>202</v>
      </c>
      <c r="F778" s="289">
        <v>23.16</v>
      </c>
      <c r="G778" s="34"/>
      <c r="H778" s="39"/>
    </row>
    <row r="779" spans="1:8" s="2" customFormat="1" ht="16.8" customHeight="1">
      <c r="A779" s="34"/>
      <c r="B779" s="39"/>
      <c r="C779" s="288" t="s">
        <v>250</v>
      </c>
      <c r="D779" s="288" t="s">
        <v>251</v>
      </c>
      <c r="E779" s="17" t="s">
        <v>202</v>
      </c>
      <c r="F779" s="289">
        <v>4.632</v>
      </c>
      <c r="G779" s="34"/>
      <c r="H779" s="39"/>
    </row>
    <row r="780" spans="1:8" s="2" customFormat="1" ht="20.4">
      <c r="A780" s="34"/>
      <c r="B780" s="39"/>
      <c r="C780" s="288" t="s">
        <v>254</v>
      </c>
      <c r="D780" s="288" t="s">
        <v>255</v>
      </c>
      <c r="E780" s="17" t="s">
        <v>256</v>
      </c>
      <c r="F780" s="289">
        <v>7.735</v>
      </c>
      <c r="G780" s="34"/>
      <c r="H780" s="39"/>
    </row>
    <row r="781" spans="1:8" s="2" customFormat="1" ht="26.4" customHeight="1">
      <c r="A781" s="34"/>
      <c r="B781" s="39"/>
      <c r="C781" s="283" t="s">
        <v>2094</v>
      </c>
      <c r="D781" s="283" t="s">
        <v>129</v>
      </c>
      <c r="E781" s="34"/>
      <c r="F781" s="34"/>
      <c r="G781" s="34"/>
      <c r="H781" s="39"/>
    </row>
    <row r="782" spans="1:8" s="2" customFormat="1" ht="16.8" customHeight="1">
      <c r="A782" s="34"/>
      <c r="B782" s="39"/>
      <c r="C782" s="284" t="s">
        <v>472</v>
      </c>
      <c r="D782" s="285" t="s">
        <v>1</v>
      </c>
      <c r="E782" s="286" t="s">
        <v>1</v>
      </c>
      <c r="F782" s="287">
        <v>413.68</v>
      </c>
      <c r="G782" s="34"/>
      <c r="H782" s="39"/>
    </row>
    <row r="783" spans="1:8" s="2" customFormat="1" ht="16.8" customHeight="1">
      <c r="A783" s="34"/>
      <c r="B783" s="39"/>
      <c r="C783" s="288" t="s">
        <v>472</v>
      </c>
      <c r="D783" s="288" t="s">
        <v>1832</v>
      </c>
      <c r="E783" s="17" t="s">
        <v>1</v>
      </c>
      <c r="F783" s="289">
        <v>413.68</v>
      </c>
      <c r="G783" s="34"/>
      <c r="H783" s="39"/>
    </row>
    <row r="784" spans="1:8" s="2" customFormat="1" ht="16.8" customHeight="1">
      <c r="A784" s="34"/>
      <c r="B784" s="39"/>
      <c r="C784" s="290" t="s">
        <v>2055</v>
      </c>
      <c r="D784" s="34"/>
      <c r="E784" s="34"/>
      <c r="F784" s="34"/>
      <c r="G784" s="34"/>
      <c r="H784" s="39"/>
    </row>
    <row r="785" spans="1:8" s="2" customFormat="1" ht="16.8" customHeight="1">
      <c r="A785" s="34"/>
      <c r="B785" s="39"/>
      <c r="C785" s="288" t="s">
        <v>597</v>
      </c>
      <c r="D785" s="288" t="s">
        <v>598</v>
      </c>
      <c r="E785" s="17" t="s">
        <v>256</v>
      </c>
      <c r="F785" s="289">
        <v>413.68</v>
      </c>
      <c r="G785" s="34"/>
      <c r="H785" s="39"/>
    </row>
    <row r="786" spans="1:8" s="2" customFormat="1" ht="16.8" customHeight="1">
      <c r="A786" s="34"/>
      <c r="B786" s="39"/>
      <c r="C786" s="288" t="s">
        <v>600</v>
      </c>
      <c r="D786" s="288" t="s">
        <v>601</v>
      </c>
      <c r="E786" s="17" t="s">
        <v>256</v>
      </c>
      <c r="F786" s="289">
        <v>5791.52</v>
      </c>
      <c r="G786" s="34"/>
      <c r="H786" s="39"/>
    </row>
    <row r="787" spans="1:8" s="2" customFormat="1" ht="16.8" customHeight="1">
      <c r="A787" s="34"/>
      <c r="B787" s="39"/>
      <c r="C787" s="288" t="s">
        <v>604</v>
      </c>
      <c r="D787" s="288" t="s">
        <v>605</v>
      </c>
      <c r="E787" s="17" t="s">
        <v>256</v>
      </c>
      <c r="F787" s="289">
        <v>326.114</v>
      </c>
      <c r="G787" s="34"/>
      <c r="H787" s="39"/>
    </row>
    <row r="788" spans="1:8" s="2" customFormat="1" ht="20.4">
      <c r="A788" s="34"/>
      <c r="B788" s="39"/>
      <c r="C788" s="288" t="s">
        <v>618</v>
      </c>
      <c r="D788" s="288" t="s">
        <v>619</v>
      </c>
      <c r="E788" s="17" t="s">
        <v>256</v>
      </c>
      <c r="F788" s="289">
        <v>413.68</v>
      </c>
      <c r="G788" s="34"/>
      <c r="H788" s="39"/>
    </row>
    <row r="789" spans="1:8" s="2" customFormat="1" ht="16.8" customHeight="1">
      <c r="A789" s="34"/>
      <c r="B789" s="39"/>
      <c r="C789" s="284" t="s">
        <v>475</v>
      </c>
      <c r="D789" s="285" t="s">
        <v>1</v>
      </c>
      <c r="E789" s="286" t="s">
        <v>1</v>
      </c>
      <c r="F789" s="287">
        <v>326.114</v>
      </c>
      <c r="G789" s="34"/>
      <c r="H789" s="39"/>
    </row>
    <row r="790" spans="1:8" s="2" customFormat="1" ht="16.8" customHeight="1">
      <c r="A790" s="34"/>
      <c r="B790" s="39"/>
      <c r="C790" s="288" t="s">
        <v>475</v>
      </c>
      <c r="D790" s="288" t="s">
        <v>1874</v>
      </c>
      <c r="E790" s="17" t="s">
        <v>1</v>
      </c>
      <c r="F790" s="289">
        <v>326.114</v>
      </c>
      <c r="G790" s="34"/>
      <c r="H790" s="39"/>
    </row>
    <row r="791" spans="1:8" s="2" customFormat="1" ht="16.8" customHeight="1">
      <c r="A791" s="34"/>
      <c r="B791" s="39"/>
      <c r="C791" s="290" t="s">
        <v>2055</v>
      </c>
      <c r="D791" s="34"/>
      <c r="E791" s="34"/>
      <c r="F791" s="34"/>
      <c r="G791" s="34"/>
      <c r="H791" s="39"/>
    </row>
    <row r="792" spans="1:8" s="2" customFormat="1" ht="16.8" customHeight="1">
      <c r="A792" s="34"/>
      <c r="B792" s="39"/>
      <c r="C792" s="288" t="s">
        <v>604</v>
      </c>
      <c r="D792" s="288" t="s">
        <v>605</v>
      </c>
      <c r="E792" s="17" t="s">
        <v>256</v>
      </c>
      <c r="F792" s="289">
        <v>326.114</v>
      </c>
      <c r="G792" s="34"/>
      <c r="H792" s="39"/>
    </row>
    <row r="793" spans="1:8" s="2" customFormat="1" ht="20.4">
      <c r="A793" s="34"/>
      <c r="B793" s="39"/>
      <c r="C793" s="288" t="s">
        <v>1867</v>
      </c>
      <c r="D793" s="288" t="s">
        <v>1868</v>
      </c>
      <c r="E793" s="17" t="s">
        <v>256</v>
      </c>
      <c r="F793" s="289">
        <v>9.104</v>
      </c>
      <c r="G793" s="34"/>
      <c r="H793" s="39"/>
    </row>
    <row r="794" spans="1:8" s="2" customFormat="1" ht="16.8" customHeight="1">
      <c r="A794" s="34"/>
      <c r="B794" s="39"/>
      <c r="C794" s="288" t="s">
        <v>608</v>
      </c>
      <c r="D794" s="288" t="s">
        <v>609</v>
      </c>
      <c r="E794" s="17" t="s">
        <v>256</v>
      </c>
      <c r="F794" s="289">
        <v>4565.596</v>
      </c>
      <c r="G794" s="34"/>
      <c r="H794" s="39"/>
    </row>
    <row r="795" spans="1:8" s="2" customFormat="1" ht="16.8" customHeight="1">
      <c r="A795" s="34"/>
      <c r="B795" s="39"/>
      <c r="C795" s="284" t="s">
        <v>2095</v>
      </c>
      <c r="D795" s="285" t="s">
        <v>1</v>
      </c>
      <c r="E795" s="286" t="s">
        <v>1</v>
      </c>
      <c r="F795" s="287">
        <v>88.812</v>
      </c>
      <c r="G795" s="34"/>
      <c r="H795" s="39"/>
    </row>
    <row r="796" spans="1:8" s="2" customFormat="1" ht="26.4" customHeight="1">
      <c r="A796" s="34"/>
      <c r="B796" s="39"/>
      <c r="C796" s="283" t="s">
        <v>2096</v>
      </c>
      <c r="D796" s="283" t="s">
        <v>132</v>
      </c>
      <c r="E796" s="34"/>
      <c r="F796" s="34"/>
      <c r="G796" s="34"/>
      <c r="H796" s="39"/>
    </row>
    <row r="797" spans="1:8" s="2" customFormat="1" ht="16.8" customHeight="1">
      <c r="A797" s="34"/>
      <c r="B797" s="39"/>
      <c r="C797" s="284" t="s">
        <v>146</v>
      </c>
      <c r="D797" s="285" t="s">
        <v>1</v>
      </c>
      <c r="E797" s="286" t="s">
        <v>1</v>
      </c>
      <c r="F797" s="287">
        <v>208.035</v>
      </c>
      <c r="G797" s="34"/>
      <c r="H797" s="39"/>
    </row>
    <row r="798" spans="1:8" s="2" customFormat="1" ht="16.8" customHeight="1">
      <c r="A798" s="34"/>
      <c r="B798" s="39"/>
      <c r="C798" s="288" t="s">
        <v>146</v>
      </c>
      <c r="D798" s="288" t="s">
        <v>2097</v>
      </c>
      <c r="E798" s="17" t="s">
        <v>1</v>
      </c>
      <c r="F798" s="289">
        <v>208.035</v>
      </c>
      <c r="G798" s="34"/>
      <c r="H798" s="39"/>
    </row>
    <row r="799" spans="1:8" s="2" customFormat="1" ht="16.8" customHeight="1">
      <c r="A799" s="34"/>
      <c r="B799" s="39"/>
      <c r="C799" s="284" t="s">
        <v>634</v>
      </c>
      <c r="D799" s="285" t="s">
        <v>1</v>
      </c>
      <c r="E799" s="286" t="s">
        <v>1</v>
      </c>
      <c r="F799" s="287">
        <v>68.775</v>
      </c>
      <c r="G799" s="34"/>
      <c r="H799" s="39"/>
    </row>
    <row r="800" spans="1:8" s="2" customFormat="1" ht="16.8" customHeight="1">
      <c r="A800" s="34"/>
      <c r="B800" s="39"/>
      <c r="C800" s="288" t="s">
        <v>634</v>
      </c>
      <c r="D800" s="288" t="s">
        <v>1985</v>
      </c>
      <c r="E800" s="17" t="s">
        <v>1</v>
      </c>
      <c r="F800" s="289">
        <v>68.775</v>
      </c>
      <c r="G800" s="34"/>
      <c r="H800" s="39"/>
    </row>
    <row r="801" spans="1:8" s="2" customFormat="1" ht="16.8" customHeight="1">
      <c r="A801" s="34"/>
      <c r="B801" s="39"/>
      <c r="C801" s="290" t="s">
        <v>2055</v>
      </c>
      <c r="D801" s="34"/>
      <c r="E801" s="34"/>
      <c r="F801" s="34"/>
      <c r="G801" s="34"/>
      <c r="H801" s="39"/>
    </row>
    <row r="802" spans="1:8" s="2" customFormat="1" ht="16.8" customHeight="1">
      <c r="A802" s="34"/>
      <c r="B802" s="39"/>
      <c r="C802" s="288" t="s">
        <v>671</v>
      </c>
      <c r="D802" s="288" t="s">
        <v>672</v>
      </c>
      <c r="E802" s="17" t="s">
        <v>202</v>
      </c>
      <c r="F802" s="289">
        <v>68.775</v>
      </c>
      <c r="G802" s="34"/>
      <c r="H802" s="39"/>
    </row>
    <row r="803" spans="1:8" s="2" customFormat="1" ht="16.8" customHeight="1">
      <c r="A803" s="34"/>
      <c r="B803" s="39"/>
      <c r="C803" s="288" t="s">
        <v>250</v>
      </c>
      <c r="D803" s="288" t="s">
        <v>251</v>
      </c>
      <c r="E803" s="17" t="s">
        <v>202</v>
      </c>
      <c r="F803" s="289">
        <v>68.775</v>
      </c>
      <c r="G803" s="34"/>
      <c r="H803" s="39"/>
    </row>
    <row r="804" spans="1:8" s="2" customFormat="1" ht="20.4">
      <c r="A804" s="34"/>
      <c r="B804" s="39"/>
      <c r="C804" s="288" t="s">
        <v>254</v>
      </c>
      <c r="D804" s="288" t="s">
        <v>255</v>
      </c>
      <c r="E804" s="17" t="s">
        <v>256</v>
      </c>
      <c r="F804" s="289">
        <v>114.854</v>
      </c>
      <c r="G804" s="34"/>
      <c r="H804" s="39"/>
    </row>
    <row r="805" spans="1:8" s="2" customFormat="1" ht="16.8" customHeight="1">
      <c r="A805" s="34"/>
      <c r="B805" s="39"/>
      <c r="C805" s="288" t="s">
        <v>675</v>
      </c>
      <c r="D805" s="288" t="s">
        <v>676</v>
      </c>
      <c r="E805" s="17" t="s">
        <v>202</v>
      </c>
      <c r="F805" s="289">
        <v>962.85</v>
      </c>
      <c r="G805" s="34"/>
      <c r="H805" s="39"/>
    </row>
    <row r="806" spans="1:8" s="2" customFormat="1" ht="16.8" customHeight="1">
      <c r="A806" s="34"/>
      <c r="B806" s="39"/>
      <c r="C806" s="284" t="s">
        <v>139</v>
      </c>
      <c r="D806" s="285" t="s">
        <v>1</v>
      </c>
      <c r="E806" s="286" t="s">
        <v>1</v>
      </c>
      <c r="F806" s="287">
        <v>900</v>
      </c>
      <c r="G806" s="34"/>
      <c r="H806" s="39"/>
    </row>
    <row r="807" spans="1:8" s="2" customFormat="1" ht="16.8" customHeight="1">
      <c r="A807" s="34"/>
      <c r="B807" s="39"/>
      <c r="C807" s="290" t="s">
        <v>2055</v>
      </c>
      <c r="D807" s="34"/>
      <c r="E807" s="34"/>
      <c r="F807" s="34"/>
      <c r="G807" s="34"/>
      <c r="H807" s="39"/>
    </row>
    <row r="808" spans="1:8" s="2" customFormat="1" ht="20.4">
      <c r="A808" s="34"/>
      <c r="B808" s="39"/>
      <c r="C808" s="288" t="s">
        <v>224</v>
      </c>
      <c r="D808" s="288" t="s">
        <v>225</v>
      </c>
      <c r="E808" s="17" t="s">
        <v>202</v>
      </c>
      <c r="F808" s="289">
        <v>270</v>
      </c>
      <c r="G808" s="34"/>
      <c r="H808" s="39"/>
    </row>
    <row r="809" spans="1:8" s="2" customFormat="1" ht="16.8" customHeight="1">
      <c r="A809" s="34"/>
      <c r="B809" s="39"/>
      <c r="C809" s="284" t="s">
        <v>142</v>
      </c>
      <c r="D809" s="285" t="s">
        <v>1</v>
      </c>
      <c r="E809" s="286" t="s">
        <v>1</v>
      </c>
      <c r="F809" s="287">
        <v>900</v>
      </c>
      <c r="G809" s="34"/>
      <c r="H809" s="39"/>
    </row>
    <row r="810" spans="1:8" s="2" customFormat="1" ht="16.8" customHeight="1">
      <c r="A810" s="34"/>
      <c r="B810" s="39"/>
      <c r="C810" s="288" t="s">
        <v>142</v>
      </c>
      <c r="D810" s="288" t="s">
        <v>1908</v>
      </c>
      <c r="E810" s="17" t="s">
        <v>1</v>
      </c>
      <c r="F810" s="289">
        <v>900</v>
      </c>
      <c r="G810" s="34"/>
      <c r="H810" s="39"/>
    </row>
    <row r="811" spans="1:8" s="2" customFormat="1" ht="16.8" customHeight="1">
      <c r="A811" s="34"/>
      <c r="B811" s="39"/>
      <c r="C811" s="290" t="s">
        <v>2055</v>
      </c>
      <c r="D811" s="34"/>
      <c r="E811" s="34"/>
      <c r="F811" s="34"/>
      <c r="G811" s="34"/>
      <c r="H811" s="39"/>
    </row>
    <row r="812" spans="1:8" s="2" customFormat="1" ht="16.8" customHeight="1">
      <c r="A812" s="34"/>
      <c r="B812" s="39"/>
      <c r="C812" s="288" t="s">
        <v>1905</v>
      </c>
      <c r="D812" s="288" t="s">
        <v>1906</v>
      </c>
      <c r="E812" s="17" t="s">
        <v>195</v>
      </c>
      <c r="F812" s="289">
        <v>900</v>
      </c>
      <c r="G812" s="34"/>
      <c r="H812" s="39"/>
    </row>
    <row r="813" spans="1:8" s="2" customFormat="1" ht="20.4">
      <c r="A813" s="34"/>
      <c r="B813" s="39"/>
      <c r="C813" s="288" t="s">
        <v>224</v>
      </c>
      <c r="D813" s="288" t="s">
        <v>225</v>
      </c>
      <c r="E813" s="17" t="s">
        <v>202</v>
      </c>
      <c r="F813" s="289">
        <v>270</v>
      </c>
      <c r="G813" s="34"/>
      <c r="H813" s="39"/>
    </row>
    <row r="814" spans="1:8" s="2" customFormat="1" ht="16.8" customHeight="1">
      <c r="A814" s="34"/>
      <c r="B814" s="39"/>
      <c r="C814" s="288" t="s">
        <v>1563</v>
      </c>
      <c r="D814" s="288" t="s">
        <v>1564</v>
      </c>
      <c r="E814" s="17" t="s">
        <v>202</v>
      </c>
      <c r="F814" s="289">
        <v>135</v>
      </c>
      <c r="G814" s="34"/>
      <c r="H814" s="39"/>
    </row>
    <row r="815" spans="1:8" s="2" customFormat="1" ht="16.8" customHeight="1">
      <c r="A815" s="34"/>
      <c r="B815" s="39"/>
      <c r="C815" s="288" t="s">
        <v>269</v>
      </c>
      <c r="D815" s="288" t="s">
        <v>270</v>
      </c>
      <c r="E815" s="17" t="s">
        <v>202</v>
      </c>
      <c r="F815" s="289">
        <v>135</v>
      </c>
      <c r="G815" s="34"/>
      <c r="H815" s="39"/>
    </row>
    <row r="816" spans="1:8" s="2" customFormat="1" ht="16.8" customHeight="1">
      <c r="A816" s="34"/>
      <c r="B816" s="39"/>
      <c r="C816" s="288" t="s">
        <v>283</v>
      </c>
      <c r="D816" s="288" t="s">
        <v>284</v>
      </c>
      <c r="E816" s="17" t="s">
        <v>195</v>
      </c>
      <c r="F816" s="289">
        <v>900</v>
      </c>
      <c r="G816" s="34"/>
      <c r="H816" s="39"/>
    </row>
    <row r="817" spans="1:8" s="2" customFormat="1" ht="16.8" customHeight="1">
      <c r="A817" s="34"/>
      <c r="B817" s="39"/>
      <c r="C817" s="288" t="s">
        <v>1910</v>
      </c>
      <c r="D817" s="288" t="s">
        <v>930</v>
      </c>
      <c r="E817" s="17" t="s">
        <v>195</v>
      </c>
      <c r="F817" s="289">
        <v>900</v>
      </c>
      <c r="G817" s="34"/>
      <c r="H817" s="39"/>
    </row>
    <row r="818" spans="1:8" s="2" customFormat="1" ht="16.8" customHeight="1">
      <c r="A818" s="34"/>
      <c r="B818" s="39"/>
      <c r="C818" s="284" t="s">
        <v>1484</v>
      </c>
      <c r="D818" s="285" t="s">
        <v>1</v>
      </c>
      <c r="E818" s="286" t="s">
        <v>1</v>
      </c>
      <c r="F818" s="287">
        <v>123</v>
      </c>
      <c r="G818" s="34"/>
      <c r="H818" s="39"/>
    </row>
    <row r="819" spans="1:8" s="2" customFormat="1" ht="16.8" customHeight="1">
      <c r="A819" s="34"/>
      <c r="B819" s="39"/>
      <c r="C819" s="288" t="s">
        <v>1</v>
      </c>
      <c r="D819" s="288" t="s">
        <v>2098</v>
      </c>
      <c r="E819" s="17" t="s">
        <v>1</v>
      </c>
      <c r="F819" s="289">
        <v>0</v>
      </c>
      <c r="G819" s="34"/>
      <c r="H819" s="39"/>
    </row>
    <row r="820" spans="1:8" s="2" customFormat="1" ht="16.8" customHeight="1">
      <c r="A820" s="34"/>
      <c r="B820" s="39"/>
      <c r="C820" s="288" t="s">
        <v>1</v>
      </c>
      <c r="D820" s="288" t="s">
        <v>2099</v>
      </c>
      <c r="E820" s="17" t="s">
        <v>1</v>
      </c>
      <c r="F820" s="289">
        <v>123</v>
      </c>
      <c r="G820" s="34"/>
      <c r="H820" s="39"/>
    </row>
    <row r="821" spans="1:8" s="2" customFormat="1" ht="16.8" customHeight="1">
      <c r="A821" s="34"/>
      <c r="B821" s="39"/>
      <c r="C821" s="288" t="s">
        <v>1484</v>
      </c>
      <c r="D821" s="288" t="s">
        <v>216</v>
      </c>
      <c r="E821" s="17" t="s">
        <v>1</v>
      </c>
      <c r="F821" s="289">
        <v>123</v>
      </c>
      <c r="G821" s="34"/>
      <c r="H821" s="39"/>
    </row>
    <row r="822" spans="1:8" s="2" customFormat="1" ht="16.8" customHeight="1">
      <c r="A822" s="34"/>
      <c r="B822" s="39"/>
      <c r="C822" s="284" t="s">
        <v>1486</v>
      </c>
      <c r="D822" s="285" t="s">
        <v>1</v>
      </c>
      <c r="E822" s="286" t="s">
        <v>1</v>
      </c>
      <c r="F822" s="287">
        <v>79.5</v>
      </c>
      <c r="G822" s="34"/>
      <c r="H822" s="39"/>
    </row>
    <row r="823" spans="1:8" s="2" customFormat="1" ht="16.8" customHeight="1">
      <c r="A823" s="34"/>
      <c r="B823" s="39"/>
      <c r="C823" s="288" t="s">
        <v>1</v>
      </c>
      <c r="D823" s="288" t="s">
        <v>2100</v>
      </c>
      <c r="E823" s="17" t="s">
        <v>1</v>
      </c>
      <c r="F823" s="289">
        <v>0</v>
      </c>
      <c r="G823" s="34"/>
      <c r="H823" s="39"/>
    </row>
    <row r="824" spans="1:8" s="2" customFormat="1" ht="16.8" customHeight="1">
      <c r="A824" s="34"/>
      <c r="B824" s="39"/>
      <c r="C824" s="288" t="s">
        <v>1486</v>
      </c>
      <c r="D824" s="288" t="s">
        <v>2101</v>
      </c>
      <c r="E824" s="17" t="s">
        <v>1</v>
      </c>
      <c r="F824" s="289">
        <v>79.5</v>
      </c>
      <c r="G824" s="34"/>
      <c r="H824" s="39"/>
    </row>
    <row r="825" spans="1:8" s="2" customFormat="1" ht="16.8" customHeight="1">
      <c r="A825" s="34"/>
      <c r="B825" s="39"/>
      <c r="C825" s="284" t="s">
        <v>470</v>
      </c>
      <c r="D825" s="285" t="s">
        <v>1</v>
      </c>
      <c r="E825" s="286" t="s">
        <v>1</v>
      </c>
      <c r="F825" s="287">
        <v>492</v>
      </c>
      <c r="G825" s="34"/>
      <c r="H825" s="39"/>
    </row>
    <row r="826" spans="1:8" s="2" customFormat="1" ht="16.8" customHeight="1">
      <c r="A826" s="34"/>
      <c r="B826" s="39"/>
      <c r="C826" s="288" t="s">
        <v>1</v>
      </c>
      <c r="D826" s="288" t="s">
        <v>2102</v>
      </c>
      <c r="E826" s="17" t="s">
        <v>1</v>
      </c>
      <c r="F826" s="289">
        <v>0</v>
      </c>
      <c r="G826" s="34"/>
      <c r="H826" s="39"/>
    </row>
    <row r="827" spans="1:8" s="2" customFormat="1" ht="16.8" customHeight="1">
      <c r="A827" s="34"/>
      <c r="B827" s="39"/>
      <c r="C827" s="288" t="s">
        <v>1</v>
      </c>
      <c r="D827" s="288" t="s">
        <v>2103</v>
      </c>
      <c r="E827" s="17" t="s">
        <v>1</v>
      </c>
      <c r="F827" s="289">
        <v>492</v>
      </c>
      <c r="G827" s="34"/>
      <c r="H827" s="39"/>
    </row>
    <row r="828" spans="1:8" s="2" customFormat="1" ht="16.8" customHeight="1">
      <c r="A828" s="34"/>
      <c r="B828" s="39"/>
      <c r="C828" s="288" t="s">
        <v>470</v>
      </c>
      <c r="D828" s="288" t="s">
        <v>216</v>
      </c>
      <c r="E828" s="17" t="s">
        <v>1</v>
      </c>
      <c r="F828" s="289">
        <v>492</v>
      </c>
      <c r="G828" s="34"/>
      <c r="H828" s="39"/>
    </row>
    <row r="829" spans="1:8" s="2" customFormat="1" ht="16.8" customHeight="1">
      <c r="A829" s="34"/>
      <c r="B829" s="39"/>
      <c r="C829" s="284" t="s">
        <v>144</v>
      </c>
      <c r="D829" s="285" t="s">
        <v>1</v>
      </c>
      <c r="E829" s="286" t="s">
        <v>1</v>
      </c>
      <c r="F829" s="287">
        <v>5.535</v>
      </c>
      <c r="G829" s="34"/>
      <c r="H829" s="39"/>
    </row>
    <row r="830" spans="1:8" s="2" customFormat="1" ht="16.8" customHeight="1">
      <c r="A830" s="34"/>
      <c r="B830" s="39"/>
      <c r="C830" s="288" t="s">
        <v>1</v>
      </c>
      <c r="D830" s="288" t="s">
        <v>2104</v>
      </c>
      <c r="E830" s="17" t="s">
        <v>1</v>
      </c>
      <c r="F830" s="289">
        <v>0</v>
      </c>
      <c r="G830" s="34"/>
      <c r="H830" s="39"/>
    </row>
    <row r="831" spans="1:8" s="2" customFormat="1" ht="16.8" customHeight="1">
      <c r="A831" s="34"/>
      <c r="B831" s="39"/>
      <c r="C831" s="288" t="s">
        <v>144</v>
      </c>
      <c r="D831" s="288" t="s">
        <v>2105</v>
      </c>
      <c r="E831" s="17" t="s">
        <v>1</v>
      </c>
      <c r="F831" s="289">
        <v>5.535</v>
      </c>
      <c r="G831" s="34"/>
      <c r="H831" s="39"/>
    </row>
    <row r="832" spans="1:8" s="2" customFormat="1" ht="16.8" customHeight="1">
      <c r="A832" s="34"/>
      <c r="B832" s="39"/>
      <c r="C832" s="284" t="s">
        <v>1890</v>
      </c>
      <c r="D832" s="285" t="s">
        <v>1</v>
      </c>
      <c r="E832" s="286" t="s">
        <v>1</v>
      </c>
      <c r="F832" s="287">
        <v>5.775</v>
      </c>
      <c r="G832" s="34"/>
      <c r="H832" s="39"/>
    </row>
    <row r="833" spans="1:8" s="2" customFormat="1" ht="16.8" customHeight="1">
      <c r="A833" s="34"/>
      <c r="B833" s="39"/>
      <c r="C833" s="288" t="s">
        <v>1</v>
      </c>
      <c r="D833" s="288" t="s">
        <v>1957</v>
      </c>
      <c r="E833" s="17" t="s">
        <v>1</v>
      </c>
      <c r="F833" s="289">
        <v>0</v>
      </c>
      <c r="G833" s="34"/>
      <c r="H833" s="39"/>
    </row>
    <row r="834" spans="1:8" s="2" customFormat="1" ht="16.8" customHeight="1">
      <c r="A834" s="34"/>
      <c r="B834" s="39"/>
      <c r="C834" s="288" t="s">
        <v>1</v>
      </c>
      <c r="D834" s="288" t="s">
        <v>1958</v>
      </c>
      <c r="E834" s="17" t="s">
        <v>1</v>
      </c>
      <c r="F834" s="289">
        <v>5.175</v>
      </c>
      <c r="G834" s="34"/>
      <c r="H834" s="39"/>
    </row>
    <row r="835" spans="1:8" s="2" customFormat="1" ht="16.8" customHeight="1">
      <c r="A835" s="34"/>
      <c r="B835" s="39"/>
      <c r="C835" s="288" t="s">
        <v>1</v>
      </c>
      <c r="D835" s="288" t="s">
        <v>1959</v>
      </c>
      <c r="E835" s="17" t="s">
        <v>1</v>
      </c>
      <c r="F835" s="289">
        <v>0</v>
      </c>
      <c r="G835" s="34"/>
      <c r="H835" s="39"/>
    </row>
    <row r="836" spans="1:8" s="2" customFormat="1" ht="16.8" customHeight="1">
      <c r="A836" s="34"/>
      <c r="B836" s="39"/>
      <c r="C836" s="288" t="s">
        <v>1</v>
      </c>
      <c r="D836" s="288" t="s">
        <v>1960</v>
      </c>
      <c r="E836" s="17" t="s">
        <v>1</v>
      </c>
      <c r="F836" s="289">
        <v>0.6</v>
      </c>
      <c r="G836" s="34"/>
      <c r="H836" s="39"/>
    </row>
    <row r="837" spans="1:8" s="2" customFormat="1" ht="16.8" customHeight="1">
      <c r="A837" s="34"/>
      <c r="B837" s="39"/>
      <c r="C837" s="288" t="s">
        <v>1890</v>
      </c>
      <c r="D837" s="288" t="s">
        <v>216</v>
      </c>
      <c r="E837" s="17" t="s">
        <v>1</v>
      </c>
      <c r="F837" s="289">
        <v>5.775</v>
      </c>
      <c r="G837" s="34"/>
      <c r="H837" s="39"/>
    </row>
    <row r="838" spans="1:8" s="2" customFormat="1" ht="16.8" customHeight="1">
      <c r="A838" s="34"/>
      <c r="B838" s="39"/>
      <c r="C838" s="290" t="s">
        <v>2055</v>
      </c>
      <c r="D838" s="34"/>
      <c r="E838" s="34"/>
      <c r="F838" s="34"/>
      <c r="G838" s="34"/>
      <c r="H838" s="39"/>
    </row>
    <row r="839" spans="1:8" s="2" customFormat="1" ht="16.8" customHeight="1">
      <c r="A839" s="34"/>
      <c r="B839" s="39"/>
      <c r="C839" s="288" t="s">
        <v>1954</v>
      </c>
      <c r="D839" s="288" t="s">
        <v>1955</v>
      </c>
      <c r="E839" s="17" t="s">
        <v>202</v>
      </c>
      <c r="F839" s="289">
        <v>5.775</v>
      </c>
      <c r="G839" s="34"/>
      <c r="H839" s="39"/>
    </row>
    <row r="840" spans="1:8" s="2" customFormat="1" ht="16.8" customHeight="1">
      <c r="A840" s="34"/>
      <c r="B840" s="39"/>
      <c r="C840" s="288" t="s">
        <v>671</v>
      </c>
      <c r="D840" s="288" t="s">
        <v>672</v>
      </c>
      <c r="E840" s="17" t="s">
        <v>202</v>
      </c>
      <c r="F840" s="289">
        <v>68.775</v>
      </c>
      <c r="G840" s="34"/>
      <c r="H840" s="39"/>
    </row>
    <row r="841" spans="1:8" s="2" customFormat="1" ht="7.35" customHeight="1">
      <c r="A841" s="34"/>
      <c r="B841" s="157"/>
      <c r="C841" s="158"/>
      <c r="D841" s="158"/>
      <c r="E841" s="158"/>
      <c r="F841" s="158"/>
      <c r="G841" s="158"/>
      <c r="H841" s="39"/>
    </row>
    <row r="842" spans="1:8" s="2" customFormat="1" ht="10.2">
      <c r="A842" s="34"/>
      <c r="B842" s="34"/>
      <c r="C842" s="34"/>
      <c r="D842" s="34"/>
      <c r="E842" s="34"/>
      <c r="F842" s="34"/>
      <c r="G842" s="34"/>
      <c r="H842" s="34"/>
    </row>
  </sheetData>
  <sheetProtection algorithmName="SHA-512" hashValue="azYREuVWIfvPe4+UlVkkWK8E6aIBy8NClmbZ7l4k70tofuWBGniWDiPMm1zhFbymTcDr/tNGNwLYWDjg/jSEqg==" saltValue="5aI1C1o9RQx49U5iW5oGbk2BwucunbEJaRW53Z18ZTofS/rYd/C6R9/EXb2Ix+cX3SLMzcs/EzRqsgcOv9QSY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92</v>
      </c>
      <c r="AZ2" s="116" t="s">
        <v>137</v>
      </c>
      <c r="BA2" s="116" t="s">
        <v>1</v>
      </c>
      <c r="BB2" s="116" t="s">
        <v>1</v>
      </c>
      <c r="BC2" s="116" t="s">
        <v>138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139</v>
      </c>
      <c r="BA3" s="116" t="s">
        <v>1</v>
      </c>
      <c r="BB3" s="116" t="s">
        <v>1</v>
      </c>
      <c r="BC3" s="116" t="s">
        <v>140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142</v>
      </c>
      <c r="BA4" s="116" t="s">
        <v>1</v>
      </c>
      <c r="BB4" s="116" t="s">
        <v>1</v>
      </c>
      <c r="BC4" s="116" t="s">
        <v>143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144</v>
      </c>
      <c r="BA5" s="116" t="s">
        <v>1</v>
      </c>
      <c r="BB5" s="116" t="s">
        <v>1</v>
      </c>
      <c r="BC5" s="116" t="s">
        <v>145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146</v>
      </c>
      <c r="BA6" s="116" t="s">
        <v>1</v>
      </c>
      <c r="BB6" s="116" t="s">
        <v>1</v>
      </c>
      <c r="BC6" s="116" t="s">
        <v>147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148</v>
      </c>
      <c r="BA7" s="116" t="s">
        <v>1</v>
      </c>
      <c r="BB7" s="116" t="s">
        <v>1</v>
      </c>
      <c r="BC7" s="116" t="s">
        <v>149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151</v>
      </c>
      <c r="BA8" s="116" t="s">
        <v>1</v>
      </c>
      <c r="BB8" s="116" t="s">
        <v>1</v>
      </c>
      <c r="BC8" s="116" t="s">
        <v>152</v>
      </c>
      <c r="BD8" s="116" t="s">
        <v>87</v>
      </c>
    </row>
    <row r="9" spans="1:56" s="2" customFormat="1" ht="16.5" customHeight="1">
      <c r="A9" s="34"/>
      <c r="B9" s="39"/>
      <c r="C9" s="34"/>
      <c r="D9" s="34"/>
      <c r="E9" s="336" t="s">
        <v>153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16" t="s">
        <v>154</v>
      </c>
      <c r="BA9" s="116" t="s">
        <v>1</v>
      </c>
      <c r="BB9" s="116" t="s">
        <v>1</v>
      </c>
      <c r="BC9" s="116" t="s">
        <v>155</v>
      </c>
      <c r="BD9" s="116" t="s">
        <v>87</v>
      </c>
    </row>
    <row r="10" spans="1:31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157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ROUND(J132,2)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ROUND((SUM(BE132:BE250)),2)</f>
        <v>0</v>
      </c>
      <c r="G35" s="34"/>
      <c r="H35" s="34"/>
      <c r="I35" s="138">
        <v>0.21</v>
      </c>
      <c r="J35" s="137">
        <f>ROUND(((SUM(BE132:BE250))*I35),2)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ROUND((SUM(BF132:BF250)),2)</f>
        <v>0</v>
      </c>
      <c r="G36" s="34"/>
      <c r="H36" s="34"/>
      <c r="I36" s="138">
        <v>0.15</v>
      </c>
      <c r="J36" s="137">
        <f>ROUND(((SUM(BF132:BF250))*I36),2)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ROUND((SUM(BG132:BG250)),2)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ROUND((SUM(BH132:BH250)),2)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ROUND((SUM(BI132:BI250)),2)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153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>03 - Dětské hřiště D.1.7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J132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J133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J134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165</v>
      </c>
      <c r="E101" s="177"/>
      <c r="F101" s="177"/>
      <c r="G101" s="177"/>
      <c r="H101" s="177"/>
      <c r="I101" s="178"/>
      <c r="J101" s="179">
        <f>J182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166</v>
      </c>
      <c r="E102" s="177"/>
      <c r="F102" s="177"/>
      <c r="G102" s="177"/>
      <c r="H102" s="177"/>
      <c r="I102" s="178"/>
      <c r="J102" s="179">
        <f>J192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167</v>
      </c>
      <c r="E103" s="177"/>
      <c r="F103" s="177"/>
      <c r="G103" s="177"/>
      <c r="H103" s="177"/>
      <c r="I103" s="178"/>
      <c r="J103" s="179">
        <f>J202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168</v>
      </c>
      <c r="E104" s="177"/>
      <c r="F104" s="177"/>
      <c r="G104" s="177"/>
      <c r="H104" s="177"/>
      <c r="I104" s="178"/>
      <c r="J104" s="179">
        <f>J209</f>
        <v>0</v>
      </c>
      <c r="K104" s="104"/>
      <c r="L104" s="180"/>
    </row>
    <row r="105" spans="2:12" s="10" customFormat="1" ht="19.95" customHeight="1">
      <c r="B105" s="175"/>
      <c r="C105" s="104"/>
      <c r="D105" s="176" t="s">
        <v>169</v>
      </c>
      <c r="E105" s="177"/>
      <c r="F105" s="177"/>
      <c r="G105" s="177"/>
      <c r="H105" s="177"/>
      <c r="I105" s="178"/>
      <c r="J105" s="179">
        <f>J231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170</v>
      </c>
      <c r="E106" s="171"/>
      <c r="F106" s="171"/>
      <c r="G106" s="171"/>
      <c r="H106" s="171"/>
      <c r="I106" s="172"/>
      <c r="J106" s="173">
        <f>J233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171</v>
      </c>
      <c r="E107" s="177"/>
      <c r="F107" s="177"/>
      <c r="G107" s="177"/>
      <c r="H107" s="177"/>
      <c r="I107" s="178"/>
      <c r="J107" s="179">
        <f>J234</f>
        <v>0</v>
      </c>
      <c r="K107" s="104"/>
      <c r="L107" s="180"/>
    </row>
    <row r="108" spans="2:12" s="10" customFormat="1" ht="19.95" customHeight="1">
      <c r="B108" s="175"/>
      <c r="C108" s="104"/>
      <c r="D108" s="176" t="s">
        <v>172</v>
      </c>
      <c r="E108" s="177"/>
      <c r="F108" s="177"/>
      <c r="G108" s="177"/>
      <c r="H108" s="177"/>
      <c r="I108" s="178"/>
      <c r="J108" s="179">
        <f>J240</f>
        <v>0</v>
      </c>
      <c r="K108" s="104"/>
      <c r="L108" s="180"/>
    </row>
    <row r="109" spans="2:12" s="9" customFormat="1" ht="24.9" customHeight="1">
      <c r="B109" s="168"/>
      <c r="C109" s="169"/>
      <c r="D109" s="170" t="s">
        <v>173</v>
      </c>
      <c r="E109" s="171"/>
      <c r="F109" s="171"/>
      <c r="G109" s="171"/>
      <c r="H109" s="171"/>
      <c r="I109" s="172"/>
      <c r="J109" s="173">
        <f>J247</f>
        <v>0</v>
      </c>
      <c r="K109" s="169"/>
      <c r="L109" s="174"/>
    </row>
    <row r="110" spans="2:12" s="10" customFormat="1" ht="19.95" customHeight="1">
      <c r="B110" s="175"/>
      <c r="C110" s="104"/>
      <c r="D110" s="176" t="s">
        <v>174</v>
      </c>
      <c r="E110" s="177"/>
      <c r="F110" s="177"/>
      <c r="G110" s="177"/>
      <c r="H110" s="177"/>
      <c r="I110" s="178"/>
      <c r="J110" s="179">
        <f>J248</f>
        <v>0</v>
      </c>
      <c r="K110" s="104"/>
      <c r="L110" s="180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54"/>
      <c r="C112" s="55"/>
      <c r="D112" s="55"/>
      <c r="E112" s="55"/>
      <c r="F112" s="55"/>
      <c r="G112" s="55"/>
      <c r="H112" s="55"/>
      <c r="I112" s="159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" customHeight="1">
      <c r="A116" s="34"/>
      <c r="B116" s="56"/>
      <c r="C116" s="57"/>
      <c r="D116" s="57"/>
      <c r="E116" s="57"/>
      <c r="F116" s="57"/>
      <c r="G116" s="57"/>
      <c r="H116" s="57"/>
      <c r="I116" s="162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" customHeight="1">
      <c r="A117" s="34"/>
      <c r="B117" s="35"/>
      <c r="C117" s="23" t="s">
        <v>175</v>
      </c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3.25" customHeight="1">
      <c r="A120" s="34"/>
      <c r="B120" s="35"/>
      <c r="C120" s="36"/>
      <c r="D120" s="36"/>
      <c r="E120" s="343" t="str">
        <f>E7</f>
        <v>Regenerace panelového sídliště Křižná-VI.etapa,lokalita ul.Křižná,Seifertova,Bratří Čapků</v>
      </c>
      <c r="F120" s="344"/>
      <c r="G120" s="344"/>
      <c r="H120" s="344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2:12" s="1" customFormat="1" ht="12" customHeight="1">
      <c r="B121" s="21"/>
      <c r="C121" s="29" t="s">
        <v>150</v>
      </c>
      <c r="D121" s="22"/>
      <c r="E121" s="22"/>
      <c r="F121" s="22"/>
      <c r="G121" s="22"/>
      <c r="H121" s="22"/>
      <c r="I121" s="115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43" t="s">
        <v>153</v>
      </c>
      <c r="F122" s="345"/>
      <c r="G122" s="345"/>
      <c r="H122" s="345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156</v>
      </c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96" t="str">
        <f>E11</f>
        <v>03 - Dětské hřiště D.1.7</v>
      </c>
      <c r="F124" s="345"/>
      <c r="G124" s="345"/>
      <c r="H124" s="345"/>
      <c r="I124" s="123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F14</f>
        <v>Valašské Meziříčí</v>
      </c>
      <c r="G126" s="36"/>
      <c r="H126" s="36"/>
      <c r="I126" s="124" t="s">
        <v>22</v>
      </c>
      <c r="J126" s="66" t="str">
        <f>IF(J14="","",J14)</f>
        <v>14. 1. 2020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5.65" customHeight="1">
      <c r="A128" s="34"/>
      <c r="B128" s="35"/>
      <c r="C128" s="29" t="s">
        <v>24</v>
      </c>
      <c r="D128" s="36"/>
      <c r="E128" s="36"/>
      <c r="F128" s="27" t="str">
        <f>E17</f>
        <v>Město Valašské Meziříčí</v>
      </c>
      <c r="G128" s="36"/>
      <c r="H128" s="36"/>
      <c r="I128" s="124" t="s">
        <v>30</v>
      </c>
      <c r="J128" s="32" t="str">
        <f>E23</f>
        <v>LZ-PROJEKT plus s.r.o.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15" customHeight="1">
      <c r="A129" s="34"/>
      <c r="B129" s="35"/>
      <c r="C129" s="29" t="s">
        <v>28</v>
      </c>
      <c r="D129" s="36"/>
      <c r="E129" s="36"/>
      <c r="F129" s="27" t="str">
        <f>IF(E20="","",E20)</f>
        <v>Vyplň údaj</v>
      </c>
      <c r="G129" s="36"/>
      <c r="H129" s="36"/>
      <c r="I129" s="124" t="s">
        <v>35</v>
      </c>
      <c r="J129" s="32" t="str">
        <f>E26</f>
        <v>Fajfrová Irena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123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81"/>
      <c r="B131" s="182"/>
      <c r="C131" s="183" t="s">
        <v>176</v>
      </c>
      <c r="D131" s="184" t="s">
        <v>63</v>
      </c>
      <c r="E131" s="184" t="s">
        <v>59</v>
      </c>
      <c r="F131" s="184" t="s">
        <v>60</v>
      </c>
      <c r="G131" s="184" t="s">
        <v>177</v>
      </c>
      <c r="H131" s="184" t="s">
        <v>178</v>
      </c>
      <c r="I131" s="185" t="s">
        <v>179</v>
      </c>
      <c r="J131" s="184" t="s">
        <v>160</v>
      </c>
      <c r="K131" s="186" t="s">
        <v>180</v>
      </c>
      <c r="L131" s="187"/>
      <c r="M131" s="75" t="s">
        <v>1</v>
      </c>
      <c r="N131" s="76" t="s">
        <v>42</v>
      </c>
      <c r="O131" s="76" t="s">
        <v>181</v>
      </c>
      <c r="P131" s="76" t="s">
        <v>182</v>
      </c>
      <c r="Q131" s="76" t="s">
        <v>183</v>
      </c>
      <c r="R131" s="76" t="s">
        <v>184</v>
      </c>
      <c r="S131" s="76" t="s">
        <v>185</v>
      </c>
      <c r="T131" s="77" t="s">
        <v>186</v>
      </c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</row>
    <row r="132" spans="1:63" s="2" customFormat="1" ht="22.8" customHeight="1">
      <c r="A132" s="34"/>
      <c r="B132" s="35"/>
      <c r="C132" s="82" t="s">
        <v>187</v>
      </c>
      <c r="D132" s="36"/>
      <c r="E132" s="36"/>
      <c r="F132" s="36"/>
      <c r="G132" s="36"/>
      <c r="H132" s="36"/>
      <c r="I132" s="123"/>
      <c r="J132" s="188">
        <f>BK132</f>
        <v>0</v>
      </c>
      <c r="K132" s="36"/>
      <c r="L132" s="39"/>
      <c r="M132" s="78"/>
      <c r="N132" s="189"/>
      <c r="O132" s="79"/>
      <c r="P132" s="190">
        <f>P133+P233+P247</f>
        <v>0</v>
      </c>
      <c r="Q132" s="79"/>
      <c r="R132" s="190">
        <f>R133+R233+R247</f>
        <v>181.18242037000002</v>
      </c>
      <c r="S132" s="79"/>
      <c r="T132" s="191">
        <f>T133+T233+T247</f>
        <v>1.7574290000000001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77</v>
      </c>
      <c r="AU132" s="17" t="s">
        <v>162</v>
      </c>
      <c r="BK132" s="192">
        <f>BK133+BK233+BK247</f>
        <v>0</v>
      </c>
    </row>
    <row r="133" spans="2:63" s="12" customFormat="1" ht="25.95" customHeight="1">
      <c r="B133" s="193"/>
      <c r="C133" s="194"/>
      <c r="D133" s="195" t="s">
        <v>77</v>
      </c>
      <c r="E133" s="196" t="s">
        <v>188</v>
      </c>
      <c r="F133" s="196" t="s">
        <v>189</v>
      </c>
      <c r="G133" s="194"/>
      <c r="H133" s="194"/>
      <c r="I133" s="197"/>
      <c r="J133" s="198">
        <f>BK133</f>
        <v>0</v>
      </c>
      <c r="K133" s="194"/>
      <c r="L133" s="199"/>
      <c r="M133" s="200"/>
      <c r="N133" s="201"/>
      <c r="O133" s="201"/>
      <c r="P133" s="202">
        <f>P134+P182+P192+P202+P209+P231</f>
        <v>0</v>
      </c>
      <c r="Q133" s="201"/>
      <c r="R133" s="202">
        <f>R134+R182+R192+R202+R209+R231</f>
        <v>177.94619116</v>
      </c>
      <c r="S133" s="201"/>
      <c r="T133" s="203">
        <f>T134+T182+T192+T202+T209+T231</f>
        <v>0</v>
      </c>
      <c r="AR133" s="204" t="s">
        <v>85</v>
      </c>
      <c r="AT133" s="205" t="s">
        <v>77</v>
      </c>
      <c r="AU133" s="205" t="s">
        <v>78</v>
      </c>
      <c r="AY133" s="204" t="s">
        <v>190</v>
      </c>
      <c r="BK133" s="206">
        <f>BK134+BK182+BK192+BK202+BK209+BK231</f>
        <v>0</v>
      </c>
    </row>
    <row r="134" spans="2:63" s="12" customFormat="1" ht="22.8" customHeight="1">
      <c r="B134" s="193"/>
      <c r="C134" s="194"/>
      <c r="D134" s="195" t="s">
        <v>77</v>
      </c>
      <c r="E134" s="207" t="s">
        <v>85</v>
      </c>
      <c r="F134" s="207" t="s">
        <v>191</v>
      </c>
      <c r="G134" s="194"/>
      <c r="H134" s="194"/>
      <c r="I134" s="197"/>
      <c r="J134" s="208">
        <f>BK134</f>
        <v>0</v>
      </c>
      <c r="K134" s="194"/>
      <c r="L134" s="199"/>
      <c r="M134" s="200"/>
      <c r="N134" s="201"/>
      <c r="O134" s="201"/>
      <c r="P134" s="202">
        <f>SUM(P135:P181)</f>
        <v>0</v>
      </c>
      <c r="Q134" s="201"/>
      <c r="R134" s="202">
        <f>SUM(R135:R181)</f>
        <v>0</v>
      </c>
      <c r="S134" s="201"/>
      <c r="T134" s="203">
        <f>SUM(T135:T181)</f>
        <v>0</v>
      </c>
      <c r="AR134" s="204" t="s">
        <v>85</v>
      </c>
      <c r="AT134" s="205" t="s">
        <v>77</v>
      </c>
      <c r="AU134" s="205" t="s">
        <v>85</v>
      </c>
      <c r="AY134" s="204" t="s">
        <v>190</v>
      </c>
      <c r="BK134" s="206">
        <f>SUM(BK135:BK181)</f>
        <v>0</v>
      </c>
    </row>
    <row r="135" spans="1:65" s="2" customFormat="1" ht="21.75" customHeight="1">
      <c r="A135" s="34"/>
      <c r="B135" s="35"/>
      <c r="C135" s="209" t="s">
        <v>85</v>
      </c>
      <c r="D135" s="209" t="s">
        <v>192</v>
      </c>
      <c r="E135" s="210" t="s">
        <v>193</v>
      </c>
      <c r="F135" s="211" t="s">
        <v>194</v>
      </c>
      <c r="G135" s="212" t="s">
        <v>195</v>
      </c>
      <c r="H135" s="213">
        <v>150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198</v>
      </c>
    </row>
    <row r="136" spans="2:51" s="13" customFormat="1" ht="10.2">
      <c r="B136" s="222"/>
      <c r="C136" s="223"/>
      <c r="D136" s="224" t="s">
        <v>199</v>
      </c>
      <c r="E136" s="225" t="s">
        <v>139</v>
      </c>
      <c r="F136" s="226" t="s">
        <v>140</v>
      </c>
      <c r="G136" s="223"/>
      <c r="H136" s="227">
        <v>150</v>
      </c>
      <c r="I136" s="228"/>
      <c r="J136" s="223"/>
      <c r="K136" s="223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199</v>
      </c>
      <c r="AU136" s="233" t="s">
        <v>87</v>
      </c>
      <c r="AV136" s="13" t="s">
        <v>87</v>
      </c>
      <c r="AW136" s="13" t="s">
        <v>34</v>
      </c>
      <c r="AX136" s="13" t="s">
        <v>85</v>
      </c>
      <c r="AY136" s="233" t="s">
        <v>190</v>
      </c>
    </row>
    <row r="137" spans="1:65" s="2" customFormat="1" ht="21.75" customHeight="1">
      <c r="A137" s="34"/>
      <c r="B137" s="35"/>
      <c r="C137" s="209" t="s">
        <v>87</v>
      </c>
      <c r="D137" s="209" t="s">
        <v>192</v>
      </c>
      <c r="E137" s="210" t="s">
        <v>200</v>
      </c>
      <c r="F137" s="211" t="s">
        <v>201</v>
      </c>
      <c r="G137" s="212" t="s">
        <v>202</v>
      </c>
      <c r="H137" s="213">
        <v>30</v>
      </c>
      <c r="I137" s="214"/>
      <c r="J137" s="215">
        <f>ROUND(I137*H137,2)</f>
        <v>0</v>
      </c>
      <c r="K137" s="211" t="s">
        <v>196</v>
      </c>
      <c r="L137" s="39"/>
      <c r="M137" s="216" t="s">
        <v>1</v>
      </c>
      <c r="N137" s="217" t="s">
        <v>43</v>
      </c>
      <c r="O137" s="71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197</v>
      </c>
      <c r="AT137" s="220" t="s">
        <v>192</v>
      </c>
      <c r="AU137" s="220" t="s">
        <v>87</v>
      </c>
      <c r="AY137" s="17" t="s">
        <v>190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7" t="s">
        <v>85</v>
      </c>
      <c r="BK137" s="221">
        <f>ROUND(I137*H137,2)</f>
        <v>0</v>
      </c>
      <c r="BL137" s="17" t="s">
        <v>197</v>
      </c>
      <c r="BM137" s="220" t="s">
        <v>203</v>
      </c>
    </row>
    <row r="138" spans="2:51" s="13" customFormat="1" ht="10.2">
      <c r="B138" s="222"/>
      <c r="C138" s="223"/>
      <c r="D138" s="224" t="s">
        <v>199</v>
      </c>
      <c r="E138" s="225" t="s">
        <v>137</v>
      </c>
      <c r="F138" s="226" t="s">
        <v>204</v>
      </c>
      <c r="G138" s="223"/>
      <c r="H138" s="227">
        <v>30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199</v>
      </c>
      <c r="AU138" s="233" t="s">
        <v>87</v>
      </c>
      <c r="AV138" s="13" t="s">
        <v>87</v>
      </c>
      <c r="AW138" s="13" t="s">
        <v>34</v>
      </c>
      <c r="AX138" s="13" t="s">
        <v>85</v>
      </c>
      <c r="AY138" s="233" t="s">
        <v>190</v>
      </c>
    </row>
    <row r="139" spans="1:65" s="2" customFormat="1" ht="21.75" customHeight="1">
      <c r="A139" s="34"/>
      <c r="B139" s="35"/>
      <c r="C139" s="209" t="s">
        <v>205</v>
      </c>
      <c r="D139" s="209" t="s">
        <v>192</v>
      </c>
      <c r="E139" s="210" t="s">
        <v>206</v>
      </c>
      <c r="F139" s="211" t="s">
        <v>207</v>
      </c>
      <c r="G139" s="212" t="s">
        <v>202</v>
      </c>
      <c r="H139" s="213">
        <v>15.141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208</v>
      </c>
    </row>
    <row r="140" spans="2:51" s="14" customFormat="1" ht="10.2">
      <c r="B140" s="234"/>
      <c r="C140" s="235"/>
      <c r="D140" s="224" t="s">
        <v>199</v>
      </c>
      <c r="E140" s="236" t="s">
        <v>1</v>
      </c>
      <c r="F140" s="237" t="s">
        <v>209</v>
      </c>
      <c r="G140" s="235"/>
      <c r="H140" s="236" t="s">
        <v>1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199</v>
      </c>
      <c r="AU140" s="243" t="s">
        <v>87</v>
      </c>
      <c r="AV140" s="14" t="s">
        <v>85</v>
      </c>
      <c r="AW140" s="14" t="s">
        <v>34</v>
      </c>
      <c r="AX140" s="14" t="s">
        <v>78</v>
      </c>
      <c r="AY140" s="243" t="s">
        <v>190</v>
      </c>
    </row>
    <row r="141" spans="2:51" s="13" customFormat="1" ht="10.2">
      <c r="B141" s="222"/>
      <c r="C141" s="223"/>
      <c r="D141" s="224" t="s">
        <v>199</v>
      </c>
      <c r="E141" s="225" t="s">
        <v>151</v>
      </c>
      <c r="F141" s="226" t="s">
        <v>210</v>
      </c>
      <c r="G141" s="223"/>
      <c r="H141" s="227">
        <v>15.141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85</v>
      </c>
      <c r="AY141" s="233" t="s">
        <v>190</v>
      </c>
    </row>
    <row r="142" spans="1:65" s="2" customFormat="1" ht="21.75" customHeight="1">
      <c r="A142" s="34"/>
      <c r="B142" s="35"/>
      <c r="C142" s="209" t="s">
        <v>197</v>
      </c>
      <c r="D142" s="209" t="s">
        <v>192</v>
      </c>
      <c r="E142" s="210" t="s">
        <v>211</v>
      </c>
      <c r="F142" s="211" t="s">
        <v>212</v>
      </c>
      <c r="G142" s="212" t="s">
        <v>202</v>
      </c>
      <c r="H142" s="213">
        <v>60</v>
      </c>
      <c r="I142" s="214"/>
      <c r="J142" s="215">
        <f>ROUND(I142*H142,2)</f>
        <v>0</v>
      </c>
      <c r="K142" s="211" t="s">
        <v>196</v>
      </c>
      <c r="L142" s="39"/>
      <c r="M142" s="216" t="s">
        <v>1</v>
      </c>
      <c r="N142" s="217" t="s">
        <v>43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197</v>
      </c>
      <c r="AT142" s="220" t="s">
        <v>192</v>
      </c>
      <c r="AU142" s="220" t="s">
        <v>87</v>
      </c>
      <c r="AY142" s="17" t="s">
        <v>190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85</v>
      </c>
      <c r="BK142" s="221">
        <f>ROUND(I142*H142,2)</f>
        <v>0</v>
      </c>
      <c r="BL142" s="17" t="s">
        <v>197</v>
      </c>
      <c r="BM142" s="220" t="s">
        <v>213</v>
      </c>
    </row>
    <row r="143" spans="2:51" s="14" customFormat="1" ht="10.2">
      <c r="B143" s="234"/>
      <c r="C143" s="235"/>
      <c r="D143" s="224" t="s">
        <v>199</v>
      </c>
      <c r="E143" s="236" t="s">
        <v>1</v>
      </c>
      <c r="F143" s="237" t="s">
        <v>214</v>
      </c>
      <c r="G143" s="235"/>
      <c r="H143" s="236" t="s">
        <v>1</v>
      </c>
      <c r="I143" s="238"/>
      <c r="J143" s="235"/>
      <c r="K143" s="235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199</v>
      </c>
      <c r="AU143" s="243" t="s">
        <v>87</v>
      </c>
      <c r="AV143" s="14" t="s">
        <v>85</v>
      </c>
      <c r="AW143" s="14" t="s">
        <v>34</v>
      </c>
      <c r="AX143" s="14" t="s">
        <v>78</v>
      </c>
      <c r="AY143" s="243" t="s">
        <v>190</v>
      </c>
    </row>
    <row r="144" spans="2:51" s="13" customFormat="1" ht="10.2">
      <c r="B144" s="222"/>
      <c r="C144" s="223"/>
      <c r="D144" s="224" t="s">
        <v>199</v>
      </c>
      <c r="E144" s="225" t="s">
        <v>1</v>
      </c>
      <c r="F144" s="226" t="s">
        <v>215</v>
      </c>
      <c r="G144" s="223"/>
      <c r="H144" s="227">
        <v>60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78</v>
      </c>
      <c r="AY144" s="233" t="s">
        <v>190</v>
      </c>
    </row>
    <row r="145" spans="2:51" s="15" customFormat="1" ht="10.2">
      <c r="B145" s="244"/>
      <c r="C145" s="245"/>
      <c r="D145" s="224" t="s">
        <v>199</v>
      </c>
      <c r="E145" s="246" t="s">
        <v>148</v>
      </c>
      <c r="F145" s="247" t="s">
        <v>216</v>
      </c>
      <c r="G145" s="245"/>
      <c r="H145" s="248">
        <v>60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199</v>
      </c>
      <c r="AU145" s="254" t="s">
        <v>87</v>
      </c>
      <c r="AV145" s="15" t="s">
        <v>197</v>
      </c>
      <c r="AW145" s="15" t="s">
        <v>34</v>
      </c>
      <c r="AX145" s="15" t="s">
        <v>85</v>
      </c>
      <c r="AY145" s="254" t="s">
        <v>190</v>
      </c>
    </row>
    <row r="146" spans="1:65" s="2" customFormat="1" ht="21.75" customHeight="1">
      <c r="A146" s="34"/>
      <c r="B146" s="35"/>
      <c r="C146" s="209" t="s">
        <v>217</v>
      </c>
      <c r="D146" s="209" t="s">
        <v>192</v>
      </c>
      <c r="E146" s="210" t="s">
        <v>218</v>
      </c>
      <c r="F146" s="211" t="s">
        <v>219</v>
      </c>
      <c r="G146" s="212" t="s">
        <v>202</v>
      </c>
      <c r="H146" s="213">
        <v>2.079</v>
      </c>
      <c r="I146" s="214"/>
      <c r="J146" s="215">
        <f>ROUND(I146*H146,2)</f>
        <v>0</v>
      </c>
      <c r="K146" s="211" t="s">
        <v>196</v>
      </c>
      <c r="L146" s="39"/>
      <c r="M146" s="216" t="s">
        <v>1</v>
      </c>
      <c r="N146" s="217" t="s">
        <v>43</v>
      </c>
      <c r="O146" s="71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197</v>
      </c>
      <c r="AT146" s="220" t="s">
        <v>192</v>
      </c>
      <c r="AU146" s="220" t="s">
        <v>87</v>
      </c>
      <c r="AY146" s="17" t="s">
        <v>190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85</v>
      </c>
      <c r="BK146" s="221">
        <f>ROUND(I146*H146,2)</f>
        <v>0</v>
      </c>
      <c r="BL146" s="17" t="s">
        <v>197</v>
      </c>
      <c r="BM146" s="220" t="s">
        <v>220</v>
      </c>
    </row>
    <row r="147" spans="2:51" s="14" customFormat="1" ht="10.2">
      <c r="B147" s="234"/>
      <c r="C147" s="235"/>
      <c r="D147" s="224" t="s">
        <v>199</v>
      </c>
      <c r="E147" s="236" t="s">
        <v>1</v>
      </c>
      <c r="F147" s="237" t="s">
        <v>221</v>
      </c>
      <c r="G147" s="235"/>
      <c r="H147" s="236" t="s">
        <v>1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199</v>
      </c>
      <c r="AU147" s="243" t="s">
        <v>87</v>
      </c>
      <c r="AV147" s="14" t="s">
        <v>85</v>
      </c>
      <c r="AW147" s="14" t="s">
        <v>34</v>
      </c>
      <c r="AX147" s="14" t="s">
        <v>78</v>
      </c>
      <c r="AY147" s="243" t="s">
        <v>190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222</v>
      </c>
      <c r="G148" s="223"/>
      <c r="H148" s="227">
        <v>2.079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78</v>
      </c>
      <c r="AY148" s="233" t="s">
        <v>190</v>
      </c>
    </row>
    <row r="149" spans="2:51" s="15" customFormat="1" ht="10.2">
      <c r="B149" s="244"/>
      <c r="C149" s="245"/>
      <c r="D149" s="224" t="s">
        <v>199</v>
      </c>
      <c r="E149" s="246" t="s">
        <v>144</v>
      </c>
      <c r="F149" s="247" t="s">
        <v>216</v>
      </c>
      <c r="G149" s="245"/>
      <c r="H149" s="248">
        <v>2.079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199</v>
      </c>
      <c r="AU149" s="254" t="s">
        <v>87</v>
      </c>
      <c r="AV149" s="15" t="s">
        <v>197</v>
      </c>
      <c r="AW149" s="15" t="s">
        <v>34</v>
      </c>
      <c r="AX149" s="15" t="s">
        <v>85</v>
      </c>
      <c r="AY149" s="254" t="s">
        <v>190</v>
      </c>
    </row>
    <row r="150" spans="1:65" s="2" customFormat="1" ht="21.75" customHeight="1">
      <c r="A150" s="34"/>
      <c r="B150" s="35"/>
      <c r="C150" s="209" t="s">
        <v>223</v>
      </c>
      <c r="D150" s="209" t="s">
        <v>192</v>
      </c>
      <c r="E150" s="210" t="s">
        <v>224</v>
      </c>
      <c r="F150" s="211" t="s">
        <v>225</v>
      </c>
      <c r="G150" s="212" t="s">
        <v>202</v>
      </c>
      <c r="H150" s="213">
        <v>79.126</v>
      </c>
      <c r="I150" s="214"/>
      <c r="J150" s="215">
        <f>ROUND(I150*H150,2)</f>
        <v>0</v>
      </c>
      <c r="K150" s="211" t="s">
        <v>196</v>
      </c>
      <c r="L150" s="39"/>
      <c r="M150" s="216" t="s">
        <v>1</v>
      </c>
      <c r="N150" s="217" t="s">
        <v>43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197</v>
      </c>
      <c r="AT150" s="220" t="s">
        <v>192</v>
      </c>
      <c r="AU150" s="220" t="s">
        <v>87</v>
      </c>
      <c r="AY150" s="17" t="s">
        <v>190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85</v>
      </c>
      <c r="BK150" s="221">
        <f>ROUND(I150*H150,2)</f>
        <v>0</v>
      </c>
      <c r="BL150" s="17" t="s">
        <v>197</v>
      </c>
      <c r="BM150" s="220" t="s">
        <v>226</v>
      </c>
    </row>
    <row r="151" spans="2:51" s="13" customFormat="1" ht="10.2">
      <c r="B151" s="222"/>
      <c r="C151" s="223"/>
      <c r="D151" s="224" t="s">
        <v>199</v>
      </c>
      <c r="E151" s="225" t="s">
        <v>1</v>
      </c>
      <c r="F151" s="226" t="s">
        <v>227</v>
      </c>
      <c r="G151" s="223"/>
      <c r="H151" s="227">
        <v>29.813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199</v>
      </c>
      <c r="AU151" s="233" t="s">
        <v>87</v>
      </c>
      <c r="AV151" s="13" t="s">
        <v>87</v>
      </c>
      <c r="AW151" s="13" t="s">
        <v>34</v>
      </c>
      <c r="AX151" s="13" t="s">
        <v>78</v>
      </c>
      <c r="AY151" s="233" t="s">
        <v>190</v>
      </c>
    </row>
    <row r="152" spans="2:51" s="13" customFormat="1" ht="10.2">
      <c r="B152" s="222"/>
      <c r="C152" s="223"/>
      <c r="D152" s="224" t="s">
        <v>199</v>
      </c>
      <c r="E152" s="225" t="s">
        <v>1</v>
      </c>
      <c r="F152" s="226" t="s">
        <v>228</v>
      </c>
      <c r="G152" s="223"/>
      <c r="H152" s="227">
        <v>49.313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199</v>
      </c>
      <c r="AU152" s="233" t="s">
        <v>87</v>
      </c>
      <c r="AV152" s="13" t="s">
        <v>87</v>
      </c>
      <c r="AW152" s="13" t="s">
        <v>34</v>
      </c>
      <c r="AX152" s="13" t="s">
        <v>78</v>
      </c>
      <c r="AY152" s="233" t="s">
        <v>190</v>
      </c>
    </row>
    <row r="153" spans="2:51" s="15" customFormat="1" ht="10.2">
      <c r="B153" s="244"/>
      <c r="C153" s="245"/>
      <c r="D153" s="224" t="s">
        <v>199</v>
      </c>
      <c r="E153" s="246" t="s">
        <v>1</v>
      </c>
      <c r="F153" s="247" t="s">
        <v>216</v>
      </c>
      <c r="G153" s="245"/>
      <c r="H153" s="248">
        <v>79.126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AT153" s="254" t="s">
        <v>199</v>
      </c>
      <c r="AU153" s="254" t="s">
        <v>87</v>
      </c>
      <c r="AV153" s="15" t="s">
        <v>197</v>
      </c>
      <c r="AW153" s="15" t="s">
        <v>34</v>
      </c>
      <c r="AX153" s="15" t="s">
        <v>85</v>
      </c>
      <c r="AY153" s="254" t="s">
        <v>190</v>
      </c>
    </row>
    <row r="154" spans="1:65" s="2" customFormat="1" ht="21.75" customHeight="1">
      <c r="A154" s="34"/>
      <c r="B154" s="35"/>
      <c r="C154" s="209" t="s">
        <v>229</v>
      </c>
      <c r="D154" s="209" t="s">
        <v>192</v>
      </c>
      <c r="E154" s="210" t="s">
        <v>230</v>
      </c>
      <c r="F154" s="211" t="s">
        <v>231</v>
      </c>
      <c r="G154" s="212" t="s">
        <v>202</v>
      </c>
      <c r="H154" s="213">
        <v>99.907</v>
      </c>
      <c r="I154" s="214"/>
      <c r="J154" s="215">
        <f>ROUND(I154*H154,2)</f>
        <v>0</v>
      </c>
      <c r="K154" s="211" t="s">
        <v>196</v>
      </c>
      <c r="L154" s="39"/>
      <c r="M154" s="216" t="s">
        <v>1</v>
      </c>
      <c r="N154" s="217" t="s">
        <v>43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197</v>
      </c>
      <c r="AT154" s="220" t="s">
        <v>192</v>
      </c>
      <c r="AU154" s="220" t="s">
        <v>87</v>
      </c>
      <c r="AY154" s="17" t="s">
        <v>190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85</v>
      </c>
      <c r="BK154" s="221">
        <f>ROUND(I154*H154,2)</f>
        <v>0</v>
      </c>
      <c r="BL154" s="17" t="s">
        <v>197</v>
      </c>
      <c r="BM154" s="220" t="s">
        <v>232</v>
      </c>
    </row>
    <row r="155" spans="2:51" s="13" customFormat="1" ht="10.2">
      <c r="B155" s="222"/>
      <c r="C155" s="223"/>
      <c r="D155" s="224" t="s">
        <v>199</v>
      </c>
      <c r="E155" s="225" t="s">
        <v>146</v>
      </c>
      <c r="F155" s="226" t="s">
        <v>233</v>
      </c>
      <c r="G155" s="223"/>
      <c r="H155" s="227">
        <v>99.907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199</v>
      </c>
      <c r="AU155" s="233" t="s">
        <v>87</v>
      </c>
      <c r="AV155" s="13" t="s">
        <v>87</v>
      </c>
      <c r="AW155" s="13" t="s">
        <v>34</v>
      </c>
      <c r="AX155" s="13" t="s">
        <v>85</v>
      </c>
      <c r="AY155" s="233" t="s">
        <v>190</v>
      </c>
    </row>
    <row r="156" spans="1:65" s="2" customFormat="1" ht="33" customHeight="1">
      <c r="A156" s="34"/>
      <c r="B156" s="35"/>
      <c r="C156" s="209" t="s">
        <v>234</v>
      </c>
      <c r="D156" s="209" t="s">
        <v>192</v>
      </c>
      <c r="E156" s="210" t="s">
        <v>235</v>
      </c>
      <c r="F156" s="211" t="s">
        <v>236</v>
      </c>
      <c r="G156" s="212" t="s">
        <v>202</v>
      </c>
      <c r="H156" s="213">
        <v>499.535</v>
      </c>
      <c r="I156" s="214"/>
      <c r="J156" s="215">
        <f>ROUND(I156*H156,2)</f>
        <v>0</v>
      </c>
      <c r="K156" s="211" t="s">
        <v>196</v>
      </c>
      <c r="L156" s="39"/>
      <c r="M156" s="216" t="s">
        <v>1</v>
      </c>
      <c r="N156" s="217" t="s">
        <v>43</v>
      </c>
      <c r="O156" s="71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197</v>
      </c>
      <c r="AT156" s="220" t="s">
        <v>192</v>
      </c>
      <c r="AU156" s="220" t="s">
        <v>87</v>
      </c>
      <c r="AY156" s="17" t="s">
        <v>190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85</v>
      </c>
      <c r="BK156" s="221">
        <f>ROUND(I156*H156,2)</f>
        <v>0</v>
      </c>
      <c r="BL156" s="17" t="s">
        <v>197</v>
      </c>
      <c r="BM156" s="220" t="s">
        <v>237</v>
      </c>
    </row>
    <row r="157" spans="2:51" s="13" customFormat="1" ht="10.2">
      <c r="B157" s="222"/>
      <c r="C157" s="223"/>
      <c r="D157" s="224" t="s">
        <v>199</v>
      </c>
      <c r="E157" s="225" t="s">
        <v>1</v>
      </c>
      <c r="F157" s="226" t="s">
        <v>238</v>
      </c>
      <c r="G157" s="223"/>
      <c r="H157" s="227">
        <v>499.535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AT157" s="233" t="s">
        <v>199</v>
      </c>
      <c r="AU157" s="233" t="s">
        <v>87</v>
      </c>
      <c r="AV157" s="13" t="s">
        <v>87</v>
      </c>
      <c r="AW157" s="13" t="s">
        <v>34</v>
      </c>
      <c r="AX157" s="13" t="s">
        <v>85</v>
      </c>
      <c r="AY157" s="233" t="s">
        <v>190</v>
      </c>
    </row>
    <row r="158" spans="1:65" s="2" customFormat="1" ht="21.75" customHeight="1">
      <c r="A158" s="34"/>
      <c r="B158" s="35"/>
      <c r="C158" s="209" t="s">
        <v>239</v>
      </c>
      <c r="D158" s="209" t="s">
        <v>192</v>
      </c>
      <c r="E158" s="210" t="s">
        <v>240</v>
      </c>
      <c r="F158" s="211" t="s">
        <v>241</v>
      </c>
      <c r="G158" s="212" t="s">
        <v>202</v>
      </c>
      <c r="H158" s="213">
        <v>49.313</v>
      </c>
      <c r="I158" s="214"/>
      <c r="J158" s="215">
        <f>ROUND(I158*H158,2)</f>
        <v>0</v>
      </c>
      <c r="K158" s="211" t="s">
        <v>196</v>
      </c>
      <c r="L158" s="39"/>
      <c r="M158" s="216" t="s">
        <v>1</v>
      </c>
      <c r="N158" s="217" t="s">
        <v>43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197</v>
      </c>
      <c r="AT158" s="220" t="s">
        <v>192</v>
      </c>
      <c r="AU158" s="220" t="s">
        <v>87</v>
      </c>
      <c r="AY158" s="17" t="s">
        <v>190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85</v>
      </c>
      <c r="BK158" s="221">
        <f>ROUND(I158*H158,2)</f>
        <v>0</v>
      </c>
      <c r="BL158" s="17" t="s">
        <v>197</v>
      </c>
      <c r="BM158" s="220" t="s">
        <v>242</v>
      </c>
    </row>
    <row r="159" spans="2:51" s="13" customFormat="1" ht="10.2">
      <c r="B159" s="222"/>
      <c r="C159" s="223"/>
      <c r="D159" s="224" t="s">
        <v>199</v>
      </c>
      <c r="E159" s="225" t="s">
        <v>1</v>
      </c>
      <c r="F159" s="226" t="s">
        <v>243</v>
      </c>
      <c r="G159" s="223"/>
      <c r="H159" s="227">
        <v>49.313</v>
      </c>
      <c r="I159" s="228"/>
      <c r="J159" s="223"/>
      <c r="K159" s="223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199</v>
      </c>
      <c r="AU159" s="233" t="s">
        <v>87</v>
      </c>
      <c r="AV159" s="13" t="s">
        <v>87</v>
      </c>
      <c r="AW159" s="13" t="s">
        <v>34</v>
      </c>
      <c r="AX159" s="13" t="s">
        <v>85</v>
      </c>
      <c r="AY159" s="233" t="s">
        <v>190</v>
      </c>
    </row>
    <row r="160" spans="1:65" s="2" customFormat="1" ht="21.75" customHeight="1">
      <c r="A160" s="34"/>
      <c r="B160" s="35"/>
      <c r="C160" s="209" t="s">
        <v>244</v>
      </c>
      <c r="D160" s="209" t="s">
        <v>192</v>
      </c>
      <c r="E160" s="210" t="s">
        <v>245</v>
      </c>
      <c r="F160" s="211" t="s">
        <v>246</v>
      </c>
      <c r="G160" s="212" t="s">
        <v>202</v>
      </c>
      <c r="H160" s="213">
        <v>49.313</v>
      </c>
      <c r="I160" s="214"/>
      <c r="J160" s="215">
        <f>ROUND(I160*H160,2)</f>
        <v>0</v>
      </c>
      <c r="K160" s="211" t="s">
        <v>196</v>
      </c>
      <c r="L160" s="39"/>
      <c r="M160" s="216" t="s">
        <v>1</v>
      </c>
      <c r="N160" s="217" t="s">
        <v>43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197</v>
      </c>
      <c r="AT160" s="220" t="s">
        <v>192</v>
      </c>
      <c r="AU160" s="220" t="s">
        <v>87</v>
      </c>
      <c r="AY160" s="17" t="s">
        <v>190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85</v>
      </c>
      <c r="BK160" s="221">
        <f>ROUND(I160*H160,2)</f>
        <v>0</v>
      </c>
      <c r="BL160" s="17" t="s">
        <v>197</v>
      </c>
      <c r="BM160" s="220" t="s">
        <v>247</v>
      </c>
    </row>
    <row r="161" spans="2:51" s="13" customFormat="1" ht="10.2">
      <c r="B161" s="222"/>
      <c r="C161" s="223"/>
      <c r="D161" s="224" t="s">
        <v>199</v>
      </c>
      <c r="E161" s="225" t="s">
        <v>1</v>
      </c>
      <c r="F161" s="226" t="s">
        <v>248</v>
      </c>
      <c r="G161" s="223"/>
      <c r="H161" s="227">
        <v>49.313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199</v>
      </c>
      <c r="AU161" s="233" t="s">
        <v>87</v>
      </c>
      <c r="AV161" s="13" t="s">
        <v>87</v>
      </c>
      <c r="AW161" s="13" t="s">
        <v>34</v>
      </c>
      <c r="AX161" s="13" t="s">
        <v>85</v>
      </c>
      <c r="AY161" s="233" t="s">
        <v>190</v>
      </c>
    </row>
    <row r="162" spans="1:65" s="2" customFormat="1" ht="16.5" customHeight="1">
      <c r="A162" s="34"/>
      <c r="B162" s="35"/>
      <c r="C162" s="209" t="s">
        <v>249</v>
      </c>
      <c r="D162" s="209" t="s">
        <v>192</v>
      </c>
      <c r="E162" s="210" t="s">
        <v>250</v>
      </c>
      <c r="F162" s="211" t="s">
        <v>251</v>
      </c>
      <c r="G162" s="212" t="s">
        <v>202</v>
      </c>
      <c r="H162" s="213">
        <v>30</v>
      </c>
      <c r="I162" s="214"/>
      <c r="J162" s="215">
        <f>ROUND(I162*H162,2)</f>
        <v>0</v>
      </c>
      <c r="K162" s="211" t="s">
        <v>196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252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137</v>
      </c>
      <c r="G163" s="223"/>
      <c r="H163" s="227">
        <v>30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85</v>
      </c>
      <c r="AY163" s="233" t="s">
        <v>190</v>
      </c>
    </row>
    <row r="164" spans="1:65" s="2" customFormat="1" ht="21.75" customHeight="1">
      <c r="A164" s="34"/>
      <c r="B164" s="35"/>
      <c r="C164" s="209" t="s">
        <v>253</v>
      </c>
      <c r="D164" s="209" t="s">
        <v>192</v>
      </c>
      <c r="E164" s="210" t="s">
        <v>254</v>
      </c>
      <c r="F164" s="211" t="s">
        <v>255</v>
      </c>
      <c r="G164" s="212" t="s">
        <v>256</v>
      </c>
      <c r="H164" s="213">
        <v>166.845</v>
      </c>
      <c r="I164" s="214"/>
      <c r="J164" s="215">
        <f>ROUND(I164*H164,2)</f>
        <v>0</v>
      </c>
      <c r="K164" s="211" t="s">
        <v>196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197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197</v>
      </c>
      <c r="BM164" s="220" t="s">
        <v>257</v>
      </c>
    </row>
    <row r="165" spans="2:51" s="13" customFormat="1" ht="10.2">
      <c r="B165" s="222"/>
      <c r="C165" s="223"/>
      <c r="D165" s="224" t="s">
        <v>199</v>
      </c>
      <c r="E165" s="225" t="s">
        <v>1</v>
      </c>
      <c r="F165" s="226" t="s">
        <v>258</v>
      </c>
      <c r="G165" s="223"/>
      <c r="H165" s="227">
        <v>166.845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199</v>
      </c>
      <c r="AU165" s="233" t="s">
        <v>87</v>
      </c>
      <c r="AV165" s="13" t="s">
        <v>87</v>
      </c>
      <c r="AW165" s="13" t="s">
        <v>34</v>
      </c>
      <c r="AX165" s="13" t="s">
        <v>85</v>
      </c>
      <c r="AY165" s="233" t="s">
        <v>190</v>
      </c>
    </row>
    <row r="166" spans="1:65" s="2" customFormat="1" ht="16.5" customHeight="1">
      <c r="A166" s="34"/>
      <c r="B166" s="35"/>
      <c r="C166" s="209" t="s">
        <v>259</v>
      </c>
      <c r="D166" s="209" t="s">
        <v>192</v>
      </c>
      <c r="E166" s="210" t="s">
        <v>260</v>
      </c>
      <c r="F166" s="211" t="s">
        <v>261</v>
      </c>
      <c r="G166" s="212" t="s">
        <v>202</v>
      </c>
      <c r="H166" s="213">
        <v>99.907</v>
      </c>
      <c r="I166" s="214"/>
      <c r="J166" s="215">
        <f>ROUND(I166*H166,2)</f>
        <v>0</v>
      </c>
      <c r="K166" s="211" t="s">
        <v>196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197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197</v>
      </c>
      <c r="BM166" s="220" t="s">
        <v>262</v>
      </c>
    </row>
    <row r="167" spans="2:51" s="13" customFormat="1" ht="10.2">
      <c r="B167" s="222"/>
      <c r="C167" s="223"/>
      <c r="D167" s="224" t="s">
        <v>199</v>
      </c>
      <c r="E167" s="225" t="s">
        <v>1</v>
      </c>
      <c r="F167" s="226" t="s">
        <v>146</v>
      </c>
      <c r="G167" s="223"/>
      <c r="H167" s="227">
        <v>99.907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85</v>
      </c>
      <c r="AY167" s="233" t="s">
        <v>190</v>
      </c>
    </row>
    <row r="168" spans="1:65" s="2" customFormat="1" ht="21.75" customHeight="1">
      <c r="A168" s="34"/>
      <c r="B168" s="35"/>
      <c r="C168" s="209" t="s">
        <v>263</v>
      </c>
      <c r="D168" s="209" t="s">
        <v>192</v>
      </c>
      <c r="E168" s="210" t="s">
        <v>264</v>
      </c>
      <c r="F168" s="211" t="s">
        <v>265</v>
      </c>
      <c r="G168" s="212" t="s">
        <v>202</v>
      </c>
      <c r="H168" s="213">
        <v>7.313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266</v>
      </c>
    </row>
    <row r="169" spans="2:51" s="13" customFormat="1" ht="10.2">
      <c r="B169" s="222"/>
      <c r="C169" s="223"/>
      <c r="D169" s="224" t="s">
        <v>199</v>
      </c>
      <c r="E169" s="225" t="s">
        <v>1</v>
      </c>
      <c r="F169" s="226" t="s">
        <v>151</v>
      </c>
      <c r="G169" s="223"/>
      <c r="H169" s="227">
        <v>15.141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199</v>
      </c>
      <c r="AU169" s="233" t="s">
        <v>87</v>
      </c>
      <c r="AV169" s="13" t="s">
        <v>87</v>
      </c>
      <c r="AW169" s="13" t="s">
        <v>34</v>
      </c>
      <c r="AX169" s="13" t="s">
        <v>78</v>
      </c>
      <c r="AY169" s="233" t="s">
        <v>190</v>
      </c>
    </row>
    <row r="170" spans="2:51" s="13" customFormat="1" ht="10.2">
      <c r="B170" s="222"/>
      <c r="C170" s="223"/>
      <c r="D170" s="224" t="s">
        <v>199</v>
      </c>
      <c r="E170" s="225" t="s">
        <v>1</v>
      </c>
      <c r="F170" s="226" t="s">
        <v>267</v>
      </c>
      <c r="G170" s="223"/>
      <c r="H170" s="227">
        <v>-1.772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199</v>
      </c>
      <c r="AU170" s="233" t="s">
        <v>87</v>
      </c>
      <c r="AV170" s="13" t="s">
        <v>87</v>
      </c>
      <c r="AW170" s="13" t="s">
        <v>34</v>
      </c>
      <c r="AX170" s="13" t="s">
        <v>78</v>
      </c>
      <c r="AY170" s="233" t="s">
        <v>190</v>
      </c>
    </row>
    <row r="171" spans="2:51" s="13" customFormat="1" ht="10.2">
      <c r="B171" s="222"/>
      <c r="C171" s="223"/>
      <c r="D171" s="224" t="s">
        <v>199</v>
      </c>
      <c r="E171" s="225" t="s">
        <v>1</v>
      </c>
      <c r="F171" s="226" t="s">
        <v>268</v>
      </c>
      <c r="G171" s="223"/>
      <c r="H171" s="227">
        <v>-6.056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199</v>
      </c>
      <c r="AU171" s="233" t="s">
        <v>87</v>
      </c>
      <c r="AV171" s="13" t="s">
        <v>87</v>
      </c>
      <c r="AW171" s="13" t="s">
        <v>34</v>
      </c>
      <c r="AX171" s="13" t="s">
        <v>78</v>
      </c>
      <c r="AY171" s="233" t="s">
        <v>190</v>
      </c>
    </row>
    <row r="172" spans="2:51" s="15" customFormat="1" ht="10.2">
      <c r="B172" s="244"/>
      <c r="C172" s="245"/>
      <c r="D172" s="224" t="s">
        <v>199</v>
      </c>
      <c r="E172" s="246" t="s">
        <v>154</v>
      </c>
      <c r="F172" s="247" t="s">
        <v>216</v>
      </c>
      <c r="G172" s="245"/>
      <c r="H172" s="248">
        <v>7.313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199</v>
      </c>
      <c r="AU172" s="254" t="s">
        <v>87</v>
      </c>
      <c r="AV172" s="15" t="s">
        <v>197</v>
      </c>
      <c r="AW172" s="15" t="s">
        <v>34</v>
      </c>
      <c r="AX172" s="15" t="s">
        <v>85</v>
      </c>
      <c r="AY172" s="254" t="s">
        <v>190</v>
      </c>
    </row>
    <row r="173" spans="1:65" s="2" customFormat="1" ht="16.5" customHeight="1">
      <c r="A173" s="34"/>
      <c r="B173" s="35"/>
      <c r="C173" s="209" t="s">
        <v>8</v>
      </c>
      <c r="D173" s="209" t="s">
        <v>192</v>
      </c>
      <c r="E173" s="210" t="s">
        <v>269</v>
      </c>
      <c r="F173" s="211" t="s">
        <v>270</v>
      </c>
      <c r="G173" s="212" t="s">
        <v>202</v>
      </c>
      <c r="H173" s="213">
        <v>42</v>
      </c>
      <c r="I173" s="214"/>
      <c r="J173" s="215">
        <f>ROUND(I173*H173,2)</f>
        <v>0</v>
      </c>
      <c r="K173" s="211" t="s">
        <v>1</v>
      </c>
      <c r="L173" s="39"/>
      <c r="M173" s="216" t="s">
        <v>1</v>
      </c>
      <c r="N173" s="217" t="s">
        <v>43</v>
      </c>
      <c r="O173" s="71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197</v>
      </c>
      <c r="AT173" s="220" t="s">
        <v>192</v>
      </c>
      <c r="AU173" s="220" t="s">
        <v>87</v>
      </c>
      <c r="AY173" s="17" t="s">
        <v>190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85</v>
      </c>
      <c r="BK173" s="221">
        <f>ROUND(I173*H173,2)</f>
        <v>0</v>
      </c>
      <c r="BL173" s="17" t="s">
        <v>197</v>
      </c>
      <c r="BM173" s="220" t="s">
        <v>271</v>
      </c>
    </row>
    <row r="174" spans="2:51" s="13" customFormat="1" ht="10.2">
      <c r="B174" s="222"/>
      <c r="C174" s="223"/>
      <c r="D174" s="224" t="s">
        <v>199</v>
      </c>
      <c r="E174" s="225" t="s">
        <v>1</v>
      </c>
      <c r="F174" s="226" t="s">
        <v>272</v>
      </c>
      <c r="G174" s="223"/>
      <c r="H174" s="227">
        <v>42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199</v>
      </c>
      <c r="AU174" s="233" t="s">
        <v>87</v>
      </c>
      <c r="AV174" s="13" t="s">
        <v>87</v>
      </c>
      <c r="AW174" s="13" t="s">
        <v>34</v>
      </c>
      <c r="AX174" s="13" t="s">
        <v>85</v>
      </c>
      <c r="AY174" s="233" t="s">
        <v>190</v>
      </c>
    </row>
    <row r="175" spans="1:65" s="2" customFormat="1" ht="21.75" customHeight="1">
      <c r="A175" s="34"/>
      <c r="B175" s="35"/>
      <c r="C175" s="209" t="s">
        <v>273</v>
      </c>
      <c r="D175" s="209" t="s">
        <v>192</v>
      </c>
      <c r="E175" s="210" t="s">
        <v>274</v>
      </c>
      <c r="F175" s="211" t="s">
        <v>275</v>
      </c>
      <c r="G175" s="212" t="s">
        <v>195</v>
      </c>
      <c r="H175" s="213">
        <v>280</v>
      </c>
      <c r="I175" s="214"/>
      <c r="J175" s="215">
        <f>ROUND(I175*H175,2)</f>
        <v>0</v>
      </c>
      <c r="K175" s="211" t="s">
        <v>196</v>
      </c>
      <c r="L175" s="39"/>
      <c r="M175" s="216" t="s">
        <v>1</v>
      </c>
      <c r="N175" s="217" t="s">
        <v>43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197</v>
      </c>
      <c r="AT175" s="220" t="s">
        <v>192</v>
      </c>
      <c r="AU175" s="220" t="s">
        <v>87</v>
      </c>
      <c r="AY175" s="17" t="s">
        <v>190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85</v>
      </c>
      <c r="BK175" s="221">
        <f>ROUND(I175*H175,2)</f>
        <v>0</v>
      </c>
      <c r="BL175" s="17" t="s">
        <v>197</v>
      </c>
      <c r="BM175" s="220" t="s">
        <v>276</v>
      </c>
    </row>
    <row r="176" spans="2:51" s="13" customFormat="1" ht="20.4">
      <c r="B176" s="222"/>
      <c r="C176" s="223"/>
      <c r="D176" s="224" t="s">
        <v>199</v>
      </c>
      <c r="E176" s="225" t="s">
        <v>142</v>
      </c>
      <c r="F176" s="226" t="s">
        <v>277</v>
      </c>
      <c r="G176" s="223"/>
      <c r="H176" s="227">
        <v>280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199</v>
      </c>
      <c r="AU176" s="233" t="s">
        <v>87</v>
      </c>
      <c r="AV176" s="13" t="s">
        <v>87</v>
      </c>
      <c r="AW176" s="13" t="s">
        <v>34</v>
      </c>
      <c r="AX176" s="13" t="s">
        <v>85</v>
      </c>
      <c r="AY176" s="233" t="s">
        <v>190</v>
      </c>
    </row>
    <row r="177" spans="1:65" s="2" customFormat="1" ht="21.75" customHeight="1">
      <c r="A177" s="34"/>
      <c r="B177" s="35"/>
      <c r="C177" s="209" t="s">
        <v>278</v>
      </c>
      <c r="D177" s="209" t="s">
        <v>192</v>
      </c>
      <c r="E177" s="210" t="s">
        <v>279</v>
      </c>
      <c r="F177" s="211" t="s">
        <v>280</v>
      </c>
      <c r="G177" s="212" t="s">
        <v>195</v>
      </c>
      <c r="H177" s="213">
        <v>20</v>
      </c>
      <c r="I177" s="214"/>
      <c r="J177" s="215">
        <f>ROUND(I177*H177,2)</f>
        <v>0</v>
      </c>
      <c r="K177" s="211" t="s">
        <v>196</v>
      </c>
      <c r="L177" s="39"/>
      <c r="M177" s="216" t="s">
        <v>1</v>
      </c>
      <c r="N177" s="217" t="s">
        <v>43</v>
      </c>
      <c r="O177" s="71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197</v>
      </c>
      <c r="AT177" s="220" t="s">
        <v>192</v>
      </c>
      <c r="AU177" s="220" t="s">
        <v>87</v>
      </c>
      <c r="AY177" s="17" t="s">
        <v>190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85</v>
      </c>
      <c r="BK177" s="221">
        <f>ROUND(I177*H177,2)</f>
        <v>0</v>
      </c>
      <c r="BL177" s="17" t="s">
        <v>197</v>
      </c>
      <c r="BM177" s="220" t="s">
        <v>281</v>
      </c>
    </row>
    <row r="178" spans="1:65" s="2" customFormat="1" ht="16.5" customHeight="1">
      <c r="A178" s="34"/>
      <c r="B178" s="35"/>
      <c r="C178" s="209" t="s">
        <v>282</v>
      </c>
      <c r="D178" s="209" t="s">
        <v>192</v>
      </c>
      <c r="E178" s="210" t="s">
        <v>283</v>
      </c>
      <c r="F178" s="211" t="s">
        <v>284</v>
      </c>
      <c r="G178" s="212" t="s">
        <v>195</v>
      </c>
      <c r="H178" s="213">
        <v>280</v>
      </c>
      <c r="I178" s="214"/>
      <c r="J178" s="215">
        <f>ROUND(I178*H178,2)</f>
        <v>0</v>
      </c>
      <c r="K178" s="211" t="s">
        <v>196</v>
      </c>
      <c r="L178" s="39"/>
      <c r="M178" s="216" t="s">
        <v>1</v>
      </c>
      <c r="N178" s="217" t="s">
        <v>43</v>
      </c>
      <c r="O178" s="71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85</v>
      </c>
      <c r="BK178" s="221">
        <f>ROUND(I178*H178,2)</f>
        <v>0</v>
      </c>
      <c r="BL178" s="17" t="s">
        <v>197</v>
      </c>
      <c r="BM178" s="220" t="s">
        <v>285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142</v>
      </c>
      <c r="G179" s="223"/>
      <c r="H179" s="227">
        <v>280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85</v>
      </c>
      <c r="AY179" s="233" t="s">
        <v>190</v>
      </c>
    </row>
    <row r="180" spans="1:65" s="2" customFormat="1" ht="16.5" customHeight="1">
      <c r="A180" s="34"/>
      <c r="B180" s="35"/>
      <c r="C180" s="209" t="s">
        <v>286</v>
      </c>
      <c r="D180" s="209" t="s">
        <v>192</v>
      </c>
      <c r="E180" s="210" t="s">
        <v>287</v>
      </c>
      <c r="F180" s="211" t="s">
        <v>288</v>
      </c>
      <c r="G180" s="212" t="s">
        <v>195</v>
      </c>
      <c r="H180" s="213">
        <v>280</v>
      </c>
      <c r="I180" s="214"/>
      <c r="J180" s="215">
        <f>ROUND(I180*H180,2)</f>
        <v>0</v>
      </c>
      <c r="K180" s="211" t="s">
        <v>1</v>
      </c>
      <c r="L180" s="39"/>
      <c r="M180" s="216" t="s">
        <v>1</v>
      </c>
      <c r="N180" s="217" t="s">
        <v>43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197</v>
      </c>
      <c r="AT180" s="220" t="s">
        <v>192</v>
      </c>
      <c r="AU180" s="220" t="s">
        <v>87</v>
      </c>
      <c r="AY180" s="17" t="s">
        <v>190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85</v>
      </c>
      <c r="BK180" s="221">
        <f>ROUND(I180*H180,2)</f>
        <v>0</v>
      </c>
      <c r="BL180" s="17" t="s">
        <v>197</v>
      </c>
      <c r="BM180" s="220" t="s">
        <v>289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142</v>
      </c>
      <c r="G181" s="223"/>
      <c r="H181" s="227">
        <v>280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2:63" s="12" customFormat="1" ht="22.8" customHeight="1">
      <c r="B182" s="193"/>
      <c r="C182" s="194"/>
      <c r="D182" s="195" t="s">
        <v>77</v>
      </c>
      <c r="E182" s="207" t="s">
        <v>87</v>
      </c>
      <c r="F182" s="207" t="s">
        <v>290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SUM(P183:P191)</f>
        <v>0</v>
      </c>
      <c r="Q182" s="201"/>
      <c r="R182" s="202">
        <f>SUM(R183:R191)</f>
        <v>18.19288676</v>
      </c>
      <c r="S182" s="201"/>
      <c r="T182" s="203">
        <f>SUM(T183:T191)</f>
        <v>0</v>
      </c>
      <c r="AR182" s="204" t="s">
        <v>85</v>
      </c>
      <c r="AT182" s="205" t="s">
        <v>77</v>
      </c>
      <c r="AU182" s="205" t="s">
        <v>85</v>
      </c>
      <c r="AY182" s="204" t="s">
        <v>190</v>
      </c>
      <c r="BK182" s="206">
        <f>SUM(BK183:BK191)</f>
        <v>0</v>
      </c>
    </row>
    <row r="183" spans="1:65" s="2" customFormat="1" ht="21.75" customHeight="1">
      <c r="A183" s="34"/>
      <c r="B183" s="35"/>
      <c r="C183" s="209" t="s">
        <v>291</v>
      </c>
      <c r="D183" s="209" t="s">
        <v>192</v>
      </c>
      <c r="E183" s="210" t="s">
        <v>292</v>
      </c>
      <c r="F183" s="211" t="s">
        <v>293</v>
      </c>
      <c r="G183" s="212" t="s">
        <v>202</v>
      </c>
      <c r="H183" s="213">
        <v>6.056</v>
      </c>
      <c r="I183" s="214"/>
      <c r="J183" s="215">
        <f>ROUND(I183*H183,2)</f>
        <v>0</v>
      </c>
      <c r="K183" s="211" t="s">
        <v>196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2.16</v>
      </c>
      <c r="R183" s="218">
        <f>Q183*H183</f>
        <v>13.080960000000001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197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197</v>
      </c>
      <c r="BM183" s="220" t="s">
        <v>294</v>
      </c>
    </row>
    <row r="184" spans="2:51" s="14" customFormat="1" ht="10.2">
      <c r="B184" s="234"/>
      <c r="C184" s="235"/>
      <c r="D184" s="224" t="s">
        <v>199</v>
      </c>
      <c r="E184" s="236" t="s">
        <v>1</v>
      </c>
      <c r="F184" s="237" t="s">
        <v>295</v>
      </c>
      <c r="G184" s="235"/>
      <c r="H184" s="236" t="s">
        <v>1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199</v>
      </c>
      <c r="AU184" s="243" t="s">
        <v>87</v>
      </c>
      <c r="AV184" s="14" t="s">
        <v>85</v>
      </c>
      <c r="AW184" s="14" t="s">
        <v>34</v>
      </c>
      <c r="AX184" s="14" t="s">
        <v>78</v>
      </c>
      <c r="AY184" s="243" t="s">
        <v>190</v>
      </c>
    </row>
    <row r="185" spans="2:51" s="13" customFormat="1" ht="10.2">
      <c r="B185" s="222"/>
      <c r="C185" s="223"/>
      <c r="D185" s="224" t="s">
        <v>199</v>
      </c>
      <c r="E185" s="225" t="s">
        <v>1</v>
      </c>
      <c r="F185" s="226" t="s">
        <v>296</v>
      </c>
      <c r="G185" s="223"/>
      <c r="H185" s="227">
        <v>6.056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199</v>
      </c>
      <c r="AU185" s="233" t="s">
        <v>87</v>
      </c>
      <c r="AV185" s="13" t="s">
        <v>87</v>
      </c>
      <c r="AW185" s="13" t="s">
        <v>34</v>
      </c>
      <c r="AX185" s="13" t="s">
        <v>85</v>
      </c>
      <c r="AY185" s="233" t="s">
        <v>190</v>
      </c>
    </row>
    <row r="186" spans="1:65" s="2" customFormat="1" ht="21.75" customHeight="1">
      <c r="A186" s="34"/>
      <c r="B186" s="35"/>
      <c r="C186" s="209" t="s">
        <v>7</v>
      </c>
      <c r="D186" s="209" t="s">
        <v>192</v>
      </c>
      <c r="E186" s="210" t="s">
        <v>297</v>
      </c>
      <c r="F186" s="211" t="s">
        <v>298</v>
      </c>
      <c r="G186" s="212" t="s">
        <v>202</v>
      </c>
      <c r="H186" s="213">
        <v>0.297</v>
      </c>
      <c r="I186" s="214"/>
      <c r="J186" s="215">
        <f>ROUND(I186*H186,2)</f>
        <v>0</v>
      </c>
      <c r="K186" s="211" t="s">
        <v>196</v>
      </c>
      <c r="L186" s="39"/>
      <c r="M186" s="216" t="s">
        <v>1</v>
      </c>
      <c r="N186" s="217" t="s">
        <v>43</v>
      </c>
      <c r="O186" s="71"/>
      <c r="P186" s="218">
        <f>O186*H186</f>
        <v>0</v>
      </c>
      <c r="Q186" s="218">
        <v>1.98</v>
      </c>
      <c r="R186" s="218">
        <f>Q186*H186</f>
        <v>0.5880599999999999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197</v>
      </c>
      <c r="AT186" s="220" t="s">
        <v>192</v>
      </c>
      <c r="AU186" s="220" t="s">
        <v>87</v>
      </c>
      <c r="AY186" s="17" t="s">
        <v>190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85</v>
      </c>
      <c r="BK186" s="221">
        <f>ROUND(I186*H186,2)</f>
        <v>0</v>
      </c>
      <c r="BL186" s="17" t="s">
        <v>197</v>
      </c>
      <c r="BM186" s="220" t="s">
        <v>299</v>
      </c>
    </row>
    <row r="187" spans="2:51" s="14" customFormat="1" ht="10.2">
      <c r="B187" s="234"/>
      <c r="C187" s="235"/>
      <c r="D187" s="224" t="s">
        <v>199</v>
      </c>
      <c r="E187" s="236" t="s">
        <v>1</v>
      </c>
      <c r="F187" s="237" t="s">
        <v>300</v>
      </c>
      <c r="G187" s="235"/>
      <c r="H187" s="236" t="s">
        <v>1</v>
      </c>
      <c r="I187" s="238"/>
      <c r="J187" s="235"/>
      <c r="K187" s="235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199</v>
      </c>
      <c r="AU187" s="243" t="s">
        <v>87</v>
      </c>
      <c r="AV187" s="14" t="s">
        <v>85</v>
      </c>
      <c r="AW187" s="14" t="s">
        <v>34</v>
      </c>
      <c r="AX187" s="14" t="s">
        <v>78</v>
      </c>
      <c r="AY187" s="243" t="s">
        <v>190</v>
      </c>
    </row>
    <row r="188" spans="2:51" s="13" customFormat="1" ht="10.2">
      <c r="B188" s="222"/>
      <c r="C188" s="223"/>
      <c r="D188" s="224" t="s">
        <v>199</v>
      </c>
      <c r="E188" s="225" t="s">
        <v>1</v>
      </c>
      <c r="F188" s="226" t="s">
        <v>301</v>
      </c>
      <c r="G188" s="223"/>
      <c r="H188" s="227">
        <v>0.297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199</v>
      </c>
      <c r="AU188" s="233" t="s">
        <v>87</v>
      </c>
      <c r="AV188" s="13" t="s">
        <v>87</v>
      </c>
      <c r="AW188" s="13" t="s">
        <v>34</v>
      </c>
      <c r="AX188" s="13" t="s">
        <v>85</v>
      </c>
      <c r="AY188" s="233" t="s">
        <v>190</v>
      </c>
    </row>
    <row r="189" spans="1:65" s="2" customFormat="1" ht="16.5" customHeight="1">
      <c r="A189" s="34"/>
      <c r="B189" s="35"/>
      <c r="C189" s="209" t="s">
        <v>302</v>
      </c>
      <c r="D189" s="209" t="s">
        <v>192</v>
      </c>
      <c r="E189" s="210" t="s">
        <v>303</v>
      </c>
      <c r="F189" s="211" t="s">
        <v>304</v>
      </c>
      <c r="G189" s="212" t="s">
        <v>202</v>
      </c>
      <c r="H189" s="213">
        <v>1.844</v>
      </c>
      <c r="I189" s="214"/>
      <c r="J189" s="215">
        <f>ROUND(I189*H189,2)</f>
        <v>0</v>
      </c>
      <c r="K189" s="211" t="s">
        <v>196</v>
      </c>
      <c r="L189" s="39"/>
      <c r="M189" s="216" t="s">
        <v>1</v>
      </c>
      <c r="N189" s="217" t="s">
        <v>43</v>
      </c>
      <c r="O189" s="71"/>
      <c r="P189" s="218">
        <f>O189*H189</f>
        <v>0</v>
      </c>
      <c r="Q189" s="218">
        <v>2.45329</v>
      </c>
      <c r="R189" s="218">
        <f>Q189*H189</f>
        <v>4.52386676</v>
      </c>
      <c r="S189" s="218">
        <v>0</v>
      </c>
      <c r="T189" s="21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197</v>
      </c>
      <c r="AT189" s="220" t="s">
        <v>192</v>
      </c>
      <c r="AU189" s="220" t="s">
        <v>87</v>
      </c>
      <c r="AY189" s="17" t="s">
        <v>190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7" t="s">
        <v>85</v>
      </c>
      <c r="BK189" s="221">
        <f>ROUND(I189*H189,2)</f>
        <v>0</v>
      </c>
      <c r="BL189" s="17" t="s">
        <v>197</v>
      </c>
      <c r="BM189" s="220" t="s">
        <v>305</v>
      </c>
    </row>
    <row r="190" spans="2:51" s="14" customFormat="1" ht="10.2">
      <c r="B190" s="234"/>
      <c r="C190" s="235"/>
      <c r="D190" s="224" t="s">
        <v>199</v>
      </c>
      <c r="E190" s="236" t="s">
        <v>1</v>
      </c>
      <c r="F190" s="237" t="s">
        <v>300</v>
      </c>
      <c r="G190" s="235"/>
      <c r="H190" s="236" t="s">
        <v>1</v>
      </c>
      <c r="I190" s="238"/>
      <c r="J190" s="235"/>
      <c r="K190" s="235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199</v>
      </c>
      <c r="AU190" s="243" t="s">
        <v>87</v>
      </c>
      <c r="AV190" s="14" t="s">
        <v>85</v>
      </c>
      <c r="AW190" s="14" t="s">
        <v>34</v>
      </c>
      <c r="AX190" s="14" t="s">
        <v>78</v>
      </c>
      <c r="AY190" s="243" t="s">
        <v>190</v>
      </c>
    </row>
    <row r="191" spans="2:51" s="13" customFormat="1" ht="10.2">
      <c r="B191" s="222"/>
      <c r="C191" s="223"/>
      <c r="D191" s="224" t="s">
        <v>199</v>
      </c>
      <c r="E191" s="225" t="s">
        <v>1</v>
      </c>
      <c r="F191" s="226" t="s">
        <v>306</v>
      </c>
      <c r="G191" s="223"/>
      <c r="H191" s="227">
        <v>1.844</v>
      </c>
      <c r="I191" s="228"/>
      <c r="J191" s="223"/>
      <c r="K191" s="223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199</v>
      </c>
      <c r="AU191" s="233" t="s">
        <v>87</v>
      </c>
      <c r="AV191" s="13" t="s">
        <v>87</v>
      </c>
      <c r="AW191" s="13" t="s">
        <v>34</v>
      </c>
      <c r="AX191" s="13" t="s">
        <v>85</v>
      </c>
      <c r="AY191" s="233" t="s">
        <v>190</v>
      </c>
    </row>
    <row r="192" spans="2:63" s="12" customFormat="1" ht="22.8" customHeight="1">
      <c r="B192" s="193"/>
      <c r="C192" s="194"/>
      <c r="D192" s="195" t="s">
        <v>77</v>
      </c>
      <c r="E192" s="207" t="s">
        <v>205</v>
      </c>
      <c r="F192" s="207" t="s">
        <v>307</v>
      </c>
      <c r="G192" s="194"/>
      <c r="H192" s="194"/>
      <c r="I192" s="197"/>
      <c r="J192" s="208">
        <f>BK192</f>
        <v>0</v>
      </c>
      <c r="K192" s="194"/>
      <c r="L192" s="199"/>
      <c r="M192" s="200"/>
      <c r="N192" s="201"/>
      <c r="O192" s="201"/>
      <c r="P192" s="202">
        <f>SUM(P193:P201)</f>
        <v>0</v>
      </c>
      <c r="Q192" s="201"/>
      <c r="R192" s="202">
        <f>SUM(R193:R201)</f>
        <v>19.67444</v>
      </c>
      <c r="S192" s="201"/>
      <c r="T192" s="203">
        <f>SUM(T193:T201)</f>
        <v>0</v>
      </c>
      <c r="AR192" s="204" t="s">
        <v>85</v>
      </c>
      <c r="AT192" s="205" t="s">
        <v>77</v>
      </c>
      <c r="AU192" s="205" t="s">
        <v>85</v>
      </c>
      <c r="AY192" s="204" t="s">
        <v>190</v>
      </c>
      <c r="BK192" s="206">
        <f>SUM(BK193:BK201)</f>
        <v>0</v>
      </c>
    </row>
    <row r="193" spans="1:65" s="2" customFormat="1" ht="21.75" customHeight="1">
      <c r="A193" s="34"/>
      <c r="B193" s="35"/>
      <c r="C193" s="209" t="s">
        <v>308</v>
      </c>
      <c r="D193" s="209" t="s">
        <v>192</v>
      </c>
      <c r="E193" s="210" t="s">
        <v>309</v>
      </c>
      <c r="F193" s="211" t="s">
        <v>310</v>
      </c>
      <c r="G193" s="212" t="s">
        <v>311</v>
      </c>
      <c r="H193" s="213">
        <v>33</v>
      </c>
      <c r="I193" s="214"/>
      <c r="J193" s="215">
        <f>ROUND(I193*H193,2)</f>
        <v>0</v>
      </c>
      <c r="K193" s="211" t="s">
        <v>196</v>
      </c>
      <c r="L193" s="39"/>
      <c r="M193" s="216" t="s">
        <v>1</v>
      </c>
      <c r="N193" s="217" t="s">
        <v>43</v>
      </c>
      <c r="O193" s="71"/>
      <c r="P193" s="218">
        <f>O193*H193</f>
        <v>0</v>
      </c>
      <c r="Q193" s="218">
        <v>0.00468</v>
      </c>
      <c r="R193" s="218">
        <f>Q193*H193</f>
        <v>0.15444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197</v>
      </c>
      <c r="AT193" s="220" t="s">
        <v>192</v>
      </c>
      <c r="AU193" s="220" t="s">
        <v>87</v>
      </c>
      <c r="AY193" s="17" t="s">
        <v>190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85</v>
      </c>
      <c r="BK193" s="221">
        <f>ROUND(I193*H193,2)</f>
        <v>0</v>
      </c>
      <c r="BL193" s="17" t="s">
        <v>197</v>
      </c>
      <c r="BM193" s="220" t="s">
        <v>312</v>
      </c>
    </row>
    <row r="194" spans="2:51" s="14" customFormat="1" ht="10.2">
      <c r="B194" s="234"/>
      <c r="C194" s="235"/>
      <c r="D194" s="224" t="s">
        <v>199</v>
      </c>
      <c r="E194" s="236" t="s">
        <v>1</v>
      </c>
      <c r="F194" s="237" t="s">
        <v>313</v>
      </c>
      <c r="G194" s="235"/>
      <c r="H194" s="236" t="s">
        <v>1</v>
      </c>
      <c r="I194" s="238"/>
      <c r="J194" s="235"/>
      <c r="K194" s="235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199</v>
      </c>
      <c r="AU194" s="243" t="s">
        <v>87</v>
      </c>
      <c r="AV194" s="14" t="s">
        <v>85</v>
      </c>
      <c r="AW194" s="14" t="s">
        <v>34</v>
      </c>
      <c r="AX194" s="14" t="s">
        <v>78</v>
      </c>
      <c r="AY194" s="243" t="s">
        <v>190</v>
      </c>
    </row>
    <row r="195" spans="2:51" s="13" customFormat="1" ht="10.2">
      <c r="B195" s="222"/>
      <c r="C195" s="223"/>
      <c r="D195" s="224" t="s">
        <v>199</v>
      </c>
      <c r="E195" s="225" t="s">
        <v>1</v>
      </c>
      <c r="F195" s="226" t="s">
        <v>314</v>
      </c>
      <c r="G195" s="223"/>
      <c r="H195" s="227">
        <v>33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199</v>
      </c>
      <c r="AU195" s="233" t="s">
        <v>87</v>
      </c>
      <c r="AV195" s="13" t="s">
        <v>87</v>
      </c>
      <c r="AW195" s="13" t="s">
        <v>34</v>
      </c>
      <c r="AX195" s="13" t="s">
        <v>85</v>
      </c>
      <c r="AY195" s="233" t="s">
        <v>190</v>
      </c>
    </row>
    <row r="196" spans="1:65" s="2" customFormat="1" ht="16.5" customHeight="1">
      <c r="A196" s="34"/>
      <c r="B196" s="35"/>
      <c r="C196" s="209" t="s">
        <v>315</v>
      </c>
      <c r="D196" s="209" t="s">
        <v>192</v>
      </c>
      <c r="E196" s="210" t="s">
        <v>316</v>
      </c>
      <c r="F196" s="211" t="s">
        <v>317</v>
      </c>
      <c r="G196" s="212" t="s">
        <v>311</v>
      </c>
      <c r="H196" s="213">
        <v>1</v>
      </c>
      <c r="I196" s="214"/>
      <c r="J196" s="215">
        <f>ROUND(I196*H196,2)</f>
        <v>0</v>
      </c>
      <c r="K196" s="211" t="s">
        <v>1</v>
      </c>
      <c r="L196" s="39"/>
      <c r="M196" s="216" t="s">
        <v>1</v>
      </c>
      <c r="N196" s="217" t="s">
        <v>43</v>
      </c>
      <c r="O196" s="71"/>
      <c r="P196" s="218">
        <f>O196*H196</f>
        <v>0</v>
      </c>
      <c r="Q196" s="218">
        <v>0</v>
      </c>
      <c r="R196" s="218">
        <f>Q196*H196</f>
        <v>0</v>
      </c>
      <c r="S196" s="218">
        <v>0</v>
      </c>
      <c r="T196" s="21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197</v>
      </c>
      <c r="AT196" s="220" t="s">
        <v>192</v>
      </c>
      <c r="AU196" s="220" t="s">
        <v>87</v>
      </c>
      <c r="AY196" s="17" t="s">
        <v>190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85</v>
      </c>
      <c r="BK196" s="221">
        <f>ROUND(I196*H196,2)</f>
        <v>0</v>
      </c>
      <c r="BL196" s="17" t="s">
        <v>197</v>
      </c>
      <c r="BM196" s="220" t="s">
        <v>318</v>
      </c>
    </row>
    <row r="197" spans="2:51" s="13" customFormat="1" ht="20.4">
      <c r="B197" s="222"/>
      <c r="C197" s="223"/>
      <c r="D197" s="224" t="s">
        <v>199</v>
      </c>
      <c r="E197" s="225" t="s">
        <v>1</v>
      </c>
      <c r="F197" s="226" t="s">
        <v>319</v>
      </c>
      <c r="G197" s="223"/>
      <c r="H197" s="227">
        <v>1</v>
      </c>
      <c r="I197" s="228"/>
      <c r="J197" s="223"/>
      <c r="K197" s="223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199</v>
      </c>
      <c r="AU197" s="233" t="s">
        <v>87</v>
      </c>
      <c r="AV197" s="13" t="s">
        <v>87</v>
      </c>
      <c r="AW197" s="13" t="s">
        <v>34</v>
      </c>
      <c r="AX197" s="13" t="s">
        <v>85</v>
      </c>
      <c r="AY197" s="233" t="s">
        <v>190</v>
      </c>
    </row>
    <row r="198" spans="1:65" s="2" customFormat="1" ht="16.5" customHeight="1">
      <c r="A198" s="34"/>
      <c r="B198" s="35"/>
      <c r="C198" s="209" t="s">
        <v>320</v>
      </c>
      <c r="D198" s="209" t="s">
        <v>192</v>
      </c>
      <c r="E198" s="210" t="s">
        <v>321</v>
      </c>
      <c r="F198" s="211" t="s">
        <v>322</v>
      </c>
      <c r="G198" s="212" t="s">
        <v>195</v>
      </c>
      <c r="H198" s="213">
        <v>80</v>
      </c>
      <c r="I198" s="214"/>
      <c r="J198" s="215">
        <f>ROUND(I198*H198,2)</f>
        <v>0</v>
      </c>
      <c r="K198" s="211" t="s">
        <v>196</v>
      </c>
      <c r="L198" s="39"/>
      <c r="M198" s="216" t="s">
        <v>1</v>
      </c>
      <c r="N198" s="217" t="s">
        <v>43</v>
      </c>
      <c r="O198" s="71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197</v>
      </c>
      <c r="AT198" s="220" t="s">
        <v>192</v>
      </c>
      <c r="AU198" s="220" t="s">
        <v>87</v>
      </c>
      <c r="AY198" s="17" t="s">
        <v>190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85</v>
      </c>
      <c r="BK198" s="221">
        <f>ROUND(I198*H198,2)</f>
        <v>0</v>
      </c>
      <c r="BL198" s="17" t="s">
        <v>197</v>
      </c>
      <c r="BM198" s="220" t="s">
        <v>323</v>
      </c>
    </row>
    <row r="199" spans="2:51" s="14" customFormat="1" ht="10.2">
      <c r="B199" s="234"/>
      <c r="C199" s="235"/>
      <c r="D199" s="224" t="s">
        <v>199</v>
      </c>
      <c r="E199" s="236" t="s">
        <v>1</v>
      </c>
      <c r="F199" s="237" t="s">
        <v>324</v>
      </c>
      <c r="G199" s="235"/>
      <c r="H199" s="236" t="s">
        <v>1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199</v>
      </c>
      <c r="AU199" s="243" t="s">
        <v>87</v>
      </c>
      <c r="AV199" s="14" t="s">
        <v>85</v>
      </c>
      <c r="AW199" s="14" t="s">
        <v>34</v>
      </c>
      <c r="AX199" s="14" t="s">
        <v>78</v>
      </c>
      <c r="AY199" s="243" t="s">
        <v>190</v>
      </c>
    </row>
    <row r="200" spans="2:51" s="13" customFormat="1" ht="10.2">
      <c r="B200" s="222"/>
      <c r="C200" s="223"/>
      <c r="D200" s="224" t="s">
        <v>199</v>
      </c>
      <c r="E200" s="225" t="s">
        <v>1</v>
      </c>
      <c r="F200" s="226" t="s">
        <v>325</v>
      </c>
      <c r="G200" s="223"/>
      <c r="H200" s="227">
        <v>80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199</v>
      </c>
      <c r="AU200" s="233" t="s">
        <v>87</v>
      </c>
      <c r="AV200" s="13" t="s">
        <v>87</v>
      </c>
      <c r="AW200" s="13" t="s">
        <v>34</v>
      </c>
      <c r="AX200" s="13" t="s">
        <v>85</v>
      </c>
      <c r="AY200" s="233" t="s">
        <v>190</v>
      </c>
    </row>
    <row r="201" spans="1:65" s="2" customFormat="1" ht="21.75" customHeight="1">
      <c r="A201" s="34"/>
      <c r="B201" s="35"/>
      <c r="C201" s="255" t="s">
        <v>326</v>
      </c>
      <c r="D201" s="255" t="s">
        <v>327</v>
      </c>
      <c r="E201" s="256" t="s">
        <v>328</v>
      </c>
      <c r="F201" s="257" t="s">
        <v>329</v>
      </c>
      <c r="G201" s="258" t="s">
        <v>311</v>
      </c>
      <c r="H201" s="259">
        <v>800</v>
      </c>
      <c r="I201" s="260"/>
      <c r="J201" s="261">
        <f>ROUND(I201*H201,2)</f>
        <v>0</v>
      </c>
      <c r="K201" s="257" t="s">
        <v>1</v>
      </c>
      <c r="L201" s="262"/>
      <c r="M201" s="263" t="s">
        <v>1</v>
      </c>
      <c r="N201" s="264" t="s">
        <v>43</v>
      </c>
      <c r="O201" s="71"/>
      <c r="P201" s="218">
        <f>O201*H201</f>
        <v>0</v>
      </c>
      <c r="Q201" s="218">
        <v>0.0244</v>
      </c>
      <c r="R201" s="218">
        <f>Q201*H201</f>
        <v>19.52</v>
      </c>
      <c r="S201" s="218">
        <v>0</v>
      </c>
      <c r="T201" s="21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234</v>
      </c>
      <c r="AT201" s="220" t="s">
        <v>327</v>
      </c>
      <c r="AU201" s="220" t="s">
        <v>87</v>
      </c>
      <c r="AY201" s="17" t="s">
        <v>190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7" t="s">
        <v>85</v>
      </c>
      <c r="BK201" s="221">
        <f>ROUND(I201*H201,2)</f>
        <v>0</v>
      </c>
      <c r="BL201" s="17" t="s">
        <v>197</v>
      </c>
      <c r="BM201" s="220" t="s">
        <v>330</v>
      </c>
    </row>
    <row r="202" spans="2:63" s="12" customFormat="1" ht="22.8" customHeight="1">
      <c r="B202" s="193"/>
      <c r="C202" s="194"/>
      <c r="D202" s="195" t="s">
        <v>77</v>
      </c>
      <c r="E202" s="207" t="s">
        <v>217</v>
      </c>
      <c r="F202" s="207" t="s">
        <v>331</v>
      </c>
      <c r="G202" s="194"/>
      <c r="H202" s="194"/>
      <c r="I202" s="197"/>
      <c r="J202" s="208">
        <f>BK202</f>
        <v>0</v>
      </c>
      <c r="K202" s="194"/>
      <c r="L202" s="199"/>
      <c r="M202" s="200"/>
      <c r="N202" s="201"/>
      <c r="O202" s="201"/>
      <c r="P202" s="202">
        <f>SUM(P203:P208)</f>
        <v>0</v>
      </c>
      <c r="Q202" s="201"/>
      <c r="R202" s="202">
        <f>SUM(R203:R208)</f>
        <v>3.5488</v>
      </c>
      <c r="S202" s="201"/>
      <c r="T202" s="203">
        <f>SUM(T203:T208)</f>
        <v>0</v>
      </c>
      <c r="AR202" s="204" t="s">
        <v>85</v>
      </c>
      <c r="AT202" s="205" t="s">
        <v>77</v>
      </c>
      <c r="AU202" s="205" t="s">
        <v>85</v>
      </c>
      <c r="AY202" s="204" t="s">
        <v>190</v>
      </c>
      <c r="BK202" s="206">
        <f>SUM(BK203:BK208)</f>
        <v>0</v>
      </c>
    </row>
    <row r="203" spans="1:65" s="2" customFormat="1" ht="21.75" customHeight="1">
      <c r="A203" s="34"/>
      <c r="B203" s="35"/>
      <c r="C203" s="209" t="s">
        <v>332</v>
      </c>
      <c r="D203" s="209" t="s">
        <v>192</v>
      </c>
      <c r="E203" s="210" t="s">
        <v>333</v>
      </c>
      <c r="F203" s="211" t="s">
        <v>334</v>
      </c>
      <c r="G203" s="212" t="s">
        <v>195</v>
      </c>
      <c r="H203" s="213">
        <v>20</v>
      </c>
      <c r="I203" s="214"/>
      <c r="J203" s="215">
        <f>ROUND(I203*H203,2)</f>
        <v>0</v>
      </c>
      <c r="K203" s="211" t="s">
        <v>196</v>
      </c>
      <c r="L203" s="39"/>
      <c r="M203" s="216" t="s">
        <v>1</v>
      </c>
      <c r="N203" s="217" t="s">
        <v>43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197</v>
      </c>
      <c r="AT203" s="220" t="s">
        <v>192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335</v>
      </c>
    </row>
    <row r="204" spans="1:65" s="2" customFormat="1" ht="66.75" customHeight="1">
      <c r="A204" s="34"/>
      <c r="B204" s="35"/>
      <c r="C204" s="209" t="s">
        <v>336</v>
      </c>
      <c r="D204" s="209" t="s">
        <v>192</v>
      </c>
      <c r="E204" s="210" t="s">
        <v>337</v>
      </c>
      <c r="F204" s="211" t="s">
        <v>338</v>
      </c>
      <c r="G204" s="212" t="s">
        <v>195</v>
      </c>
      <c r="H204" s="213">
        <v>16</v>
      </c>
      <c r="I204" s="214"/>
      <c r="J204" s="215">
        <f>ROUND(I204*H204,2)</f>
        <v>0</v>
      </c>
      <c r="K204" s="211" t="s">
        <v>196</v>
      </c>
      <c r="L204" s="39"/>
      <c r="M204" s="216" t="s">
        <v>1</v>
      </c>
      <c r="N204" s="217" t="s">
        <v>43</v>
      </c>
      <c r="O204" s="71"/>
      <c r="P204" s="218">
        <f>O204*H204</f>
        <v>0</v>
      </c>
      <c r="Q204" s="218">
        <v>0.08425</v>
      </c>
      <c r="R204" s="218">
        <f>Q204*H204</f>
        <v>1.348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197</v>
      </c>
      <c r="AT204" s="220" t="s">
        <v>192</v>
      </c>
      <c r="AU204" s="220" t="s">
        <v>87</v>
      </c>
      <c r="AY204" s="17" t="s">
        <v>190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85</v>
      </c>
      <c r="BK204" s="221">
        <f>ROUND(I204*H204,2)</f>
        <v>0</v>
      </c>
      <c r="BL204" s="17" t="s">
        <v>197</v>
      </c>
      <c r="BM204" s="220" t="s">
        <v>339</v>
      </c>
    </row>
    <row r="205" spans="2:51" s="14" customFormat="1" ht="10.2">
      <c r="B205" s="234"/>
      <c r="C205" s="235"/>
      <c r="D205" s="224" t="s">
        <v>199</v>
      </c>
      <c r="E205" s="236" t="s">
        <v>1</v>
      </c>
      <c r="F205" s="237" t="s">
        <v>340</v>
      </c>
      <c r="G205" s="235"/>
      <c r="H205" s="236" t="s">
        <v>1</v>
      </c>
      <c r="I205" s="238"/>
      <c r="J205" s="235"/>
      <c r="K205" s="235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199</v>
      </c>
      <c r="AU205" s="243" t="s">
        <v>87</v>
      </c>
      <c r="AV205" s="14" t="s">
        <v>85</v>
      </c>
      <c r="AW205" s="14" t="s">
        <v>34</v>
      </c>
      <c r="AX205" s="14" t="s">
        <v>78</v>
      </c>
      <c r="AY205" s="243" t="s">
        <v>190</v>
      </c>
    </row>
    <row r="206" spans="2:51" s="13" customFormat="1" ht="10.2">
      <c r="B206" s="222"/>
      <c r="C206" s="223"/>
      <c r="D206" s="224" t="s">
        <v>199</v>
      </c>
      <c r="E206" s="225" t="s">
        <v>1</v>
      </c>
      <c r="F206" s="226" t="s">
        <v>341</v>
      </c>
      <c r="G206" s="223"/>
      <c r="H206" s="227">
        <v>16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16.5" customHeight="1">
      <c r="A207" s="34"/>
      <c r="B207" s="35"/>
      <c r="C207" s="255" t="s">
        <v>342</v>
      </c>
      <c r="D207" s="255" t="s">
        <v>327</v>
      </c>
      <c r="E207" s="256" t="s">
        <v>343</v>
      </c>
      <c r="F207" s="257" t="s">
        <v>344</v>
      </c>
      <c r="G207" s="258" t="s">
        <v>195</v>
      </c>
      <c r="H207" s="259">
        <v>16.8</v>
      </c>
      <c r="I207" s="260"/>
      <c r="J207" s="261">
        <f>ROUND(I207*H207,2)</f>
        <v>0</v>
      </c>
      <c r="K207" s="257" t="s">
        <v>196</v>
      </c>
      <c r="L207" s="262"/>
      <c r="M207" s="263" t="s">
        <v>1</v>
      </c>
      <c r="N207" s="264" t="s">
        <v>43</v>
      </c>
      <c r="O207" s="71"/>
      <c r="P207" s="218">
        <f>O207*H207</f>
        <v>0</v>
      </c>
      <c r="Q207" s="218">
        <v>0.131</v>
      </c>
      <c r="R207" s="218">
        <f>Q207*H207</f>
        <v>2.2008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234</v>
      </c>
      <c r="AT207" s="220" t="s">
        <v>327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345</v>
      </c>
    </row>
    <row r="208" spans="2:51" s="13" customFormat="1" ht="10.2">
      <c r="B208" s="222"/>
      <c r="C208" s="223"/>
      <c r="D208" s="224" t="s">
        <v>199</v>
      </c>
      <c r="E208" s="225" t="s">
        <v>1</v>
      </c>
      <c r="F208" s="226" t="s">
        <v>346</v>
      </c>
      <c r="G208" s="223"/>
      <c r="H208" s="227">
        <v>16.8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199</v>
      </c>
      <c r="AU208" s="233" t="s">
        <v>87</v>
      </c>
      <c r="AV208" s="13" t="s">
        <v>87</v>
      </c>
      <c r="AW208" s="13" t="s">
        <v>34</v>
      </c>
      <c r="AX208" s="13" t="s">
        <v>85</v>
      </c>
      <c r="AY208" s="233" t="s">
        <v>190</v>
      </c>
    </row>
    <row r="209" spans="2:63" s="12" customFormat="1" ht="22.8" customHeight="1">
      <c r="B209" s="193"/>
      <c r="C209" s="194"/>
      <c r="D209" s="195" t="s">
        <v>77</v>
      </c>
      <c r="E209" s="207" t="s">
        <v>239</v>
      </c>
      <c r="F209" s="207" t="s">
        <v>347</v>
      </c>
      <c r="G209" s="194"/>
      <c r="H209" s="194"/>
      <c r="I209" s="197"/>
      <c r="J209" s="208">
        <f>BK209</f>
        <v>0</v>
      </c>
      <c r="K209" s="194"/>
      <c r="L209" s="199"/>
      <c r="M209" s="200"/>
      <c r="N209" s="201"/>
      <c r="O209" s="201"/>
      <c r="P209" s="202">
        <f>SUM(P210:P230)</f>
        <v>0</v>
      </c>
      <c r="Q209" s="201"/>
      <c r="R209" s="202">
        <f>SUM(R210:R230)</f>
        <v>136.53006440000001</v>
      </c>
      <c r="S209" s="201"/>
      <c r="T209" s="203">
        <f>SUM(T210:T230)</f>
        <v>0</v>
      </c>
      <c r="AR209" s="204" t="s">
        <v>85</v>
      </c>
      <c r="AT209" s="205" t="s">
        <v>77</v>
      </c>
      <c r="AU209" s="205" t="s">
        <v>85</v>
      </c>
      <c r="AY209" s="204" t="s">
        <v>190</v>
      </c>
      <c r="BK209" s="206">
        <f>SUM(BK210:BK230)</f>
        <v>0</v>
      </c>
    </row>
    <row r="210" spans="1:65" s="2" customFormat="1" ht="21.75" customHeight="1">
      <c r="A210" s="34"/>
      <c r="B210" s="35"/>
      <c r="C210" s="209" t="s">
        <v>138</v>
      </c>
      <c r="D210" s="209" t="s">
        <v>192</v>
      </c>
      <c r="E210" s="210" t="s">
        <v>348</v>
      </c>
      <c r="F210" s="211" t="s">
        <v>349</v>
      </c>
      <c r="G210" s="212" t="s">
        <v>350</v>
      </c>
      <c r="H210" s="213">
        <v>22</v>
      </c>
      <c r="I210" s="214"/>
      <c r="J210" s="215">
        <f>ROUND(I210*H210,2)</f>
        <v>0</v>
      </c>
      <c r="K210" s="211" t="s">
        <v>196</v>
      </c>
      <c r="L210" s="39"/>
      <c r="M210" s="216" t="s">
        <v>1</v>
      </c>
      <c r="N210" s="217" t="s">
        <v>43</v>
      </c>
      <c r="O210" s="71"/>
      <c r="P210" s="218">
        <f>O210*H210</f>
        <v>0</v>
      </c>
      <c r="Q210" s="218">
        <v>0.1295</v>
      </c>
      <c r="R210" s="218">
        <f>Q210*H210</f>
        <v>2.849</v>
      </c>
      <c r="S210" s="218">
        <v>0</v>
      </c>
      <c r="T210" s="21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197</v>
      </c>
      <c r="AT210" s="220" t="s">
        <v>192</v>
      </c>
      <c r="AU210" s="220" t="s">
        <v>87</v>
      </c>
      <c r="AY210" s="17" t="s">
        <v>190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17" t="s">
        <v>85</v>
      </c>
      <c r="BK210" s="221">
        <f>ROUND(I210*H210,2)</f>
        <v>0</v>
      </c>
      <c r="BL210" s="17" t="s">
        <v>197</v>
      </c>
      <c r="BM210" s="220" t="s">
        <v>351</v>
      </c>
    </row>
    <row r="211" spans="1:65" s="2" customFormat="1" ht="16.5" customHeight="1">
      <c r="A211" s="34"/>
      <c r="B211" s="35"/>
      <c r="C211" s="255" t="s">
        <v>352</v>
      </c>
      <c r="D211" s="255" t="s">
        <v>327</v>
      </c>
      <c r="E211" s="256" t="s">
        <v>353</v>
      </c>
      <c r="F211" s="257" t="s">
        <v>354</v>
      </c>
      <c r="G211" s="258" t="s">
        <v>350</v>
      </c>
      <c r="H211" s="259">
        <v>22</v>
      </c>
      <c r="I211" s="260"/>
      <c r="J211" s="261">
        <f>ROUND(I211*H211,2)</f>
        <v>0</v>
      </c>
      <c r="K211" s="257" t="s">
        <v>196</v>
      </c>
      <c r="L211" s="262"/>
      <c r="M211" s="263" t="s">
        <v>1</v>
      </c>
      <c r="N211" s="264" t="s">
        <v>43</v>
      </c>
      <c r="O211" s="71"/>
      <c r="P211" s="218">
        <f>O211*H211</f>
        <v>0</v>
      </c>
      <c r="Q211" s="218">
        <v>0.05612</v>
      </c>
      <c r="R211" s="218">
        <f>Q211*H211</f>
        <v>1.2346400000000002</v>
      </c>
      <c r="S211" s="218">
        <v>0</v>
      </c>
      <c r="T211" s="21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234</v>
      </c>
      <c r="AT211" s="220" t="s">
        <v>327</v>
      </c>
      <c r="AU211" s="220" t="s">
        <v>87</v>
      </c>
      <c r="AY211" s="17" t="s">
        <v>190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7" t="s">
        <v>85</v>
      </c>
      <c r="BK211" s="221">
        <f>ROUND(I211*H211,2)</f>
        <v>0</v>
      </c>
      <c r="BL211" s="17" t="s">
        <v>197</v>
      </c>
      <c r="BM211" s="220" t="s">
        <v>355</v>
      </c>
    </row>
    <row r="212" spans="1:65" s="2" customFormat="1" ht="21.75" customHeight="1">
      <c r="A212" s="34"/>
      <c r="B212" s="35"/>
      <c r="C212" s="209" t="s">
        <v>356</v>
      </c>
      <c r="D212" s="209" t="s">
        <v>192</v>
      </c>
      <c r="E212" s="210" t="s">
        <v>357</v>
      </c>
      <c r="F212" s="211" t="s">
        <v>358</v>
      </c>
      <c r="G212" s="212" t="s">
        <v>202</v>
      </c>
      <c r="H212" s="213">
        <v>0.66</v>
      </c>
      <c r="I212" s="214"/>
      <c r="J212" s="215">
        <f>ROUND(I212*H212,2)</f>
        <v>0</v>
      </c>
      <c r="K212" s="211" t="s">
        <v>196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2.25634</v>
      </c>
      <c r="R212" s="218">
        <f>Q212*H212</f>
        <v>1.4891843999999999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359</v>
      </c>
    </row>
    <row r="213" spans="2:51" s="13" customFormat="1" ht="10.2">
      <c r="B213" s="222"/>
      <c r="C213" s="223"/>
      <c r="D213" s="224" t="s">
        <v>199</v>
      </c>
      <c r="E213" s="225" t="s">
        <v>1</v>
      </c>
      <c r="F213" s="226" t="s">
        <v>360</v>
      </c>
      <c r="G213" s="223"/>
      <c r="H213" s="227">
        <v>0.66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199</v>
      </c>
      <c r="AU213" s="233" t="s">
        <v>87</v>
      </c>
      <c r="AV213" s="13" t="s">
        <v>87</v>
      </c>
      <c r="AW213" s="13" t="s">
        <v>34</v>
      </c>
      <c r="AX213" s="13" t="s">
        <v>85</v>
      </c>
      <c r="AY213" s="233" t="s">
        <v>190</v>
      </c>
    </row>
    <row r="214" spans="1:65" s="2" customFormat="1" ht="21.75" customHeight="1">
      <c r="A214" s="34"/>
      <c r="B214" s="35"/>
      <c r="C214" s="209" t="s">
        <v>314</v>
      </c>
      <c r="D214" s="209" t="s">
        <v>192</v>
      </c>
      <c r="E214" s="210" t="s">
        <v>361</v>
      </c>
      <c r="F214" s="211" t="s">
        <v>362</v>
      </c>
      <c r="G214" s="212" t="s">
        <v>195</v>
      </c>
      <c r="H214" s="213">
        <v>200</v>
      </c>
      <c r="I214" s="214"/>
      <c r="J214" s="215">
        <f>ROUND(I214*H214,2)</f>
        <v>0</v>
      </c>
      <c r="K214" s="211" t="s">
        <v>196</v>
      </c>
      <c r="L214" s="39"/>
      <c r="M214" s="216" t="s">
        <v>1</v>
      </c>
      <c r="N214" s="217" t="s">
        <v>43</v>
      </c>
      <c r="O214" s="71"/>
      <c r="P214" s="218">
        <f>O214*H214</f>
        <v>0</v>
      </c>
      <c r="Q214" s="218">
        <v>0.00069</v>
      </c>
      <c r="R214" s="218">
        <f>Q214*H214</f>
        <v>0.13799999999999998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197</v>
      </c>
      <c r="AT214" s="220" t="s">
        <v>192</v>
      </c>
      <c r="AU214" s="220" t="s">
        <v>87</v>
      </c>
      <c r="AY214" s="17" t="s">
        <v>190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85</v>
      </c>
      <c r="BK214" s="221">
        <f>ROUND(I214*H214,2)</f>
        <v>0</v>
      </c>
      <c r="BL214" s="17" t="s">
        <v>197</v>
      </c>
      <c r="BM214" s="220" t="s">
        <v>363</v>
      </c>
    </row>
    <row r="215" spans="1:65" s="2" customFormat="1" ht="21.75" customHeight="1">
      <c r="A215" s="34"/>
      <c r="B215" s="35"/>
      <c r="C215" s="209" t="s">
        <v>364</v>
      </c>
      <c r="D215" s="209" t="s">
        <v>192</v>
      </c>
      <c r="E215" s="210" t="s">
        <v>365</v>
      </c>
      <c r="F215" s="211" t="s">
        <v>366</v>
      </c>
      <c r="G215" s="212" t="s">
        <v>195</v>
      </c>
      <c r="H215" s="213">
        <v>4</v>
      </c>
      <c r="I215" s="214"/>
      <c r="J215" s="215">
        <f>ROUND(I215*H215,2)</f>
        <v>0</v>
      </c>
      <c r="K215" s="211" t="s">
        <v>196</v>
      </c>
      <c r="L215" s="39"/>
      <c r="M215" s="216" t="s">
        <v>1</v>
      </c>
      <c r="N215" s="217" t="s">
        <v>43</v>
      </c>
      <c r="O215" s="71"/>
      <c r="P215" s="218">
        <f>O215*H215</f>
        <v>0</v>
      </c>
      <c r="Q215" s="218">
        <v>0.91123</v>
      </c>
      <c r="R215" s="218">
        <f>Q215*H215</f>
        <v>3.64492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197</v>
      </c>
      <c r="AT215" s="220" t="s">
        <v>192</v>
      </c>
      <c r="AU215" s="220" t="s">
        <v>87</v>
      </c>
      <c r="AY215" s="17" t="s">
        <v>190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85</v>
      </c>
      <c r="BK215" s="221">
        <f>ROUND(I215*H215,2)</f>
        <v>0</v>
      </c>
      <c r="BL215" s="17" t="s">
        <v>197</v>
      </c>
      <c r="BM215" s="220" t="s">
        <v>367</v>
      </c>
    </row>
    <row r="216" spans="2:51" s="13" customFormat="1" ht="10.2">
      <c r="B216" s="222"/>
      <c r="C216" s="223"/>
      <c r="D216" s="224" t="s">
        <v>199</v>
      </c>
      <c r="E216" s="225" t="s">
        <v>1</v>
      </c>
      <c r="F216" s="226" t="s">
        <v>368</v>
      </c>
      <c r="G216" s="223"/>
      <c r="H216" s="227">
        <v>4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199</v>
      </c>
      <c r="AU216" s="233" t="s">
        <v>87</v>
      </c>
      <c r="AV216" s="13" t="s">
        <v>87</v>
      </c>
      <c r="AW216" s="13" t="s">
        <v>34</v>
      </c>
      <c r="AX216" s="13" t="s">
        <v>85</v>
      </c>
      <c r="AY216" s="233" t="s">
        <v>190</v>
      </c>
    </row>
    <row r="217" spans="1:65" s="2" customFormat="1" ht="21.75" customHeight="1">
      <c r="A217" s="34"/>
      <c r="B217" s="35"/>
      <c r="C217" s="209" t="s">
        <v>369</v>
      </c>
      <c r="D217" s="209" t="s">
        <v>192</v>
      </c>
      <c r="E217" s="210" t="s">
        <v>370</v>
      </c>
      <c r="F217" s="211" t="s">
        <v>371</v>
      </c>
      <c r="G217" s="212" t="s">
        <v>311</v>
      </c>
      <c r="H217" s="213">
        <v>1</v>
      </c>
      <c r="I217" s="214"/>
      <c r="J217" s="215">
        <f>ROUND(I217*H217,2)</f>
        <v>0</v>
      </c>
      <c r="K217" s="211" t="s">
        <v>1</v>
      </c>
      <c r="L217" s="39"/>
      <c r="M217" s="216" t="s">
        <v>1</v>
      </c>
      <c r="N217" s="217" t="s">
        <v>43</v>
      </c>
      <c r="O217" s="71"/>
      <c r="P217" s="218">
        <f>O217*H217</f>
        <v>0</v>
      </c>
      <c r="Q217" s="218">
        <v>1.3404</v>
      </c>
      <c r="R217" s="218">
        <f>Q217*H217</f>
        <v>1.3404</v>
      </c>
      <c r="S217" s="218">
        <v>0</v>
      </c>
      <c r="T217" s="21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197</v>
      </c>
      <c r="AT217" s="220" t="s">
        <v>192</v>
      </c>
      <c r="AU217" s="220" t="s">
        <v>87</v>
      </c>
      <c r="AY217" s="17" t="s">
        <v>190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7" t="s">
        <v>85</v>
      </c>
      <c r="BK217" s="221">
        <f>ROUND(I217*H217,2)</f>
        <v>0</v>
      </c>
      <c r="BL217" s="17" t="s">
        <v>197</v>
      </c>
      <c r="BM217" s="220" t="s">
        <v>372</v>
      </c>
    </row>
    <row r="218" spans="1:65" s="2" customFormat="1" ht="21.75" customHeight="1">
      <c r="A218" s="34"/>
      <c r="B218" s="35"/>
      <c r="C218" s="209" t="s">
        <v>373</v>
      </c>
      <c r="D218" s="209" t="s">
        <v>192</v>
      </c>
      <c r="E218" s="210" t="s">
        <v>374</v>
      </c>
      <c r="F218" s="211" t="s">
        <v>375</v>
      </c>
      <c r="G218" s="212" t="s">
        <v>311</v>
      </c>
      <c r="H218" s="213">
        <v>1</v>
      </c>
      <c r="I218" s="214"/>
      <c r="J218" s="215">
        <f>ROUND(I218*H218,2)</f>
        <v>0</v>
      </c>
      <c r="K218" s="211" t="s">
        <v>1</v>
      </c>
      <c r="L218" s="39"/>
      <c r="M218" s="216" t="s">
        <v>1</v>
      </c>
      <c r="N218" s="217" t="s">
        <v>43</v>
      </c>
      <c r="O218" s="71"/>
      <c r="P218" s="218">
        <f>O218*H218</f>
        <v>0</v>
      </c>
      <c r="Q218" s="218">
        <v>1.3404</v>
      </c>
      <c r="R218" s="218">
        <f>Q218*H218</f>
        <v>1.3404</v>
      </c>
      <c r="S218" s="218">
        <v>0</v>
      </c>
      <c r="T218" s="21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197</v>
      </c>
      <c r="AT218" s="220" t="s">
        <v>192</v>
      </c>
      <c r="AU218" s="220" t="s">
        <v>87</v>
      </c>
      <c r="AY218" s="17" t="s">
        <v>190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17" t="s">
        <v>85</v>
      </c>
      <c r="BK218" s="221">
        <f>ROUND(I218*H218,2)</f>
        <v>0</v>
      </c>
      <c r="BL218" s="17" t="s">
        <v>197</v>
      </c>
      <c r="BM218" s="220" t="s">
        <v>376</v>
      </c>
    </row>
    <row r="219" spans="2:51" s="14" customFormat="1" ht="10.2">
      <c r="B219" s="234"/>
      <c r="C219" s="235"/>
      <c r="D219" s="224" t="s">
        <v>199</v>
      </c>
      <c r="E219" s="236" t="s">
        <v>1</v>
      </c>
      <c r="F219" s="237" t="s">
        <v>377</v>
      </c>
      <c r="G219" s="235"/>
      <c r="H219" s="236" t="s">
        <v>1</v>
      </c>
      <c r="I219" s="238"/>
      <c r="J219" s="235"/>
      <c r="K219" s="235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199</v>
      </c>
      <c r="AU219" s="243" t="s">
        <v>87</v>
      </c>
      <c r="AV219" s="14" t="s">
        <v>85</v>
      </c>
      <c r="AW219" s="14" t="s">
        <v>34</v>
      </c>
      <c r="AX219" s="14" t="s">
        <v>78</v>
      </c>
      <c r="AY219" s="243" t="s">
        <v>190</v>
      </c>
    </row>
    <row r="220" spans="2:51" s="14" customFormat="1" ht="20.4">
      <c r="B220" s="234"/>
      <c r="C220" s="235"/>
      <c r="D220" s="224" t="s">
        <v>199</v>
      </c>
      <c r="E220" s="236" t="s">
        <v>1</v>
      </c>
      <c r="F220" s="237" t="s">
        <v>378</v>
      </c>
      <c r="G220" s="235"/>
      <c r="H220" s="236" t="s">
        <v>1</v>
      </c>
      <c r="I220" s="238"/>
      <c r="J220" s="235"/>
      <c r="K220" s="235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199</v>
      </c>
      <c r="AU220" s="243" t="s">
        <v>87</v>
      </c>
      <c r="AV220" s="14" t="s">
        <v>85</v>
      </c>
      <c r="AW220" s="14" t="s">
        <v>34</v>
      </c>
      <c r="AX220" s="14" t="s">
        <v>78</v>
      </c>
      <c r="AY220" s="243" t="s">
        <v>190</v>
      </c>
    </row>
    <row r="221" spans="2:51" s="14" customFormat="1" ht="10.2">
      <c r="B221" s="234"/>
      <c r="C221" s="235"/>
      <c r="D221" s="224" t="s">
        <v>199</v>
      </c>
      <c r="E221" s="236" t="s">
        <v>1</v>
      </c>
      <c r="F221" s="237" t="s">
        <v>379</v>
      </c>
      <c r="G221" s="235"/>
      <c r="H221" s="236" t="s">
        <v>1</v>
      </c>
      <c r="I221" s="238"/>
      <c r="J221" s="235"/>
      <c r="K221" s="235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199</v>
      </c>
      <c r="AU221" s="243" t="s">
        <v>87</v>
      </c>
      <c r="AV221" s="14" t="s">
        <v>85</v>
      </c>
      <c r="AW221" s="14" t="s">
        <v>34</v>
      </c>
      <c r="AX221" s="14" t="s">
        <v>78</v>
      </c>
      <c r="AY221" s="243" t="s">
        <v>190</v>
      </c>
    </row>
    <row r="222" spans="2:51" s="14" customFormat="1" ht="10.2">
      <c r="B222" s="234"/>
      <c r="C222" s="235"/>
      <c r="D222" s="224" t="s">
        <v>199</v>
      </c>
      <c r="E222" s="236" t="s">
        <v>1</v>
      </c>
      <c r="F222" s="237" t="s">
        <v>380</v>
      </c>
      <c r="G222" s="235"/>
      <c r="H222" s="236" t="s">
        <v>1</v>
      </c>
      <c r="I222" s="238"/>
      <c r="J222" s="235"/>
      <c r="K222" s="235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199</v>
      </c>
      <c r="AU222" s="243" t="s">
        <v>87</v>
      </c>
      <c r="AV222" s="14" t="s">
        <v>85</v>
      </c>
      <c r="AW222" s="14" t="s">
        <v>34</v>
      </c>
      <c r="AX222" s="14" t="s">
        <v>78</v>
      </c>
      <c r="AY222" s="243" t="s">
        <v>190</v>
      </c>
    </row>
    <row r="223" spans="2:51" s="13" customFormat="1" ht="10.2">
      <c r="B223" s="222"/>
      <c r="C223" s="223"/>
      <c r="D223" s="224" t="s">
        <v>199</v>
      </c>
      <c r="E223" s="225" t="s">
        <v>1</v>
      </c>
      <c r="F223" s="226" t="s">
        <v>85</v>
      </c>
      <c r="G223" s="223"/>
      <c r="H223" s="227">
        <v>1</v>
      </c>
      <c r="I223" s="228"/>
      <c r="J223" s="223"/>
      <c r="K223" s="223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199</v>
      </c>
      <c r="AU223" s="233" t="s">
        <v>87</v>
      </c>
      <c r="AV223" s="13" t="s">
        <v>87</v>
      </c>
      <c r="AW223" s="13" t="s">
        <v>34</v>
      </c>
      <c r="AX223" s="13" t="s">
        <v>85</v>
      </c>
      <c r="AY223" s="233" t="s">
        <v>190</v>
      </c>
    </row>
    <row r="224" spans="1:65" s="2" customFormat="1" ht="21.75" customHeight="1">
      <c r="A224" s="34"/>
      <c r="B224" s="35"/>
      <c r="C224" s="209" t="s">
        <v>381</v>
      </c>
      <c r="D224" s="209" t="s">
        <v>192</v>
      </c>
      <c r="E224" s="210" t="s">
        <v>382</v>
      </c>
      <c r="F224" s="211" t="s">
        <v>383</v>
      </c>
      <c r="G224" s="212" t="s">
        <v>311</v>
      </c>
      <c r="H224" s="213">
        <v>1</v>
      </c>
      <c r="I224" s="214"/>
      <c r="J224" s="215">
        <f aca="true" t="shared" si="0" ref="J224:J229">ROUND(I224*H224,2)</f>
        <v>0</v>
      </c>
      <c r="K224" s="211" t="s">
        <v>1</v>
      </c>
      <c r="L224" s="39"/>
      <c r="M224" s="216" t="s">
        <v>1</v>
      </c>
      <c r="N224" s="217" t="s">
        <v>43</v>
      </c>
      <c r="O224" s="71"/>
      <c r="P224" s="218">
        <f aca="true" t="shared" si="1" ref="P224:P229">O224*H224</f>
        <v>0</v>
      </c>
      <c r="Q224" s="218">
        <v>1.3404</v>
      </c>
      <c r="R224" s="218">
        <f aca="true" t="shared" si="2" ref="R224:R229">Q224*H224</f>
        <v>1.3404</v>
      </c>
      <c r="S224" s="218">
        <v>0</v>
      </c>
      <c r="T224" s="219">
        <f aca="true" t="shared" si="3" ref="T224:T229"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197</v>
      </c>
      <c r="AT224" s="220" t="s">
        <v>192</v>
      </c>
      <c r="AU224" s="220" t="s">
        <v>87</v>
      </c>
      <c r="AY224" s="17" t="s">
        <v>190</v>
      </c>
      <c r="BE224" s="221">
        <f aca="true" t="shared" si="4" ref="BE224:BE229">IF(N224="základní",J224,0)</f>
        <v>0</v>
      </c>
      <c r="BF224" s="221">
        <f aca="true" t="shared" si="5" ref="BF224:BF229">IF(N224="snížená",J224,0)</f>
        <v>0</v>
      </c>
      <c r="BG224" s="221">
        <f aca="true" t="shared" si="6" ref="BG224:BG229">IF(N224="zákl. přenesená",J224,0)</f>
        <v>0</v>
      </c>
      <c r="BH224" s="221">
        <f aca="true" t="shared" si="7" ref="BH224:BH229">IF(N224="sníž. přenesená",J224,0)</f>
        <v>0</v>
      </c>
      <c r="BI224" s="221">
        <f aca="true" t="shared" si="8" ref="BI224:BI229">IF(N224="nulová",J224,0)</f>
        <v>0</v>
      </c>
      <c r="BJ224" s="17" t="s">
        <v>85</v>
      </c>
      <c r="BK224" s="221">
        <f aca="true" t="shared" si="9" ref="BK224:BK229">ROUND(I224*H224,2)</f>
        <v>0</v>
      </c>
      <c r="BL224" s="17" t="s">
        <v>197</v>
      </c>
      <c r="BM224" s="220" t="s">
        <v>384</v>
      </c>
    </row>
    <row r="225" spans="1:65" s="2" customFormat="1" ht="44.25" customHeight="1">
      <c r="A225" s="34"/>
      <c r="B225" s="35"/>
      <c r="C225" s="209" t="s">
        <v>385</v>
      </c>
      <c r="D225" s="209" t="s">
        <v>192</v>
      </c>
      <c r="E225" s="210" t="s">
        <v>386</v>
      </c>
      <c r="F225" s="211" t="s">
        <v>387</v>
      </c>
      <c r="G225" s="212" t="s">
        <v>311</v>
      </c>
      <c r="H225" s="213">
        <v>1</v>
      </c>
      <c r="I225" s="214"/>
      <c r="J225" s="215">
        <f t="shared" si="0"/>
        <v>0</v>
      </c>
      <c r="K225" s="211" t="s">
        <v>1</v>
      </c>
      <c r="L225" s="39"/>
      <c r="M225" s="216" t="s">
        <v>1</v>
      </c>
      <c r="N225" s="217" t="s">
        <v>43</v>
      </c>
      <c r="O225" s="71"/>
      <c r="P225" s="218">
        <f t="shared" si="1"/>
        <v>0</v>
      </c>
      <c r="Q225" s="218">
        <v>1.3404</v>
      </c>
      <c r="R225" s="218">
        <f t="shared" si="2"/>
        <v>1.3404</v>
      </c>
      <c r="S225" s="218">
        <v>0</v>
      </c>
      <c r="T225" s="219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197</v>
      </c>
      <c r="AT225" s="220" t="s">
        <v>192</v>
      </c>
      <c r="AU225" s="220" t="s">
        <v>87</v>
      </c>
      <c r="AY225" s="17" t="s">
        <v>190</v>
      </c>
      <c r="BE225" s="221">
        <f t="shared" si="4"/>
        <v>0</v>
      </c>
      <c r="BF225" s="221">
        <f t="shared" si="5"/>
        <v>0</v>
      </c>
      <c r="BG225" s="221">
        <f t="shared" si="6"/>
        <v>0</v>
      </c>
      <c r="BH225" s="221">
        <f t="shared" si="7"/>
        <v>0</v>
      </c>
      <c r="BI225" s="221">
        <f t="shared" si="8"/>
        <v>0</v>
      </c>
      <c r="BJ225" s="17" t="s">
        <v>85</v>
      </c>
      <c r="BK225" s="221">
        <f t="shared" si="9"/>
        <v>0</v>
      </c>
      <c r="BL225" s="17" t="s">
        <v>197</v>
      </c>
      <c r="BM225" s="220" t="s">
        <v>388</v>
      </c>
    </row>
    <row r="226" spans="1:65" s="2" customFormat="1" ht="33" customHeight="1">
      <c r="A226" s="34"/>
      <c r="B226" s="35"/>
      <c r="C226" s="209" t="s">
        <v>389</v>
      </c>
      <c r="D226" s="209" t="s">
        <v>192</v>
      </c>
      <c r="E226" s="210" t="s">
        <v>390</v>
      </c>
      <c r="F226" s="211" t="s">
        <v>391</v>
      </c>
      <c r="G226" s="212" t="s">
        <v>311</v>
      </c>
      <c r="H226" s="213">
        <v>1</v>
      </c>
      <c r="I226" s="214"/>
      <c r="J226" s="215">
        <f t="shared" si="0"/>
        <v>0</v>
      </c>
      <c r="K226" s="211" t="s">
        <v>1</v>
      </c>
      <c r="L226" s="39"/>
      <c r="M226" s="216" t="s">
        <v>1</v>
      </c>
      <c r="N226" s="217" t="s">
        <v>43</v>
      </c>
      <c r="O226" s="71"/>
      <c r="P226" s="218">
        <f t="shared" si="1"/>
        <v>0</v>
      </c>
      <c r="Q226" s="218">
        <v>1.3404</v>
      </c>
      <c r="R226" s="218">
        <f t="shared" si="2"/>
        <v>1.3404</v>
      </c>
      <c r="S226" s="218">
        <v>0</v>
      </c>
      <c r="T226" s="219">
        <f t="shared" si="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197</v>
      </c>
      <c r="AT226" s="220" t="s">
        <v>192</v>
      </c>
      <c r="AU226" s="220" t="s">
        <v>87</v>
      </c>
      <c r="AY226" s="17" t="s">
        <v>190</v>
      </c>
      <c r="BE226" s="221">
        <f t="shared" si="4"/>
        <v>0</v>
      </c>
      <c r="BF226" s="221">
        <f t="shared" si="5"/>
        <v>0</v>
      </c>
      <c r="BG226" s="221">
        <f t="shared" si="6"/>
        <v>0</v>
      </c>
      <c r="BH226" s="221">
        <f t="shared" si="7"/>
        <v>0</v>
      </c>
      <c r="BI226" s="221">
        <f t="shared" si="8"/>
        <v>0</v>
      </c>
      <c r="BJ226" s="17" t="s">
        <v>85</v>
      </c>
      <c r="BK226" s="221">
        <f t="shared" si="9"/>
        <v>0</v>
      </c>
      <c r="BL226" s="17" t="s">
        <v>197</v>
      </c>
      <c r="BM226" s="220" t="s">
        <v>392</v>
      </c>
    </row>
    <row r="227" spans="1:65" s="2" customFormat="1" ht="16.5" customHeight="1">
      <c r="A227" s="34"/>
      <c r="B227" s="35"/>
      <c r="C227" s="209" t="s">
        <v>393</v>
      </c>
      <c r="D227" s="209" t="s">
        <v>192</v>
      </c>
      <c r="E227" s="210" t="s">
        <v>394</v>
      </c>
      <c r="F227" s="211" t="s">
        <v>395</v>
      </c>
      <c r="G227" s="212" t="s">
        <v>311</v>
      </c>
      <c r="H227" s="213">
        <v>1</v>
      </c>
      <c r="I227" s="214"/>
      <c r="J227" s="215">
        <f t="shared" si="0"/>
        <v>0</v>
      </c>
      <c r="K227" s="211" t="s">
        <v>196</v>
      </c>
      <c r="L227" s="39"/>
      <c r="M227" s="216" t="s">
        <v>1</v>
      </c>
      <c r="N227" s="217" t="s">
        <v>43</v>
      </c>
      <c r="O227" s="71"/>
      <c r="P227" s="218">
        <f t="shared" si="1"/>
        <v>0</v>
      </c>
      <c r="Q227" s="218">
        <v>0.39332</v>
      </c>
      <c r="R227" s="218">
        <f t="shared" si="2"/>
        <v>0.39332</v>
      </c>
      <c r="S227" s="218">
        <v>0</v>
      </c>
      <c r="T227" s="219">
        <f t="shared" si="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197</v>
      </c>
      <c r="AT227" s="220" t="s">
        <v>192</v>
      </c>
      <c r="AU227" s="220" t="s">
        <v>87</v>
      </c>
      <c r="AY227" s="17" t="s">
        <v>190</v>
      </c>
      <c r="BE227" s="221">
        <f t="shared" si="4"/>
        <v>0</v>
      </c>
      <c r="BF227" s="221">
        <f t="shared" si="5"/>
        <v>0</v>
      </c>
      <c r="BG227" s="221">
        <f t="shared" si="6"/>
        <v>0</v>
      </c>
      <c r="BH227" s="221">
        <f t="shared" si="7"/>
        <v>0</v>
      </c>
      <c r="BI227" s="221">
        <f t="shared" si="8"/>
        <v>0</v>
      </c>
      <c r="BJ227" s="17" t="s">
        <v>85</v>
      </c>
      <c r="BK227" s="221">
        <f t="shared" si="9"/>
        <v>0</v>
      </c>
      <c r="BL227" s="17" t="s">
        <v>197</v>
      </c>
      <c r="BM227" s="220" t="s">
        <v>396</v>
      </c>
    </row>
    <row r="228" spans="1:65" s="2" customFormat="1" ht="16.5" customHeight="1">
      <c r="A228" s="34"/>
      <c r="B228" s="35"/>
      <c r="C228" s="255" t="s">
        <v>397</v>
      </c>
      <c r="D228" s="255" t="s">
        <v>327</v>
      </c>
      <c r="E228" s="256" t="s">
        <v>398</v>
      </c>
      <c r="F228" s="257" t="s">
        <v>399</v>
      </c>
      <c r="G228" s="258" t="s">
        <v>311</v>
      </c>
      <c r="H228" s="259">
        <v>1</v>
      </c>
      <c r="I228" s="260"/>
      <c r="J228" s="261">
        <f t="shared" si="0"/>
        <v>0</v>
      </c>
      <c r="K228" s="257" t="s">
        <v>400</v>
      </c>
      <c r="L228" s="262"/>
      <c r="M228" s="263" t="s">
        <v>1</v>
      </c>
      <c r="N228" s="264" t="s">
        <v>43</v>
      </c>
      <c r="O228" s="71"/>
      <c r="P228" s="218">
        <f t="shared" si="1"/>
        <v>0</v>
      </c>
      <c r="Q228" s="218">
        <v>0.023</v>
      </c>
      <c r="R228" s="218">
        <f t="shared" si="2"/>
        <v>0.023</v>
      </c>
      <c r="S228" s="218">
        <v>0</v>
      </c>
      <c r="T228" s="219">
        <f t="shared" si="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234</v>
      </c>
      <c r="AT228" s="220" t="s">
        <v>327</v>
      </c>
      <c r="AU228" s="220" t="s">
        <v>87</v>
      </c>
      <c r="AY228" s="17" t="s">
        <v>190</v>
      </c>
      <c r="BE228" s="221">
        <f t="shared" si="4"/>
        <v>0</v>
      </c>
      <c r="BF228" s="221">
        <f t="shared" si="5"/>
        <v>0</v>
      </c>
      <c r="BG228" s="221">
        <f t="shared" si="6"/>
        <v>0</v>
      </c>
      <c r="BH228" s="221">
        <f t="shared" si="7"/>
        <v>0</v>
      </c>
      <c r="BI228" s="221">
        <f t="shared" si="8"/>
        <v>0</v>
      </c>
      <c r="BJ228" s="17" t="s">
        <v>85</v>
      </c>
      <c r="BK228" s="221">
        <f t="shared" si="9"/>
        <v>0</v>
      </c>
      <c r="BL228" s="17" t="s">
        <v>197</v>
      </c>
      <c r="BM228" s="220" t="s">
        <v>401</v>
      </c>
    </row>
    <row r="229" spans="1:65" s="2" customFormat="1" ht="21.75" customHeight="1">
      <c r="A229" s="34"/>
      <c r="B229" s="35"/>
      <c r="C229" s="209" t="s">
        <v>402</v>
      </c>
      <c r="D229" s="209" t="s">
        <v>192</v>
      </c>
      <c r="E229" s="210" t="s">
        <v>403</v>
      </c>
      <c r="F229" s="211" t="s">
        <v>404</v>
      </c>
      <c r="G229" s="212" t="s">
        <v>195</v>
      </c>
      <c r="H229" s="213">
        <v>200</v>
      </c>
      <c r="I229" s="214"/>
      <c r="J229" s="215">
        <f t="shared" si="0"/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 t="shared" si="1"/>
        <v>0</v>
      </c>
      <c r="Q229" s="218">
        <v>0.60028</v>
      </c>
      <c r="R229" s="218">
        <f t="shared" si="2"/>
        <v>120.05600000000001</v>
      </c>
      <c r="S229" s="218">
        <v>0</v>
      </c>
      <c r="T229" s="219">
        <f t="shared" si="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 t="shared" si="4"/>
        <v>0</v>
      </c>
      <c r="BF229" s="221">
        <f t="shared" si="5"/>
        <v>0</v>
      </c>
      <c r="BG229" s="221">
        <f t="shared" si="6"/>
        <v>0</v>
      </c>
      <c r="BH229" s="221">
        <f t="shared" si="7"/>
        <v>0</v>
      </c>
      <c r="BI229" s="221">
        <f t="shared" si="8"/>
        <v>0</v>
      </c>
      <c r="BJ229" s="17" t="s">
        <v>85</v>
      </c>
      <c r="BK229" s="221">
        <f t="shared" si="9"/>
        <v>0</v>
      </c>
      <c r="BL229" s="17" t="s">
        <v>197</v>
      </c>
      <c r="BM229" s="220" t="s">
        <v>405</v>
      </c>
    </row>
    <row r="230" spans="2:51" s="13" customFormat="1" ht="10.2">
      <c r="B230" s="222"/>
      <c r="C230" s="223"/>
      <c r="D230" s="224" t="s">
        <v>199</v>
      </c>
      <c r="E230" s="225" t="s">
        <v>1</v>
      </c>
      <c r="F230" s="226" t="s">
        <v>406</v>
      </c>
      <c r="G230" s="223"/>
      <c r="H230" s="227">
        <v>200</v>
      </c>
      <c r="I230" s="228"/>
      <c r="J230" s="223"/>
      <c r="K230" s="223"/>
      <c r="L230" s="229"/>
      <c r="M230" s="230"/>
      <c r="N230" s="231"/>
      <c r="O230" s="231"/>
      <c r="P230" s="231"/>
      <c r="Q230" s="231"/>
      <c r="R230" s="231"/>
      <c r="S230" s="231"/>
      <c r="T230" s="232"/>
      <c r="AT230" s="233" t="s">
        <v>199</v>
      </c>
      <c r="AU230" s="233" t="s">
        <v>87</v>
      </c>
      <c r="AV230" s="13" t="s">
        <v>87</v>
      </c>
      <c r="AW230" s="13" t="s">
        <v>34</v>
      </c>
      <c r="AX230" s="13" t="s">
        <v>85</v>
      </c>
      <c r="AY230" s="233" t="s">
        <v>190</v>
      </c>
    </row>
    <row r="231" spans="2:63" s="12" customFormat="1" ht="22.8" customHeight="1">
      <c r="B231" s="193"/>
      <c r="C231" s="194"/>
      <c r="D231" s="195" t="s">
        <v>77</v>
      </c>
      <c r="E231" s="207" t="s">
        <v>407</v>
      </c>
      <c r="F231" s="207" t="s">
        <v>408</v>
      </c>
      <c r="G231" s="194"/>
      <c r="H231" s="194"/>
      <c r="I231" s="197"/>
      <c r="J231" s="208">
        <f>BK231</f>
        <v>0</v>
      </c>
      <c r="K231" s="194"/>
      <c r="L231" s="199"/>
      <c r="M231" s="200"/>
      <c r="N231" s="201"/>
      <c r="O231" s="201"/>
      <c r="P231" s="202">
        <f>P232</f>
        <v>0</v>
      </c>
      <c r="Q231" s="201"/>
      <c r="R231" s="202">
        <f>R232</f>
        <v>0</v>
      </c>
      <c r="S231" s="201"/>
      <c r="T231" s="203">
        <f>T232</f>
        <v>0</v>
      </c>
      <c r="AR231" s="204" t="s">
        <v>85</v>
      </c>
      <c r="AT231" s="205" t="s">
        <v>77</v>
      </c>
      <c r="AU231" s="205" t="s">
        <v>85</v>
      </c>
      <c r="AY231" s="204" t="s">
        <v>190</v>
      </c>
      <c r="BK231" s="206">
        <f>BK232</f>
        <v>0</v>
      </c>
    </row>
    <row r="232" spans="1:65" s="2" customFormat="1" ht="16.5" customHeight="1">
      <c r="A232" s="34"/>
      <c r="B232" s="35"/>
      <c r="C232" s="209" t="s">
        <v>409</v>
      </c>
      <c r="D232" s="209" t="s">
        <v>192</v>
      </c>
      <c r="E232" s="210" t="s">
        <v>410</v>
      </c>
      <c r="F232" s="211" t="s">
        <v>411</v>
      </c>
      <c r="G232" s="212" t="s">
        <v>256</v>
      </c>
      <c r="H232" s="213">
        <v>177.946</v>
      </c>
      <c r="I232" s="214"/>
      <c r="J232" s="215">
        <f>ROUND(I232*H232,2)</f>
        <v>0</v>
      </c>
      <c r="K232" s="211" t="s">
        <v>196</v>
      </c>
      <c r="L232" s="39"/>
      <c r="M232" s="216" t="s">
        <v>1</v>
      </c>
      <c r="N232" s="217" t="s">
        <v>43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197</v>
      </c>
      <c r="AT232" s="220" t="s">
        <v>192</v>
      </c>
      <c r="AU232" s="220" t="s">
        <v>87</v>
      </c>
      <c r="AY232" s="17" t="s">
        <v>190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85</v>
      </c>
      <c r="BK232" s="221">
        <f>ROUND(I232*H232,2)</f>
        <v>0</v>
      </c>
      <c r="BL232" s="17" t="s">
        <v>197</v>
      </c>
      <c r="BM232" s="220" t="s">
        <v>412</v>
      </c>
    </row>
    <row r="233" spans="2:63" s="12" customFormat="1" ht="25.95" customHeight="1">
      <c r="B233" s="193"/>
      <c r="C233" s="194"/>
      <c r="D233" s="195" t="s">
        <v>77</v>
      </c>
      <c r="E233" s="196" t="s">
        <v>413</v>
      </c>
      <c r="F233" s="196" t="s">
        <v>414</v>
      </c>
      <c r="G233" s="194"/>
      <c r="H233" s="194"/>
      <c r="I233" s="197"/>
      <c r="J233" s="198">
        <f>BK233</f>
        <v>0</v>
      </c>
      <c r="K233" s="194"/>
      <c r="L233" s="199"/>
      <c r="M233" s="200"/>
      <c r="N233" s="201"/>
      <c r="O233" s="201"/>
      <c r="P233" s="202">
        <f>P234+P240</f>
        <v>0</v>
      </c>
      <c r="Q233" s="201"/>
      <c r="R233" s="202">
        <f>R234+R240</f>
        <v>3.2362292100000003</v>
      </c>
      <c r="S233" s="201"/>
      <c r="T233" s="203">
        <f>T234+T240</f>
        <v>1.7574290000000001</v>
      </c>
      <c r="AR233" s="204" t="s">
        <v>87</v>
      </c>
      <c r="AT233" s="205" t="s">
        <v>77</v>
      </c>
      <c r="AU233" s="205" t="s">
        <v>78</v>
      </c>
      <c r="AY233" s="204" t="s">
        <v>190</v>
      </c>
      <c r="BK233" s="206">
        <f>BK234+BK240</f>
        <v>0</v>
      </c>
    </row>
    <row r="234" spans="2:63" s="12" customFormat="1" ht="22.8" customHeight="1">
      <c r="B234" s="193"/>
      <c r="C234" s="194"/>
      <c r="D234" s="195" t="s">
        <v>77</v>
      </c>
      <c r="E234" s="207" t="s">
        <v>415</v>
      </c>
      <c r="F234" s="207" t="s">
        <v>416</v>
      </c>
      <c r="G234" s="194"/>
      <c r="H234" s="194"/>
      <c r="I234" s="197"/>
      <c r="J234" s="208">
        <f>BK234</f>
        <v>0</v>
      </c>
      <c r="K234" s="194"/>
      <c r="L234" s="199"/>
      <c r="M234" s="200"/>
      <c r="N234" s="201"/>
      <c r="O234" s="201"/>
      <c r="P234" s="202">
        <f>SUM(P235:P239)</f>
        <v>0</v>
      </c>
      <c r="Q234" s="201"/>
      <c r="R234" s="202">
        <f>SUM(R235:R239)</f>
        <v>1.2236700000000003</v>
      </c>
      <c r="S234" s="201"/>
      <c r="T234" s="203">
        <f>SUM(T235:T239)</f>
        <v>0</v>
      </c>
      <c r="AR234" s="204" t="s">
        <v>87</v>
      </c>
      <c r="AT234" s="205" t="s">
        <v>77</v>
      </c>
      <c r="AU234" s="205" t="s">
        <v>85</v>
      </c>
      <c r="AY234" s="204" t="s">
        <v>190</v>
      </c>
      <c r="BK234" s="206">
        <f>SUM(BK235:BK239)</f>
        <v>0</v>
      </c>
    </row>
    <row r="235" spans="1:65" s="2" customFormat="1" ht="21.75" customHeight="1">
      <c r="A235" s="34"/>
      <c r="B235" s="35"/>
      <c r="C235" s="209" t="s">
        <v>417</v>
      </c>
      <c r="D235" s="209" t="s">
        <v>192</v>
      </c>
      <c r="E235" s="210" t="s">
        <v>418</v>
      </c>
      <c r="F235" s="211" t="s">
        <v>419</v>
      </c>
      <c r="G235" s="212" t="s">
        <v>420</v>
      </c>
      <c r="H235" s="213">
        <v>1165.4</v>
      </c>
      <c r="I235" s="214"/>
      <c r="J235" s="215">
        <f>ROUND(I235*H235,2)</f>
        <v>0</v>
      </c>
      <c r="K235" s="211" t="s">
        <v>196</v>
      </c>
      <c r="L235" s="39"/>
      <c r="M235" s="216" t="s">
        <v>1</v>
      </c>
      <c r="N235" s="217" t="s">
        <v>43</v>
      </c>
      <c r="O235" s="71"/>
      <c r="P235" s="218">
        <f>O235*H235</f>
        <v>0</v>
      </c>
      <c r="Q235" s="218">
        <v>5E-05</v>
      </c>
      <c r="R235" s="218">
        <f>Q235*H235</f>
        <v>0.05827000000000001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273</v>
      </c>
      <c r="AT235" s="220" t="s">
        <v>192</v>
      </c>
      <c r="AU235" s="220" t="s">
        <v>87</v>
      </c>
      <c r="AY235" s="17" t="s">
        <v>190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85</v>
      </c>
      <c r="BK235" s="221">
        <f>ROUND(I235*H235,2)</f>
        <v>0</v>
      </c>
      <c r="BL235" s="17" t="s">
        <v>273</v>
      </c>
      <c r="BM235" s="220" t="s">
        <v>421</v>
      </c>
    </row>
    <row r="236" spans="2:51" s="14" customFormat="1" ht="10.2">
      <c r="B236" s="234"/>
      <c r="C236" s="235"/>
      <c r="D236" s="224" t="s">
        <v>199</v>
      </c>
      <c r="E236" s="236" t="s">
        <v>1</v>
      </c>
      <c r="F236" s="237" t="s">
        <v>422</v>
      </c>
      <c r="G236" s="235"/>
      <c r="H236" s="236" t="s">
        <v>1</v>
      </c>
      <c r="I236" s="238"/>
      <c r="J236" s="235"/>
      <c r="K236" s="235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199</v>
      </c>
      <c r="AU236" s="243" t="s">
        <v>87</v>
      </c>
      <c r="AV236" s="14" t="s">
        <v>85</v>
      </c>
      <c r="AW236" s="14" t="s">
        <v>34</v>
      </c>
      <c r="AX236" s="14" t="s">
        <v>78</v>
      </c>
      <c r="AY236" s="243" t="s">
        <v>190</v>
      </c>
    </row>
    <row r="237" spans="2:51" s="13" customFormat="1" ht="10.2">
      <c r="B237" s="222"/>
      <c r="C237" s="223"/>
      <c r="D237" s="224" t="s">
        <v>199</v>
      </c>
      <c r="E237" s="225" t="s">
        <v>1</v>
      </c>
      <c r="F237" s="226" t="s">
        <v>423</v>
      </c>
      <c r="G237" s="223"/>
      <c r="H237" s="227">
        <v>1165.4</v>
      </c>
      <c r="I237" s="228"/>
      <c r="J237" s="223"/>
      <c r="K237" s="223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199</v>
      </c>
      <c r="AU237" s="233" t="s">
        <v>87</v>
      </c>
      <c r="AV237" s="13" t="s">
        <v>87</v>
      </c>
      <c r="AW237" s="13" t="s">
        <v>34</v>
      </c>
      <c r="AX237" s="13" t="s">
        <v>85</v>
      </c>
      <c r="AY237" s="233" t="s">
        <v>190</v>
      </c>
    </row>
    <row r="238" spans="1:65" s="2" customFormat="1" ht="16.5" customHeight="1">
      <c r="A238" s="34"/>
      <c r="B238" s="35"/>
      <c r="C238" s="255" t="s">
        <v>424</v>
      </c>
      <c r="D238" s="255" t="s">
        <v>327</v>
      </c>
      <c r="E238" s="256" t="s">
        <v>425</v>
      </c>
      <c r="F238" s="257" t="s">
        <v>426</v>
      </c>
      <c r="G238" s="258" t="s">
        <v>420</v>
      </c>
      <c r="H238" s="259">
        <v>1165.4</v>
      </c>
      <c r="I238" s="260"/>
      <c r="J238" s="261">
        <f>ROUND(I238*H238,2)</f>
        <v>0</v>
      </c>
      <c r="K238" s="257" t="s">
        <v>1</v>
      </c>
      <c r="L238" s="262"/>
      <c r="M238" s="263" t="s">
        <v>1</v>
      </c>
      <c r="N238" s="264" t="s">
        <v>43</v>
      </c>
      <c r="O238" s="71"/>
      <c r="P238" s="218">
        <f>O238*H238</f>
        <v>0</v>
      </c>
      <c r="Q238" s="218">
        <v>0.001</v>
      </c>
      <c r="R238" s="218">
        <f>Q238*H238</f>
        <v>1.1654000000000002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356</v>
      </c>
      <c r="AT238" s="220" t="s">
        <v>327</v>
      </c>
      <c r="AU238" s="220" t="s">
        <v>87</v>
      </c>
      <c r="AY238" s="17" t="s">
        <v>190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85</v>
      </c>
      <c r="BK238" s="221">
        <f>ROUND(I238*H238,2)</f>
        <v>0</v>
      </c>
      <c r="BL238" s="17" t="s">
        <v>273</v>
      </c>
      <c r="BM238" s="220" t="s">
        <v>427</v>
      </c>
    </row>
    <row r="239" spans="1:65" s="2" customFormat="1" ht="21.75" customHeight="1">
      <c r="A239" s="34"/>
      <c r="B239" s="35"/>
      <c r="C239" s="209" t="s">
        <v>428</v>
      </c>
      <c r="D239" s="209" t="s">
        <v>192</v>
      </c>
      <c r="E239" s="210" t="s">
        <v>429</v>
      </c>
      <c r="F239" s="211" t="s">
        <v>430</v>
      </c>
      <c r="G239" s="212" t="s">
        <v>431</v>
      </c>
      <c r="H239" s="265"/>
      <c r="I239" s="214"/>
      <c r="J239" s="215">
        <f>ROUND(I239*H239,2)</f>
        <v>0</v>
      </c>
      <c r="K239" s="211" t="s">
        <v>196</v>
      </c>
      <c r="L239" s="39"/>
      <c r="M239" s="216" t="s">
        <v>1</v>
      </c>
      <c r="N239" s="217" t="s">
        <v>43</v>
      </c>
      <c r="O239" s="71"/>
      <c r="P239" s="218">
        <f>O239*H239</f>
        <v>0</v>
      </c>
      <c r="Q239" s="218">
        <v>0</v>
      </c>
      <c r="R239" s="218">
        <f>Q239*H239</f>
        <v>0</v>
      </c>
      <c r="S239" s="218">
        <v>0</v>
      </c>
      <c r="T239" s="219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0" t="s">
        <v>273</v>
      </c>
      <c r="AT239" s="220" t="s">
        <v>192</v>
      </c>
      <c r="AU239" s="220" t="s">
        <v>87</v>
      </c>
      <c r="AY239" s="17" t="s">
        <v>190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17" t="s">
        <v>85</v>
      </c>
      <c r="BK239" s="221">
        <f>ROUND(I239*H239,2)</f>
        <v>0</v>
      </c>
      <c r="BL239" s="17" t="s">
        <v>273</v>
      </c>
      <c r="BM239" s="220" t="s">
        <v>432</v>
      </c>
    </row>
    <row r="240" spans="2:63" s="12" customFormat="1" ht="22.8" customHeight="1">
      <c r="B240" s="193"/>
      <c r="C240" s="194"/>
      <c r="D240" s="195" t="s">
        <v>77</v>
      </c>
      <c r="E240" s="207" t="s">
        <v>433</v>
      </c>
      <c r="F240" s="207" t="s">
        <v>434</v>
      </c>
      <c r="G240" s="194"/>
      <c r="H240" s="194"/>
      <c r="I240" s="197"/>
      <c r="J240" s="208">
        <f>BK240</f>
        <v>0</v>
      </c>
      <c r="K240" s="194"/>
      <c r="L240" s="199"/>
      <c r="M240" s="200"/>
      <c r="N240" s="201"/>
      <c r="O240" s="201"/>
      <c r="P240" s="202">
        <f>SUM(P241:P246)</f>
        <v>0</v>
      </c>
      <c r="Q240" s="201"/>
      <c r="R240" s="202">
        <f>SUM(R241:R246)</f>
        <v>2.01255921</v>
      </c>
      <c r="S240" s="201"/>
      <c r="T240" s="203">
        <f>SUM(T241:T246)</f>
        <v>1.7574290000000001</v>
      </c>
      <c r="AR240" s="204" t="s">
        <v>87</v>
      </c>
      <c r="AT240" s="205" t="s">
        <v>77</v>
      </c>
      <c r="AU240" s="205" t="s">
        <v>85</v>
      </c>
      <c r="AY240" s="204" t="s">
        <v>190</v>
      </c>
      <c r="BK240" s="206">
        <f>SUM(BK241:BK246)</f>
        <v>0</v>
      </c>
    </row>
    <row r="241" spans="1:65" s="2" customFormat="1" ht="21.75" customHeight="1">
      <c r="A241" s="34"/>
      <c r="B241" s="35"/>
      <c r="C241" s="209" t="s">
        <v>435</v>
      </c>
      <c r="D241" s="209" t="s">
        <v>192</v>
      </c>
      <c r="E241" s="210" t="s">
        <v>436</v>
      </c>
      <c r="F241" s="211" t="s">
        <v>437</v>
      </c>
      <c r="G241" s="212" t="s">
        <v>195</v>
      </c>
      <c r="H241" s="213">
        <v>60.601</v>
      </c>
      <c r="I241" s="214"/>
      <c r="J241" s="215">
        <f>ROUND(I241*H241,2)</f>
        <v>0</v>
      </c>
      <c r="K241" s="211" t="s">
        <v>196</v>
      </c>
      <c r="L241" s="39"/>
      <c r="M241" s="216" t="s">
        <v>1</v>
      </c>
      <c r="N241" s="217" t="s">
        <v>43</v>
      </c>
      <c r="O241" s="71"/>
      <c r="P241" s="218">
        <f>O241*H241</f>
        <v>0</v>
      </c>
      <c r="Q241" s="218">
        <v>0.029</v>
      </c>
      <c r="R241" s="218">
        <f>Q241*H241</f>
        <v>1.7574290000000001</v>
      </c>
      <c r="S241" s="218">
        <v>0.029</v>
      </c>
      <c r="T241" s="219">
        <f>S241*H241</f>
        <v>1.7574290000000001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273</v>
      </c>
      <c r="AT241" s="220" t="s">
        <v>192</v>
      </c>
      <c r="AU241" s="220" t="s">
        <v>87</v>
      </c>
      <c r="AY241" s="17" t="s">
        <v>190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85</v>
      </c>
      <c r="BK241" s="221">
        <f>ROUND(I241*H241,2)</f>
        <v>0</v>
      </c>
      <c r="BL241" s="17" t="s">
        <v>273</v>
      </c>
      <c r="BM241" s="220" t="s">
        <v>438</v>
      </c>
    </row>
    <row r="242" spans="1:65" s="2" customFormat="1" ht="16.5" customHeight="1">
      <c r="A242" s="34"/>
      <c r="B242" s="35"/>
      <c r="C242" s="209" t="s">
        <v>439</v>
      </c>
      <c r="D242" s="209" t="s">
        <v>192</v>
      </c>
      <c r="E242" s="210" t="s">
        <v>440</v>
      </c>
      <c r="F242" s="211" t="s">
        <v>441</v>
      </c>
      <c r="G242" s="212" t="s">
        <v>195</v>
      </c>
      <c r="H242" s="213">
        <v>60.601</v>
      </c>
      <c r="I242" s="214"/>
      <c r="J242" s="215">
        <f>ROUND(I242*H242,2)</f>
        <v>0</v>
      </c>
      <c r="K242" s="211" t="s">
        <v>196</v>
      </c>
      <c r="L242" s="39"/>
      <c r="M242" s="216" t="s">
        <v>1</v>
      </c>
      <c r="N242" s="217" t="s">
        <v>43</v>
      </c>
      <c r="O242" s="71"/>
      <c r="P242" s="218">
        <f>O242*H242</f>
        <v>0</v>
      </c>
      <c r="Q242" s="218">
        <v>0.00093</v>
      </c>
      <c r="R242" s="218">
        <f>Q242*H242</f>
        <v>0.05635893</v>
      </c>
      <c r="S242" s="218">
        <v>0</v>
      </c>
      <c r="T242" s="21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0" t="s">
        <v>273</v>
      </c>
      <c r="AT242" s="220" t="s">
        <v>192</v>
      </c>
      <c r="AU242" s="220" t="s">
        <v>87</v>
      </c>
      <c r="AY242" s="17" t="s">
        <v>190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7" t="s">
        <v>85</v>
      </c>
      <c r="BK242" s="221">
        <f>ROUND(I242*H242,2)</f>
        <v>0</v>
      </c>
      <c r="BL242" s="17" t="s">
        <v>273</v>
      </c>
      <c r="BM242" s="220" t="s">
        <v>442</v>
      </c>
    </row>
    <row r="243" spans="1:65" s="2" customFormat="1" ht="21.75" customHeight="1">
      <c r="A243" s="34"/>
      <c r="B243" s="35"/>
      <c r="C243" s="209" t="s">
        <v>443</v>
      </c>
      <c r="D243" s="209" t="s">
        <v>192</v>
      </c>
      <c r="E243" s="210" t="s">
        <v>444</v>
      </c>
      <c r="F243" s="211" t="s">
        <v>445</v>
      </c>
      <c r="G243" s="212" t="s">
        <v>195</v>
      </c>
      <c r="H243" s="213">
        <v>60.601</v>
      </c>
      <c r="I243" s="214"/>
      <c r="J243" s="215">
        <f>ROUND(I243*H243,2)</f>
        <v>0</v>
      </c>
      <c r="K243" s="211" t="s">
        <v>196</v>
      </c>
      <c r="L243" s="39"/>
      <c r="M243" s="216" t="s">
        <v>1</v>
      </c>
      <c r="N243" s="217" t="s">
        <v>43</v>
      </c>
      <c r="O243" s="71"/>
      <c r="P243" s="218">
        <f>O243*H243</f>
        <v>0</v>
      </c>
      <c r="Q243" s="218">
        <v>0.00045</v>
      </c>
      <c r="R243" s="218">
        <f>Q243*H243</f>
        <v>0.027270449999999998</v>
      </c>
      <c r="S243" s="218">
        <v>0</v>
      </c>
      <c r="T243" s="21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0" t="s">
        <v>273</v>
      </c>
      <c r="AT243" s="220" t="s">
        <v>192</v>
      </c>
      <c r="AU243" s="220" t="s">
        <v>87</v>
      </c>
      <c r="AY243" s="17" t="s">
        <v>190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17" t="s">
        <v>85</v>
      </c>
      <c r="BK243" s="221">
        <f>ROUND(I243*H243,2)</f>
        <v>0</v>
      </c>
      <c r="BL243" s="17" t="s">
        <v>273</v>
      </c>
      <c r="BM243" s="220" t="s">
        <v>446</v>
      </c>
    </row>
    <row r="244" spans="1:65" s="2" customFormat="1" ht="16.5" customHeight="1">
      <c r="A244" s="34"/>
      <c r="B244" s="35"/>
      <c r="C244" s="209" t="s">
        <v>447</v>
      </c>
      <c r="D244" s="209" t="s">
        <v>192</v>
      </c>
      <c r="E244" s="210" t="s">
        <v>448</v>
      </c>
      <c r="F244" s="211" t="s">
        <v>449</v>
      </c>
      <c r="G244" s="212" t="s">
        <v>195</v>
      </c>
      <c r="H244" s="213">
        <v>60.601</v>
      </c>
      <c r="I244" s="214"/>
      <c r="J244" s="215">
        <f>ROUND(I244*H244,2)</f>
        <v>0</v>
      </c>
      <c r="K244" s="211" t="s">
        <v>196</v>
      </c>
      <c r="L244" s="39"/>
      <c r="M244" s="216" t="s">
        <v>1</v>
      </c>
      <c r="N244" s="217" t="s">
        <v>43</v>
      </c>
      <c r="O244" s="71"/>
      <c r="P244" s="218">
        <f>O244*H244</f>
        <v>0</v>
      </c>
      <c r="Q244" s="218">
        <v>0.00283</v>
      </c>
      <c r="R244" s="218">
        <f>Q244*H244</f>
        <v>0.17150083</v>
      </c>
      <c r="S244" s="218">
        <v>0</v>
      </c>
      <c r="T244" s="21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273</v>
      </c>
      <c r="AT244" s="220" t="s">
        <v>192</v>
      </c>
      <c r="AU244" s="220" t="s">
        <v>87</v>
      </c>
      <c r="AY244" s="17" t="s">
        <v>190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85</v>
      </c>
      <c r="BK244" s="221">
        <f>ROUND(I244*H244,2)</f>
        <v>0</v>
      </c>
      <c r="BL244" s="17" t="s">
        <v>273</v>
      </c>
      <c r="BM244" s="220" t="s">
        <v>450</v>
      </c>
    </row>
    <row r="245" spans="2:51" s="14" customFormat="1" ht="10.2">
      <c r="B245" s="234"/>
      <c r="C245" s="235"/>
      <c r="D245" s="224" t="s">
        <v>199</v>
      </c>
      <c r="E245" s="236" t="s">
        <v>1</v>
      </c>
      <c r="F245" s="237" t="s">
        <v>451</v>
      </c>
      <c r="G245" s="235"/>
      <c r="H245" s="236" t="s">
        <v>1</v>
      </c>
      <c r="I245" s="238"/>
      <c r="J245" s="235"/>
      <c r="K245" s="235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199</v>
      </c>
      <c r="AU245" s="243" t="s">
        <v>87</v>
      </c>
      <c r="AV245" s="14" t="s">
        <v>85</v>
      </c>
      <c r="AW245" s="14" t="s">
        <v>34</v>
      </c>
      <c r="AX245" s="14" t="s">
        <v>78</v>
      </c>
      <c r="AY245" s="243" t="s">
        <v>190</v>
      </c>
    </row>
    <row r="246" spans="2:51" s="13" customFormat="1" ht="10.2">
      <c r="B246" s="222"/>
      <c r="C246" s="223"/>
      <c r="D246" s="224" t="s">
        <v>199</v>
      </c>
      <c r="E246" s="225" t="s">
        <v>1</v>
      </c>
      <c r="F246" s="226" t="s">
        <v>452</v>
      </c>
      <c r="G246" s="223"/>
      <c r="H246" s="227">
        <v>60.601</v>
      </c>
      <c r="I246" s="228"/>
      <c r="J246" s="223"/>
      <c r="K246" s="223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199</v>
      </c>
      <c r="AU246" s="233" t="s">
        <v>87</v>
      </c>
      <c r="AV246" s="13" t="s">
        <v>87</v>
      </c>
      <c r="AW246" s="13" t="s">
        <v>34</v>
      </c>
      <c r="AX246" s="13" t="s">
        <v>85</v>
      </c>
      <c r="AY246" s="233" t="s">
        <v>190</v>
      </c>
    </row>
    <row r="247" spans="2:63" s="12" customFormat="1" ht="25.95" customHeight="1">
      <c r="B247" s="193"/>
      <c r="C247" s="194"/>
      <c r="D247" s="195" t="s">
        <v>77</v>
      </c>
      <c r="E247" s="196" t="s">
        <v>453</v>
      </c>
      <c r="F247" s="196" t="s">
        <v>135</v>
      </c>
      <c r="G247" s="194"/>
      <c r="H247" s="194"/>
      <c r="I247" s="197"/>
      <c r="J247" s="198">
        <f>BK247</f>
        <v>0</v>
      </c>
      <c r="K247" s="194"/>
      <c r="L247" s="199"/>
      <c r="M247" s="200"/>
      <c r="N247" s="201"/>
      <c r="O247" s="201"/>
      <c r="P247" s="202">
        <f>P248</f>
        <v>0</v>
      </c>
      <c r="Q247" s="201"/>
      <c r="R247" s="202">
        <f>R248</f>
        <v>0</v>
      </c>
      <c r="S247" s="201"/>
      <c r="T247" s="203">
        <f>T248</f>
        <v>0</v>
      </c>
      <c r="AR247" s="204" t="s">
        <v>217</v>
      </c>
      <c r="AT247" s="205" t="s">
        <v>77</v>
      </c>
      <c r="AU247" s="205" t="s">
        <v>78</v>
      </c>
      <c r="AY247" s="204" t="s">
        <v>190</v>
      </c>
      <c r="BK247" s="206">
        <f>BK248</f>
        <v>0</v>
      </c>
    </row>
    <row r="248" spans="2:63" s="12" customFormat="1" ht="22.8" customHeight="1">
      <c r="B248" s="193"/>
      <c r="C248" s="194"/>
      <c r="D248" s="195" t="s">
        <v>77</v>
      </c>
      <c r="E248" s="207" t="s">
        <v>454</v>
      </c>
      <c r="F248" s="207" t="s">
        <v>455</v>
      </c>
      <c r="G248" s="194"/>
      <c r="H248" s="194"/>
      <c r="I248" s="197"/>
      <c r="J248" s="208">
        <f>BK248</f>
        <v>0</v>
      </c>
      <c r="K248" s="194"/>
      <c r="L248" s="199"/>
      <c r="M248" s="200"/>
      <c r="N248" s="201"/>
      <c r="O248" s="201"/>
      <c r="P248" s="202">
        <f>SUM(P249:P250)</f>
        <v>0</v>
      </c>
      <c r="Q248" s="201"/>
      <c r="R248" s="202">
        <f>SUM(R249:R250)</f>
        <v>0</v>
      </c>
      <c r="S248" s="201"/>
      <c r="T248" s="203">
        <f>SUM(T249:T250)</f>
        <v>0</v>
      </c>
      <c r="AR248" s="204" t="s">
        <v>217</v>
      </c>
      <c r="AT248" s="205" t="s">
        <v>77</v>
      </c>
      <c r="AU248" s="205" t="s">
        <v>85</v>
      </c>
      <c r="AY248" s="204" t="s">
        <v>190</v>
      </c>
      <c r="BK248" s="206">
        <f>SUM(BK249:BK250)</f>
        <v>0</v>
      </c>
    </row>
    <row r="249" spans="1:65" s="2" customFormat="1" ht="16.5" customHeight="1">
      <c r="A249" s="34"/>
      <c r="B249" s="35"/>
      <c r="C249" s="209" t="s">
        <v>456</v>
      </c>
      <c r="D249" s="209" t="s">
        <v>192</v>
      </c>
      <c r="E249" s="210" t="s">
        <v>457</v>
      </c>
      <c r="F249" s="211" t="s">
        <v>458</v>
      </c>
      <c r="G249" s="212" t="s">
        <v>459</v>
      </c>
      <c r="H249" s="213">
        <v>1</v>
      </c>
      <c r="I249" s="214"/>
      <c r="J249" s="215">
        <f>ROUND(I249*H249,2)</f>
        <v>0</v>
      </c>
      <c r="K249" s="211" t="s">
        <v>400</v>
      </c>
      <c r="L249" s="39"/>
      <c r="M249" s="216" t="s">
        <v>1</v>
      </c>
      <c r="N249" s="217" t="s">
        <v>43</v>
      </c>
      <c r="O249" s="71"/>
      <c r="P249" s="218">
        <f>O249*H249</f>
        <v>0</v>
      </c>
      <c r="Q249" s="218">
        <v>0</v>
      </c>
      <c r="R249" s="218">
        <f>Q249*H249</f>
        <v>0</v>
      </c>
      <c r="S249" s="218">
        <v>0</v>
      </c>
      <c r="T249" s="219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0" t="s">
        <v>460</v>
      </c>
      <c r="AT249" s="220" t="s">
        <v>192</v>
      </c>
      <c r="AU249" s="220" t="s">
        <v>87</v>
      </c>
      <c r="AY249" s="17" t="s">
        <v>190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17" t="s">
        <v>85</v>
      </c>
      <c r="BK249" s="221">
        <f>ROUND(I249*H249,2)</f>
        <v>0</v>
      </c>
      <c r="BL249" s="17" t="s">
        <v>460</v>
      </c>
      <c r="BM249" s="220" t="s">
        <v>461</v>
      </c>
    </row>
    <row r="250" spans="1:65" s="2" customFormat="1" ht="16.5" customHeight="1">
      <c r="A250" s="34"/>
      <c r="B250" s="35"/>
      <c r="C250" s="209" t="s">
        <v>462</v>
      </c>
      <c r="D250" s="209" t="s">
        <v>192</v>
      </c>
      <c r="E250" s="210" t="s">
        <v>463</v>
      </c>
      <c r="F250" s="211" t="s">
        <v>464</v>
      </c>
      <c r="G250" s="212" t="s">
        <v>459</v>
      </c>
      <c r="H250" s="213">
        <v>1</v>
      </c>
      <c r="I250" s="214"/>
      <c r="J250" s="215">
        <f>ROUND(I250*H250,2)</f>
        <v>0</v>
      </c>
      <c r="K250" s="211" t="s">
        <v>400</v>
      </c>
      <c r="L250" s="39"/>
      <c r="M250" s="266" t="s">
        <v>1</v>
      </c>
      <c r="N250" s="267" t="s">
        <v>43</v>
      </c>
      <c r="O250" s="268"/>
      <c r="P250" s="269">
        <f>O250*H250</f>
        <v>0</v>
      </c>
      <c r="Q250" s="269">
        <v>0</v>
      </c>
      <c r="R250" s="269">
        <f>Q250*H250</f>
        <v>0</v>
      </c>
      <c r="S250" s="269">
        <v>0</v>
      </c>
      <c r="T250" s="27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0" t="s">
        <v>460</v>
      </c>
      <c r="AT250" s="220" t="s">
        <v>192</v>
      </c>
      <c r="AU250" s="220" t="s">
        <v>87</v>
      </c>
      <c r="AY250" s="17" t="s">
        <v>190</v>
      </c>
      <c r="BE250" s="221">
        <f>IF(N250="základní",J250,0)</f>
        <v>0</v>
      </c>
      <c r="BF250" s="221">
        <f>IF(N250="snížená",J250,0)</f>
        <v>0</v>
      </c>
      <c r="BG250" s="221">
        <f>IF(N250="zákl. přenesená",J250,0)</f>
        <v>0</v>
      </c>
      <c r="BH250" s="221">
        <f>IF(N250="sníž. přenesená",J250,0)</f>
        <v>0</v>
      </c>
      <c r="BI250" s="221">
        <f>IF(N250="nulová",J250,0)</f>
        <v>0</v>
      </c>
      <c r="BJ250" s="17" t="s">
        <v>85</v>
      </c>
      <c r="BK250" s="221">
        <f>ROUND(I250*H250,2)</f>
        <v>0</v>
      </c>
      <c r="BL250" s="17" t="s">
        <v>460</v>
      </c>
      <c r="BM250" s="220" t="s">
        <v>465</v>
      </c>
    </row>
    <row r="251" spans="1:31" s="2" customFormat="1" ht="6.9" customHeight="1">
      <c r="A251" s="34"/>
      <c r="B251" s="54"/>
      <c r="C251" s="55"/>
      <c r="D251" s="55"/>
      <c r="E251" s="55"/>
      <c r="F251" s="55"/>
      <c r="G251" s="55"/>
      <c r="H251" s="55"/>
      <c r="I251" s="159"/>
      <c r="J251" s="55"/>
      <c r="K251" s="55"/>
      <c r="L251" s="39"/>
      <c r="M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</sheetData>
  <sheetProtection algorithmName="SHA-512" hashValue="Eu0rvUnl3CzUyz63EvsZW2MNWJyX90gTqF+KQk05h25v3ddx+5C9yKBsfaDJMnaaxGrT9PoXgUW3qxlxVEsyaQ==" saltValue="yDR6RHtAlse1ceHN+O/YQTlpwpQSITgvRJMcqT29w9fyX6t/RcQ2zR57uHJoueJSSElrr0XDaLGQL2aKFM6dQA==" spinCount="100000" sheet="1" objects="1" scenarios="1" formatColumns="0" formatRows="0" autoFilter="0"/>
  <autoFilter ref="C131:K250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98</v>
      </c>
      <c r="AZ2" s="116" t="s">
        <v>466</v>
      </c>
      <c r="BA2" s="116" t="s">
        <v>1</v>
      </c>
      <c r="BB2" s="116" t="s">
        <v>1</v>
      </c>
      <c r="BC2" s="116" t="s">
        <v>467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137</v>
      </c>
      <c r="BA3" s="116" t="s">
        <v>1</v>
      </c>
      <c r="BB3" s="116" t="s">
        <v>1</v>
      </c>
      <c r="BC3" s="116" t="s">
        <v>468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146</v>
      </c>
      <c r="BA4" s="116" t="s">
        <v>1</v>
      </c>
      <c r="BB4" s="116" t="s">
        <v>1</v>
      </c>
      <c r="BC4" s="116" t="s">
        <v>469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139</v>
      </c>
      <c r="BA5" s="116" t="s">
        <v>1</v>
      </c>
      <c r="BB5" s="116" t="s">
        <v>1</v>
      </c>
      <c r="BC5" s="116" t="s">
        <v>462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142</v>
      </c>
      <c r="BA6" s="116" t="s">
        <v>1</v>
      </c>
      <c r="BB6" s="116" t="s">
        <v>1</v>
      </c>
      <c r="BC6" s="116" t="s">
        <v>302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470</v>
      </c>
      <c r="BA7" s="116" t="s">
        <v>1</v>
      </c>
      <c r="BB7" s="116" t="s">
        <v>1</v>
      </c>
      <c r="BC7" s="116" t="s">
        <v>471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472</v>
      </c>
      <c r="BA8" s="116" t="s">
        <v>1</v>
      </c>
      <c r="BB8" s="116" t="s">
        <v>1</v>
      </c>
      <c r="BC8" s="116" t="s">
        <v>473</v>
      </c>
      <c r="BD8" s="116" t="s">
        <v>87</v>
      </c>
    </row>
    <row r="9" spans="1:56" s="2" customFormat="1" ht="16.5" customHeight="1">
      <c r="A9" s="34"/>
      <c r="B9" s="39"/>
      <c r="C9" s="34"/>
      <c r="D9" s="34"/>
      <c r="E9" s="336" t="s">
        <v>474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16" t="s">
        <v>475</v>
      </c>
      <c r="BA9" s="116" t="s">
        <v>1</v>
      </c>
      <c r="BB9" s="116" t="s">
        <v>1</v>
      </c>
      <c r="BC9" s="116" t="s">
        <v>476</v>
      </c>
      <c r="BD9" s="116" t="s">
        <v>87</v>
      </c>
    </row>
    <row r="10" spans="1:56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16" t="s">
        <v>154</v>
      </c>
      <c r="BA10" s="116" t="s">
        <v>1</v>
      </c>
      <c r="BB10" s="116" t="s">
        <v>1</v>
      </c>
      <c r="BC10" s="116" t="s">
        <v>364</v>
      </c>
      <c r="BD10" s="116" t="s">
        <v>87</v>
      </c>
    </row>
    <row r="11" spans="1:31" s="2" customFormat="1" ht="16.5" customHeight="1">
      <c r="A11" s="34"/>
      <c r="B11" s="39"/>
      <c r="C11" s="34"/>
      <c r="D11" s="34"/>
      <c r="E11" s="339" t="s">
        <v>477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ROUND(J129,2)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ROUND((SUM(BE129:BE235)),2)</f>
        <v>0</v>
      </c>
      <c r="G35" s="34"/>
      <c r="H35" s="34"/>
      <c r="I35" s="138">
        <v>0.21</v>
      </c>
      <c r="J35" s="137">
        <f>ROUND(((SUM(BE129:BE235))*I35),2)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ROUND((SUM(BF129:BF235)),2)</f>
        <v>0</v>
      </c>
      <c r="G36" s="34"/>
      <c r="H36" s="34"/>
      <c r="I36" s="138">
        <v>0.15</v>
      </c>
      <c r="J36" s="137">
        <f>ROUND(((SUM(BF129:BF235))*I36),2)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ROUND((SUM(BG129:BG235)),2)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ROUND((SUM(BH129:BH235)),2)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ROUND((SUM(BI129:BI235)),2)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474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>01 - Stanoviště G.1.1.2-1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J129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J130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J131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167</v>
      </c>
      <c r="E101" s="177"/>
      <c r="F101" s="177"/>
      <c r="G101" s="177"/>
      <c r="H101" s="177"/>
      <c r="I101" s="178"/>
      <c r="J101" s="179">
        <f>J179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478</v>
      </c>
      <c r="E102" s="177"/>
      <c r="F102" s="177"/>
      <c r="G102" s="177"/>
      <c r="H102" s="177"/>
      <c r="I102" s="178"/>
      <c r="J102" s="179">
        <f>J191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479</v>
      </c>
      <c r="E103" s="177"/>
      <c r="F103" s="177"/>
      <c r="G103" s="177"/>
      <c r="H103" s="177"/>
      <c r="I103" s="178"/>
      <c r="J103" s="179">
        <f>J203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480</v>
      </c>
      <c r="E104" s="177"/>
      <c r="F104" s="177"/>
      <c r="G104" s="177"/>
      <c r="H104" s="177"/>
      <c r="I104" s="178"/>
      <c r="J104" s="179">
        <f>J216</f>
        <v>0</v>
      </c>
      <c r="K104" s="104"/>
      <c r="L104" s="180"/>
    </row>
    <row r="105" spans="2:12" s="10" customFormat="1" ht="19.95" customHeight="1">
      <c r="B105" s="175"/>
      <c r="C105" s="104"/>
      <c r="D105" s="176" t="s">
        <v>169</v>
      </c>
      <c r="E105" s="177"/>
      <c r="F105" s="177"/>
      <c r="G105" s="177"/>
      <c r="H105" s="177"/>
      <c r="I105" s="178"/>
      <c r="J105" s="179">
        <f>J230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173</v>
      </c>
      <c r="E106" s="171"/>
      <c r="F106" s="171"/>
      <c r="G106" s="171"/>
      <c r="H106" s="171"/>
      <c r="I106" s="172"/>
      <c r="J106" s="173">
        <f>J232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174</v>
      </c>
      <c r="E107" s="177"/>
      <c r="F107" s="177"/>
      <c r="G107" s="177"/>
      <c r="H107" s="177"/>
      <c r="I107" s="178"/>
      <c r="J107" s="179">
        <f>J233</f>
        <v>0</v>
      </c>
      <c r="K107" s="104"/>
      <c r="L107" s="180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23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159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162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175</v>
      </c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3.25" customHeight="1">
      <c r="A117" s="34"/>
      <c r="B117" s="35"/>
      <c r="C117" s="36"/>
      <c r="D117" s="36"/>
      <c r="E117" s="343" t="str">
        <f>E7</f>
        <v>Regenerace panelového sídliště Křižná-VI.etapa,lokalita ul.Křižná,Seifertova,Bratří Čapků</v>
      </c>
      <c r="F117" s="344"/>
      <c r="G117" s="344"/>
      <c r="H117" s="344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12" s="1" customFormat="1" ht="12" customHeight="1">
      <c r="B118" s="21"/>
      <c r="C118" s="29" t="s">
        <v>150</v>
      </c>
      <c r="D118" s="22"/>
      <c r="E118" s="22"/>
      <c r="F118" s="22"/>
      <c r="G118" s="22"/>
      <c r="H118" s="22"/>
      <c r="I118" s="115"/>
      <c r="J118" s="22"/>
      <c r="K118" s="22"/>
      <c r="L118" s="20"/>
    </row>
    <row r="119" spans="1:31" s="2" customFormat="1" ht="16.5" customHeight="1">
      <c r="A119" s="34"/>
      <c r="B119" s="35"/>
      <c r="C119" s="36"/>
      <c r="D119" s="36"/>
      <c r="E119" s="343" t="s">
        <v>474</v>
      </c>
      <c r="F119" s="345"/>
      <c r="G119" s="345"/>
      <c r="H119" s="345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156</v>
      </c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96" t="str">
        <f>E11</f>
        <v>01 - Stanoviště G.1.1.2-1</v>
      </c>
      <c r="F121" s="345"/>
      <c r="G121" s="345"/>
      <c r="H121" s="345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F14</f>
        <v>Valašské Meziříčí</v>
      </c>
      <c r="G123" s="36"/>
      <c r="H123" s="36"/>
      <c r="I123" s="124" t="s">
        <v>22</v>
      </c>
      <c r="J123" s="66" t="str">
        <f>IF(J14="","",J14)</f>
        <v>14. 1. 2020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123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65" customHeight="1">
      <c r="A125" s="34"/>
      <c r="B125" s="35"/>
      <c r="C125" s="29" t="s">
        <v>24</v>
      </c>
      <c r="D125" s="36"/>
      <c r="E125" s="36"/>
      <c r="F125" s="27" t="str">
        <f>E17</f>
        <v>Město Valašské Meziříčí</v>
      </c>
      <c r="G125" s="36"/>
      <c r="H125" s="36"/>
      <c r="I125" s="124" t="s">
        <v>30</v>
      </c>
      <c r="J125" s="32" t="str">
        <f>E23</f>
        <v>LZ-PROJEKT plus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9" t="s">
        <v>28</v>
      </c>
      <c r="D126" s="36"/>
      <c r="E126" s="36"/>
      <c r="F126" s="27" t="str">
        <f>IF(E20="","",E20)</f>
        <v>Vyplň údaj</v>
      </c>
      <c r="G126" s="36"/>
      <c r="H126" s="36"/>
      <c r="I126" s="124" t="s">
        <v>35</v>
      </c>
      <c r="J126" s="32" t="str">
        <f>E26</f>
        <v>Fajfrová Irena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81"/>
      <c r="B128" s="182"/>
      <c r="C128" s="183" t="s">
        <v>176</v>
      </c>
      <c r="D128" s="184" t="s">
        <v>63</v>
      </c>
      <c r="E128" s="184" t="s">
        <v>59</v>
      </c>
      <c r="F128" s="184" t="s">
        <v>60</v>
      </c>
      <c r="G128" s="184" t="s">
        <v>177</v>
      </c>
      <c r="H128" s="184" t="s">
        <v>178</v>
      </c>
      <c r="I128" s="185" t="s">
        <v>179</v>
      </c>
      <c r="J128" s="184" t="s">
        <v>160</v>
      </c>
      <c r="K128" s="186" t="s">
        <v>180</v>
      </c>
      <c r="L128" s="187"/>
      <c r="M128" s="75" t="s">
        <v>1</v>
      </c>
      <c r="N128" s="76" t="s">
        <v>42</v>
      </c>
      <c r="O128" s="76" t="s">
        <v>181</v>
      </c>
      <c r="P128" s="76" t="s">
        <v>182</v>
      </c>
      <c r="Q128" s="76" t="s">
        <v>183</v>
      </c>
      <c r="R128" s="76" t="s">
        <v>184</v>
      </c>
      <c r="S128" s="76" t="s">
        <v>185</v>
      </c>
      <c r="T128" s="77" t="s">
        <v>186</v>
      </c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</row>
    <row r="129" spans="1:63" s="2" customFormat="1" ht="22.8" customHeight="1">
      <c r="A129" s="34"/>
      <c r="B129" s="35"/>
      <c r="C129" s="82" t="s">
        <v>187</v>
      </c>
      <c r="D129" s="36"/>
      <c r="E129" s="36"/>
      <c r="F129" s="36"/>
      <c r="G129" s="36"/>
      <c r="H129" s="36"/>
      <c r="I129" s="123"/>
      <c r="J129" s="188">
        <f>BK129</f>
        <v>0</v>
      </c>
      <c r="K129" s="36"/>
      <c r="L129" s="39"/>
      <c r="M129" s="78"/>
      <c r="N129" s="189"/>
      <c r="O129" s="79"/>
      <c r="P129" s="190">
        <f>P130+P232</f>
        <v>0</v>
      </c>
      <c r="Q129" s="79"/>
      <c r="R129" s="190">
        <f>R130+R232</f>
        <v>212.61386058</v>
      </c>
      <c r="S129" s="79"/>
      <c r="T129" s="191">
        <f>T130+T232</f>
        <v>39.662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77</v>
      </c>
      <c r="AU129" s="17" t="s">
        <v>162</v>
      </c>
      <c r="BK129" s="192">
        <f>BK130+BK232</f>
        <v>0</v>
      </c>
    </row>
    <row r="130" spans="2:63" s="12" customFormat="1" ht="25.95" customHeight="1">
      <c r="B130" s="193"/>
      <c r="C130" s="194"/>
      <c r="D130" s="195" t="s">
        <v>77</v>
      </c>
      <c r="E130" s="196" t="s">
        <v>188</v>
      </c>
      <c r="F130" s="196" t="s">
        <v>189</v>
      </c>
      <c r="G130" s="194"/>
      <c r="H130" s="194"/>
      <c r="I130" s="197"/>
      <c r="J130" s="198">
        <f>BK130</f>
        <v>0</v>
      </c>
      <c r="K130" s="194"/>
      <c r="L130" s="199"/>
      <c r="M130" s="200"/>
      <c r="N130" s="201"/>
      <c r="O130" s="201"/>
      <c r="P130" s="202">
        <f>P131+P179+P191+P203+P216+P230</f>
        <v>0</v>
      </c>
      <c r="Q130" s="201"/>
      <c r="R130" s="202">
        <f>R131+R179+R191+R203+R216+R230</f>
        <v>212.61386058</v>
      </c>
      <c r="S130" s="201"/>
      <c r="T130" s="203">
        <f>T131+T179+T191+T203+T216+T230</f>
        <v>39.662</v>
      </c>
      <c r="AR130" s="204" t="s">
        <v>85</v>
      </c>
      <c r="AT130" s="205" t="s">
        <v>77</v>
      </c>
      <c r="AU130" s="205" t="s">
        <v>78</v>
      </c>
      <c r="AY130" s="204" t="s">
        <v>190</v>
      </c>
      <c r="BK130" s="206">
        <f>BK131+BK179+BK191+BK203+BK216+BK230</f>
        <v>0</v>
      </c>
    </row>
    <row r="131" spans="2:63" s="12" customFormat="1" ht="22.8" customHeight="1">
      <c r="B131" s="193"/>
      <c r="C131" s="194"/>
      <c r="D131" s="195" t="s">
        <v>77</v>
      </c>
      <c r="E131" s="207" t="s">
        <v>85</v>
      </c>
      <c r="F131" s="207" t="s">
        <v>191</v>
      </c>
      <c r="G131" s="194"/>
      <c r="H131" s="194"/>
      <c r="I131" s="197"/>
      <c r="J131" s="208">
        <f>BK131</f>
        <v>0</v>
      </c>
      <c r="K131" s="194"/>
      <c r="L131" s="199"/>
      <c r="M131" s="200"/>
      <c r="N131" s="201"/>
      <c r="O131" s="201"/>
      <c r="P131" s="202">
        <f>SUM(P132:P178)</f>
        <v>0</v>
      </c>
      <c r="Q131" s="201"/>
      <c r="R131" s="202">
        <f>SUM(R132:R178)</f>
        <v>68</v>
      </c>
      <c r="S131" s="201"/>
      <c r="T131" s="203">
        <f>SUM(T132:T178)</f>
        <v>39.662</v>
      </c>
      <c r="AR131" s="204" t="s">
        <v>85</v>
      </c>
      <c r="AT131" s="205" t="s">
        <v>77</v>
      </c>
      <c r="AU131" s="205" t="s">
        <v>85</v>
      </c>
      <c r="AY131" s="204" t="s">
        <v>190</v>
      </c>
      <c r="BK131" s="206">
        <f>SUM(BK132:BK178)</f>
        <v>0</v>
      </c>
    </row>
    <row r="132" spans="1:65" s="2" customFormat="1" ht="21.75" customHeight="1">
      <c r="A132" s="34"/>
      <c r="B132" s="35"/>
      <c r="C132" s="209" t="s">
        <v>85</v>
      </c>
      <c r="D132" s="209" t="s">
        <v>192</v>
      </c>
      <c r="E132" s="210" t="s">
        <v>481</v>
      </c>
      <c r="F132" s="211" t="s">
        <v>482</v>
      </c>
      <c r="G132" s="212" t="s">
        <v>195</v>
      </c>
      <c r="H132" s="213">
        <v>36</v>
      </c>
      <c r="I132" s="214"/>
      <c r="J132" s="215">
        <f>ROUND(I132*H132,2)</f>
        <v>0</v>
      </c>
      <c r="K132" s="211" t="s">
        <v>196</v>
      </c>
      <c r="L132" s="39"/>
      <c r="M132" s="216" t="s">
        <v>1</v>
      </c>
      <c r="N132" s="217" t="s">
        <v>43</v>
      </c>
      <c r="O132" s="71"/>
      <c r="P132" s="218">
        <f>O132*H132</f>
        <v>0</v>
      </c>
      <c r="Q132" s="218">
        <v>0</v>
      </c>
      <c r="R132" s="218">
        <f>Q132*H132</f>
        <v>0</v>
      </c>
      <c r="S132" s="218">
        <v>0.44</v>
      </c>
      <c r="T132" s="219">
        <f>S132*H132</f>
        <v>15.84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197</v>
      </c>
      <c r="AT132" s="220" t="s">
        <v>192</v>
      </c>
      <c r="AU132" s="220" t="s">
        <v>87</v>
      </c>
      <c r="AY132" s="17" t="s">
        <v>190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7" t="s">
        <v>85</v>
      </c>
      <c r="BK132" s="221">
        <f>ROUND(I132*H132,2)</f>
        <v>0</v>
      </c>
      <c r="BL132" s="17" t="s">
        <v>197</v>
      </c>
      <c r="BM132" s="220" t="s">
        <v>483</v>
      </c>
    </row>
    <row r="133" spans="1:65" s="2" customFormat="1" ht="21.75" customHeight="1">
      <c r="A133" s="34"/>
      <c r="B133" s="35"/>
      <c r="C133" s="209" t="s">
        <v>87</v>
      </c>
      <c r="D133" s="209" t="s">
        <v>192</v>
      </c>
      <c r="E133" s="210" t="s">
        <v>484</v>
      </c>
      <c r="F133" s="211" t="s">
        <v>485</v>
      </c>
      <c r="G133" s="212" t="s">
        <v>195</v>
      </c>
      <c r="H133" s="213">
        <v>36</v>
      </c>
      <c r="I133" s="214"/>
      <c r="J133" s="215">
        <f>ROUND(I133*H133,2)</f>
        <v>0</v>
      </c>
      <c r="K133" s="211" t="s">
        <v>196</v>
      </c>
      <c r="L133" s="39"/>
      <c r="M133" s="216" t="s">
        <v>1</v>
      </c>
      <c r="N133" s="217" t="s">
        <v>43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0.582</v>
      </c>
      <c r="T133" s="219">
        <f>S133*H133</f>
        <v>20.951999999999998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197</v>
      </c>
      <c r="AT133" s="220" t="s">
        <v>192</v>
      </c>
      <c r="AU133" s="220" t="s">
        <v>87</v>
      </c>
      <c r="AY133" s="17" t="s">
        <v>190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85</v>
      </c>
      <c r="BK133" s="221">
        <f>ROUND(I133*H133,2)</f>
        <v>0</v>
      </c>
      <c r="BL133" s="17" t="s">
        <v>197</v>
      </c>
      <c r="BM133" s="220" t="s">
        <v>486</v>
      </c>
    </row>
    <row r="134" spans="2:51" s="14" customFormat="1" ht="10.2">
      <c r="B134" s="234"/>
      <c r="C134" s="235"/>
      <c r="D134" s="224" t="s">
        <v>199</v>
      </c>
      <c r="E134" s="236" t="s">
        <v>1</v>
      </c>
      <c r="F134" s="237" t="s">
        <v>487</v>
      </c>
      <c r="G134" s="235"/>
      <c r="H134" s="236" t="s">
        <v>1</v>
      </c>
      <c r="I134" s="238"/>
      <c r="J134" s="235"/>
      <c r="K134" s="235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199</v>
      </c>
      <c r="AU134" s="243" t="s">
        <v>87</v>
      </c>
      <c r="AV134" s="14" t="s">
        <v>85</v>
      </c>
      <c r="AW134" s="14" t="s">
        <v>34</v>
      </c>
      <c r="AX134" s="14" t="s">
        <v>78</v>
      </c>
      <c r="AY134" s="243" t="s">
        <v>190</v>
      </c>
    </row>
    <row r="135" spans="2:51" s="13" customFormat="1" ht="10.2">
      <c r="B135" s="222"/>
      <c r="C135" s="223"/>
      <c r="D135" s="224" t="s">
        <v>199</v>
      </c>
      <c r="E135" s="225" t="s">
        <v>1</v>
      </c>
      <c r="F135" s="226" t="s">
        <v>488</v>
      </c>
      <c r="G135" s="223"/>
      <c r="H135" s="227">
        <v>36</v>
      </c>
      <c r="I135" s="228"/>
      <c r="J135" s="223"/>
      <c r="K135" s="223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199</v>
      </c>
      <c r="AU135" s="233" t="s">
        <v>87</v>
      </c>
      <c r="AV135" s="13" t="s">
        <v>87</v>
      </c>
      <c r="AW135" s="13" t="s">
        <v>34</v>
      </c>
      <c r="AX135" s="13" t="s">
        <v>85</v>
      </c>
      <c r="AY135" s="233" t="s">
        <v>190</v>
      </c>
    </row>
    <row r="136" spans="1:65" s="2" customFormat="1" ht="16.5" customHeight="1">
      <c r="A136" s="34"/>
      <c r="B136" s="35"/>
      <c r="C136" s="209" t="s">
        <v>205</v>
      </c>
      <c r="D136" s="209" t="s">
        <v>192</v>
      </c>
      <c r="E136" s="210" t="s">
        <v>489</v>
      </c>
      <c r="F136" s="211" t="s">
        <v>490</v>
      </c>
      <c r="G136" s="212" t="s">
        <v>350</v>
      </c>
      <c r="H136" s="213">
        <v>14</v>
      </c>
      <c r="I136" s="214"/>
      <c r="J136" s="215">
        <f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0.205</v>
      </c>
      <c r="T136" s="219">
        <f>S136*H136</f>
        <v>2.8699999999999997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85</v>
      </c>
      <c r="BK136" s="221">
        <f>ROUND(I136*H136,2)</f>
        <v>0</v>
      </c>
      <c r="BL136" s="17" t="s">
        <v>197</v>
      </c>
      <c r="BM136" s="220" t="s">
        <v>491</v>
      </c>
    </row>
    <row r="137" spans="1:65" s="2" customFormat="1" ht="21.75" customHeight="1">
      <c r="A137" s="34"/>
      <c r="B137" s="35"/>
      <c r="C137" s="209" t="s">
        <v>197</v>
      </c>
      <c r="D137" s="209" t="s">
        <v>192</v>
      </c>
      <c r="E137" s="210" t="s">
        <v>492</v>
      </c>
      <c r="F137" s="211" t="s">
        <v>493</v>
      </c>
      <c r="G137" s="212" t="s">
        <v>195</v>
      </c>
      <c r="H137" s="213">
        <v>52</v>
      </c>
      <c r="I137" s="214"/>
      <c r="J137" s="215">
        <f>ROUND(I137*H137,2)</f>
        <v>0</v>
      </c>
      <c r="K137" s="211" t="s">
        <v>196</v>
      </c>
      <c r="L137" s="39"/>
      <c r="M137" s="216" t="s">
        <v>1</v>
      </c>
      <c r="N137" s="217" t="s">
        <v>43</v>
      </c>
      <c r="O137" s="71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197</v>
      </c>
      <c r="AT137" s="220" t="s">
        <v>192</v>
      </c>
      <c r="AU137" s="220" t="s">
        <v>87</v>
      </c>
      <c r="AY137" s="17" t="s">
        <v>190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7" t="s">
        <v>85</v>
      </c>
      <c r="BK137" s="221">
        <f>ROUND(I137*H137,2)</f>
        <v>0</v>
      </c>
      <c r="BL137" s="17" t="s">
        <v>197</v>
      </c>
      <c r="BM137" s="220" t="s">
        <v>494</v>
      </c>
    </row>
    <row r="138" spans="2:51" s="13" customFormat="1" ht="10.2">
      <c r="B138" s="222"/>
      <c r="C138" s="223"/>
      <c r="D138" s="224" t="s">
        <v>199</v>
      </c>
      <c r="E138" s="225" t="s">
        <v>139</v>
      </c>
      <c r="F138" s="226" t="s">
        <v>462</v>
      </c>
      <c r="G138" s="223"/>
      <c r="H138" s="227">
        <v>52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199</v>
      </c>
      <c r="AU138" s="233" t="s">
        <v>87</v>
      </c>
      <c r="AV138" s="13" t="s">
        <v>87</v>
      </c>
      <c r="AW138" s="13" t="s">
        <v>34</v>
      </c>
      <c r="AX138" s="13" t="s">
        <v>85</v>
      </c>
      <c r="AY138" s="233" t="s">
        <v>190</v>
      </c>
    </row>
    <row r="139" spans="1:65" s="2" customFormat="1" ht="21.75" customHeight="1">
      <c r="A139" s="34"/>
      <c r="B139" s="35"/>
      <c r="C139" s="209" t="s">
        <v>217</v>
      </c>
      <c r="D139" s="209" t="s">
        <v>192</v>
      </c>
      <c r="E139" s="210" t="s">
        <v>211</v>
      </c>
      <c r="F139" s="211" t="s">
        <v>212</v>
      </c>
      <c r="G139" s="212" t="s">
        <v>202</v>
      </c>
      <c r="H139" s="213">
        <v>57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495</v>
      </c>
    </row>
    <row r="140" spans="2:51" s="14" customFormat="1" ht="10.2">
      <c r="B140" s="234"/>
      <c r="C140" s="235"/>
      <c r="D140" s="224" t="s">
        <v>199</v>
      </c>
      <c r="E140" s="236" t="s">
        <v>1</v>
      </c>
      <c r="F140" s="237" t="s">
        <v>496</v>
      </c>
      <c r="G140" s="235"/>
      <c r="H140" s="236" t="s">
        <v>1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199</v>
      </c>
      <c r="AU140" s="243" t="s">
        <v>87</v>
      </c>
      <c r="AV140" s="14" t="s">
        <v>85</v>
      </c>
      <c r="AW140" s="14" t="s">
        <v>34</v>
      </c>
      <c r="AX140" s="14" t="s">
        <v>78</v>
      </c>
      <c r="AY140" s="243" t="s">
        <v>190</v>
      </c>
    </row>
    <row r="141" spans="2:51" s="13" customFormat="1" ht="10.2">
      <c r="B141" s="222"/>
      <c r="C141" s="223"/>
      <c r="D141" s="224" t="s">
        <v>199</v>
      </c>
      <c r="E141" s="225" t="s">
        <v>1</v>
      </c>
      <c r="F141" s="226" t="s">
        <v>497</v>
      </c>
      <c r="G141" s="223"/>
      <c r="H141" s="227">
        <v>57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78</v>
      </c>
      <c r="AY141" s="233" t="s">
        <v>190</v>
      </c>
    </row>
    <row r="142" spans="2:51" s="15" customFormat="1" ht="10.2">
      <c r="B142" s="244"/>
      <c r="C142" s="245"/>
      <c r="D142" s="224" t="s">
        <v>199</v>
      </c>
      <c r="E142" s="246" t="s">
        <v>137</v>
      </c>
      <c r="F142" s="247" t="s">
        <v>216</v>
      </c>
      <c r="G142" s="245"/>
      <c r="H142" s="248">
        <v>57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199</v>
      </c>
      <c r="AU142" s="254" t="s">
        <v>87</v>
      </c>
      <c r="AV142" s="15" t="s">
        <v>197</v>
      </c>
      <c r="AW142" s="15" t="s">
        <v>34</v>
      </c>
      <c r="AX142" s="15" t="s">
        <v>85</v>
      </c>
      <c r="AY142" s="254" t="s">
        <v>190</v>
      </c>
    </row>
    <row r="143" spans="1:65" s="2" customFormat="1" ht="21.75" customHeight="1">
      <c r="A143" s="34"/>
      <c r="B143" s="35"/>
      <c r="C143" s="209" t="s">
        <v>223</v>
      </c>
      <c r="D143" s="209" t="s">
        <v>192</v>
      </c>
      <c r="E143" s="210" t="s">
        <v>498</v>
      </c>
      <c r="F143" s="211" t="s">
        <v>499</v>
      </c>
      <c r="G143" s="212" t="s">
        <v>202</v>
      </c>
      <c r="H143" s="213">
        <v>0.66</v>
      </c>
      <c r="I143" s="214"/>
      <c r="J143" s="215">
        <f>ROUND(I143*H143,2)</f>
        <v>0</v>
      </c>
      <c r="K143" s="211" t="s">
        <v>196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500</v>
      </c>
    </row>
    <row r="144" spans="2:51" s="14" customFormat="1" ht="10.2">
      <c r="B144" s="234"/>
      <c r="C144" s="235"/>
      <c r="D144" s="224" t="s">
        <v>199</v>
      </c>
      <c r="E144" s="236" t="s">
        <v>1</v>
      </c>
      <c r="F144" s="237" t="s">
        <v>501</v>
      </c>
      <c r="G144" s="235"/>
      <c r="H144" s="236" t="s">
        <v>1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199</v>
      </c>
      <c r="AU144" s="243" t="s">
        <v>87</v>
      </c>
      <c r="AV144" s="14" t="s">
        <v>85</v>
      </c>
      <c r="AW144" s="14" t="s">
        <v>34</v>
      </c>
      <c r="AX144" s="14" t="s">
        <v>78</v>
      </c>
      <c r="AY144" s="243" t="s">
        <v>190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502</v>
      </c>
      <c r="G145" s="223"/>
      <c r="H145" s="227">
        <v>0.66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78</v>
      </c>
      <c r="AY145" s="233" t="s">
        <v>190</v>
      </c>
    </row>
    <row r="146" spans="2:51" s="15" customFormat="1" ht="10.2">
      <c r="B146" s="244"/>
      <c r="C146" s="245"/>
      <c r="D146" s="224" t="s">
        <v>199</v>
      </c>
      <c r="E146" s="246" t="s">
        <v>470</v>
      </c>
      <c r="F146" s="247" t="s">
        <v>216</v>
      </c>
      <c r="G146" s="245"/>
      <c r="H146" s="248">
        <v>0.66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199</v>
      </c>
      <c r="AU146" s="254" t="s">
        <v>87</v>
      </c>
      <c r="AV146" s="15" t="s">
        <v>197</v>
      </c>
      <c r="AW146" s="15" t="s">
        <v>34</v>
      </c>
      <c r="AX146" s="15" t="s">
        <v>85</v>
      </c>
      <c r="AY146" s="254" t="s">
        <v>190</v>
      </c>
    </row>
    <row r="147" spans="1:65" s="2" customFormat="1" ht="21.75" customHeight="1">
      <c r="A147" s="34"/>
      <c r="B147" s="35"/>
      <c r="C147" s="209" t="s">
        <v>229</v>
      </c>
      <c r="D147" s="209" t="s">
        <v>192</v>
      </c>
      <c r="E147" s="210" t="s">
        <v>224</v>
      </c>
      <c r="F147" s="211" t="s">
        <v>225</v>
      </c>
      <c r="G147" s="212" t="s">
        <v>202</v>
      </c>
      <c r="H147" s="213">
        <v>11.1</v>
      </c>
      <c r="I147" s="214"/>
      <c r="J147" s="215">
        <f>ROUND(I147*H147,2)</f>
        <v>0</v>
      </c>
      <c r="K147" s="211" t="s">
        <v>196</v>
      </c>
      <c r="L147" s="39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197</v>
      </c>
      <c r="AT147" s="220" t="s">
        <v>192</v>
      </c>
      <c r="AU147" s="220" t="s">
        <v>87</v>
      </c>
      <c r="AY147" s="17" t="s">
        <v>190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85</v>
      </c>
      <c r="BK147" s="221">
        <f>ROUND(I147*H147,2)</f>
        <v>0</v>
      </c>
      <c r="BL147" s="17" t="s">
        <v>197</v>
      </c>
      <c r="BM147" s="220" t="s">
        <v>503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504</v>
      </c>
      <c r="G148" s="223"/>
      <c r="H148" s="227">
        <v>7.8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78</v>
      </c>
      <c r="AY148" s="233" t="s">
        <v>190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505</v>
      </c>
      <c r="G149" s="223"/>
      <c r="H149" s="227">
        <v>3.3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78</v>
      </c>
      <c r="AY149" s="233" t="s">
        <v>190</v>
      </c>
    </row>
    <row r="150" spans="2:51" s="15" customFormat="1" ht="10.2">
      <c r="B150" s="244"/>
      <c r="C150" s="245"/>
      <c r="D150" s="224" t="s">
        <v>199</v>
      </c>
      <c r="E150" s="246" t="s">
        <v>1</v>
      </c>
      <c r="F150" s="247" t="s">
        <v>216</v>
      </c>
      <c r="G150" s="245"/>
      <c r="H150" s="248">
        <v>11.1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199</v>
      </c>
      <c r="AU150" s="254" t="s">
        <v>87</v>
      </c>
      <c r="AV150" s="15" t="s">
        <v>197</v>
      </c>
      <c r="AW150" s="15" t="s">
        <v>34</v>
      </c>
      <c r="AX150" s="15" t="s">
        <v>85</v>
      </c>
      <c r="AY150" s="254" t="s">
        <v>190</v>
      </c>
    </row>
    <row r="151" spans="1:65" s="2" customFormat="1" ht="21.75" customHeight="1">
      <c r="A151" s="34"/>
      <c r="B151" s="35"/>
      <c r="C151" s="209" t="s">
        <v>234</v>
      </c>
      <c r="D151" s="209" t="s">
        <v>192</v>
      </c>
      <c r="E151" s="210" t="s">
        <v>230</v>
      </c>
      <c r="F151" s="211" t="s">
        <v>231</v>
      </c>
      <c r="G151" s="212" t="s">
        <v>202</v>
      </c>
      <c r="H151" s="213">
        <v>57.66</v>
      </c>
      <c r="I151" s="214"/>
      <c r="J151" s="215">
        <f>ROUND(I151*H151,2)</f>
        <v>0</v>
      </c>
      <c r="K151" s="211" t="s">
        <v>196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506</v>
      </c>
    </row>
    <row r="152" spans="2:51" s="14" customFormat="1" ht="10.2">
      <c r="B152" s="234"/>
      <c r="C152" s="235"/>
      <c r="D152" s="224" t="s">
        <v>199</v>
      </c>
      <c r="E152" s="236" t="s">
        <v>1</v>
      </c>
      <c r="F152" s="237" t="s">
        <v>507</v>
      </c>
      <c r="G152" s="235"/>
      <c r="H152" s="236" t="s">
        <v>1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199</v>
      </c>
      <c r="AU152" s="243" t="s">
        <v>87</v>
      </c>
      <c r="AV152" s="14" t="s">
        <v>85</v>
      </c>
      <c r="AW152" s="14" t="s">
        <v>34</v>
      </c>
      <c r="AX152" s="14" t="s">
        <v>78</v>
      </c>
      <c r="AY152" s="243" t="s">
        <v>190</v>
      </c>
    </row>
    <row r="153" spans="2:51" s="13" customFormat="1" ht="10.2">
      <c r="B153" s="222"/>
      <c r="C153" s="223"/>
      <c r="D153" s="224" t="s">
        <v>199</v>
      </c>
      <c r="E153" s="225" t="s">
        <v>1</v>
      </c>
      <c r="F153" s="226" t="s">
        <v>508</v>
      </c>
      <c r="G153" s="223"/>
      <c r="H153" s="227">
        <v>57.66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199</v>
      </c>
      <c r="AU153" s="233" t="s">
        <v>87</v>
      </c>
      <c r="AV153" s="13" t="s">
        <v>87</v>
      </c>
      <c r="AW153" s="13" t="s">
        <v>34</v>
      </c>
      <c r="AX153" s="13" t="s">
        <v>78</v>
      </c>
      <c r="AY153" s="233" t="s">
        <v>190</v>
      </c>
    </row>
    <row r="154" spans="2:51" s="15" customFormat="1" ht="10.2">
      <c r="B154" s="244"/>
      <c r="C154" s="245"/>
      <c r="D154" s="224" t="s">
        <v>199</v>
      </c>
      <c r="E154" s="246" t="s">
        <v>146</v>
      </c>
      <c r="F154" s="247" t="s">
        <v>216</v>
      </c>
      <c r="G154" s="245"/>
      <c r="H154" s="248">
        <v>57.66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199</v>
      </c>
      <c r="AU154" s="254" t="s">
        <v>87</v>
      </c>
      <c r="AV154" s="15" t="s">
        <v>197</v>
      </c>
      <c r="AW154" s="15" t="s">
        <v>34</v>
      </c>
      <c r="AX154" s="15" t="s">
        <v>85</v>
      </c>
      <c r="AY154" s="254" t="s">
        <v>190</v>
      </c>
    </row>
    <row r="155" spans="1:65" s="2" customFormat="1" ht="33" customHeight="1">
      <c r="A155" s="34"/>
      <c r="B155" s="35"/>
      <c r="C155" s="209" t="s">
        <v>239</v>
      </c>
      <c r="D155" s="209" t="s">
        <v>192</v>
      </c>
      <c r="E155" s="210" t="s">
        <v>235</v>
      </c>
      <c r="F155" s="211" t="s">
        <v>236</v>
      </c>
      <c r="G155" s="212" t="s">
        <v>202</v>
      </c>
      <c r="H155" s="213">
        <v>288.3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197</v>
      </c>
      <c r="BM155" s="220" t="s">
        <v>509</v>
      </c>
    </row>
    <row r="156" spans="2:51" s="13" customFormat="1" ht="10.2">
      <c r="B156" s="222"/>
      <c r="C156" s="223"/>
      <c r="D156" s="224" t="s">
        <v>199</v>
      </c>
      <c r="E156" s="225" t="s">
        <v>1</v>
      </c>
      <c r="F156" s="226" t="s">
        <v>238</v>
      </c>
      <c r="G156" s="223"/>
      <c r="H156" s="227">
        <v>288.3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199</v>
      </c>
      <c r="AU156" s="233" t="s">
        <v>87</v>
      </c>
      <c r="AV156" s="13" t="s">
        <v>87</v>
      </c>
      <c r="AW156" s="13" t="s">
        <v>34</v>
      </c>
      <c r="AX156" s="13" t="s">
        <v>85</v>
      </c>
      <c r="AY156" s="233" t="s">
        <v>190</v>
      </c>
    </row>
    <row r="157" spans="1:65" s="2" customFormat="1" ht="21.75" customHeight="1">
      <c r="A157" s="34"/>
      <c r="B157" s="35"/>
      <c r="C157" s="209" t="s">
        <v>244</v>
      </c>
      <c r="D157" s="209" t="s">
        <v>192</v>
      </c>
      <c r="E157" s="210" t="s">
        <v>240</v>
      </c>
      <c r="F157" s="211" t="s">
        <v>241</v>
      </c>
      <c r="G157" s="212" t="s">
        <v>202</v>
      </c>
      <c r="H157" s="213">
        <v>3.3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510</v>
      </c>
    </row>
    <row r="158" spans="2:51" s="13" customFormat="1" ht="10.2">
      <c r="B158" s="222"/>
      <c r="C158" s="223"/>
      <c r="D158" s="224" t="s">
        <v>199</v>
      </c>
      <c r="E158" s="225" t="s">
        <v>1</v>
      </c>
      <c r="F158" s="226" t="s">
        <v>511</v>
      </c>
      <c r="G158" s="223"/>
      <c r="H158" s="227">
        <v>3.3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249</v>
      </c>
      <c r="D159" s="209" t="s">
        <v>192</v>
      </c>
      <c r="E159" s="210" t="s">
        <v>245</v>
      </c>
      <c r="F159" s="211" t="s">
        <v>246</v>
      </c>
      <c r="G159" s="212" t="s">
        <v>202</v>
      </c>
      <c r="H159" s="213">
        <v>3.3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512</v>
      </c>
    </row>
    <row r="160" spans="2:51" s="13" customFormat="1" ht="10.2">
      <c r="B160" s="222"/>
      <c r="C160" s="223"/>
      <c r="D160" s="224" t="s">
        <v>199</v>
      </c>
      <c r="E160" s="225" t="s">
        <v>1</v>
      </c>
      <c r="F160" s="226" t="s">
        <v>272</v>
      </c>
      <c r="G160" s="223"/>
      <c r="H160" s="227">
        <v>3.3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199</v>
      </c>
      <c r="AU160" s="233" t="s">
        <v>87</v>
      </c>
      <c r="AV160" s="13" t="s">
        <v>87</v>
      </c>
      <c r="AW160" s="13" t="s">
        <v>34</v>
      </c>
      <c r="AX160" s="13" t="s">
        <v>85</v>
      </c>
      <c r="AY160" s="233" t="s">
        <v>190</v>
      </c>
    </row>
    <row r="161" spans="1:65" s="2" customFormat="1" ht="16.5" customHeight="1">
      <c r="A161" s="34"/>
      <c r="B161" s="35"/>
      <c r="C161" s="209" t="s">
        <v>253</v>
      </c>
      <c r="D161" s="209" t="s">
        <v>192</v>
      </c>
      <c r="E161" s="210" t="s">
        <v>250</v>
      </c>
      <c r="F161" s="211" t="s">
        <v>251</v>
      </c>
      <c r="G161" s="212" t="s">
        <v>202</v>
      </c>
      <c r="H161" s="213">
        <v>57.66</v>
      </c>
      <c r="I161" s="214"/>
      <c r="J161" s="215">
        <f>ROUND(I161*H161,2)</f>
        <v>0</v>
      </c>
      <c r="K161" s="211" t="s">
        <v>196</v>
      </c>
      <c r="L161" s="39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197</v>
      </c>
      <c r="AT161" s="220" t="s">
        <v>192</v>
      </c>
      <c r="AU161" s="220" t="s">
        <v>87</v>
      </c>
      <c r="AY161" s="17" t="s">
        <v>190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85</v>
      </c>
      <c r="BK161" s="221">
        <f>ROUND(I161*H161,2)</f>
        <v>0</v>
      </c>
      <c r="BL161" s="17" t="s">
        <v>197</v>
      </c>
      <c r="BM161" s="220" t="s">
        <v>513</v>
      </c>
    </row>
    <row r="162" spans="2:51" s="13" customFormat="1" ht="10.2">
      <c r="B162" s="222"/>
      <c r="C162" s="223"/>
      <c r="D162" s="224" t="s">
        <v>199</v>
      </c>
      <c r="E162" s="225" t="s">
        <v>1</v>
      </c>
      <c r="F162" s="226" t="s">
        <v>146</v>
      </c>
      <c r="G162" s="223"/>
      <c r="H162" s="227">
        <v>57.66</v>
      </c>
      <c r="I162" s="228"/>
      <c r="J162" s="223"/>
      <c r="K162" s="223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199</v>
      </c>
      <c r="AU162" s="233" t="s">
        <v>87</v>
      </c>
      <c r="AV162" s="13" t="s">
        <v>87</v>
      </c>
      <c r="AW162" s="13" t="s">
        <v>34</v>
      </c>
      <c r="AX162" s="13" t="s">
        <v>85</v>
      </c>
      <c r="AY162" s="233" t="s">
        <v>190</v>
      </c>
    </row>
    <row r="163" spans="1:65" s="2" customFormat="1" ht="21.75" customHeight="1">
      <c r="A163" s="34"/>
      <c r="B163" s="35"/>
      <c r="C163" s="209" t="s">
        <v>259</v>
      </c>
      <c r="D163" s="209" t="s">
        <v>192</v>
      </c>
      <c r="E163" s="210" t="s">
        <v>254</v>
      </c>
      <c r="F163" s="211" t="s">
        <v>255</v>
      </c>
      <c r="G163" s="212" t="s">
        <v>256</v>
      </c>
      <c r="H163" s="213">
        <v>96.292</v>
      </c>
      <c r="I163" s="214"/>
      <c r="J163" s="215">
        <f>ROUND(I163*H163,2)</f>
        <v>0</v>
      </c>
      <c r="K163" s="211" t="s">
        <v>196</v>
      </c>
      <c r="L163" s="39"/>
      <c r="M163" s="216" t="s">
        <v>1</v>
      </c>
      <c r="N163" s="217" t="s">
        <v>43</v>
      </c>
      <c r="O163" s="71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197</v>
      </c>
      <c r="AT163" s="220" t="s">
        <v>192</v>
      </c>
      <c r="AU163" s="220" t="s">
        <v>87</v>
      </c>
      <c r="AY163" s="17" t="s">
        <v>190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85</v>
      </c>
      <c r="BK163" s="221">
        <f>ROUND(I163*H163,2)</f>
        <v>0</v>
      </c>
      <c r="BL163" s="17" t="s">
        <v>197</v>
      </c>
      <c r="BM163" s="220" t="s">
        <v>514</v>
      </c>
    </row>
    <row r="164" spans="2:51" s="13" customFormat="1" ht="10.2">
      <c r="B164" s="222"/>
      <c r="C164" s="223"/>
      <c r="D164" s="224" t="s">
        <v>199</v>
      </c>
      <c r="E164" s="225" t="s">
        <v>1</v>
      </c>
      <c r="F164" s="226" t="s">
        <v>258</v>
      </c>
      <c r="G164" s="223"/>
      <c r="H164" s="227">
        <v>96.292</v>
      </c>
      <c r="I164" s="228"/>
      <c r="J164" s="223"/>
      <c r="K164" s="223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199</v>
      </c>
      <c r="AU164" s="233" t="s">
        <v>87</v>
      </c>
      <c r="AV164" s="13" t="s">
        <v>87</v>
      </c>
      <c r="AW164" s="13" t="s">
        <v>34</v>
      </c>
      <c r="AX164" s="13" t="s">
        <v>85</v>
      </c>
      <c r="AY164" s="233" t="s">
        <v>190</v>
      </c>
    </row>
    <row r="165" spans="1:65" s="2" customFormat="1" ht="21.75" customHeight="1">
      <c r="A165" s="34"/>
      <c r="B165" s="35"/>
      <c r="C165" s="209" t="s">
        <v>263</v>
      </c>
      <c r="D165" s="209" t="s">
        <v>192</v>
      </c>
      <c r="E165" s="210" t="s">
        <v>515</v>
      </c>
      <c r="F165" s="211" t="s">
        <v>265</v>
      </c>
      <c r="G165" s="212" t="s">
        <v>202</v>
      </c>
      <c r="H165" s="213">
        <v>34</v>
      </c>
      <c r="I165" s="214"/>
      <c r="J165" s="215">
        <f>ROUND(I165*H165,2)</f>
        <v>0</v>
      </c>
      <c r="K165" s="211" t="s">
        <v>196</v>
      </c>
      <c r="L165" s="39"/>
      <c r="M165" s="216" t="s">
        <v>1</v>
      </c>
      <c r="N165" s="217" t="s">
        <v>43</v>
      </c>
      <c r="O165" s="71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197</v>
      </c>
      <c r="AT165" s="220" t="s">
        <v>192</v>
      </c>
      <c r="AU165" s="220" t="s">
        <v>87</v>
      </c>
      <c r="AY165" s="17" t="s">
        <v>190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85</v>
      </c>
      <c r="BK165" s="221">
        <f>ROUND(I165*H165,2)</f>
        <v>0</v>
      </c>
      <c r="BL165" s="17" t="s">
        <v>197</v>
      </c>
      <c r="BM165" s="220" t="s">
        <v>516</v>
      </c>
    </row>
    <row r="166" spans="2:51" s="14" customFormat="1" ht="10.2">
      <c r="B166" s="234"/>
      <c r="C166" s="235"/>
      <c r="D166" s="224" t="s">
        <v>199</v>
      </c>
      <c r="E166" s="236" t="s">
        <v>1</v>
      </c>
      <c r="F166" s="237" t="s">
        <v>517</v>
      </c>
      <c r="G166" s="235"/>
      <c r="H166" s="236" t="s">
        <v>1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199</v>
      </c>
      <c r="AU166" s="243" t="s">
        <v>87</v>
      </c>
      <c r="AV166" s="14" t="s">
        <v>85</v>
      </c>
      <c r="AW166" s="14" t="s">
        <v>34</v>
      </c>
      <c r="AX166" s="14" t="s">
        <v>78</v>
      </c>
      <c r="AY166" s="243" t="s">
        <v>190</v>
      </c>
    </row>
    <row r="167" spans="2:51" s="13" customFormat="1" ht="10.2">
      <c r="B167" s="222"/>
      <c r="C167" s="223"/>
      <c r="D167" s="224" t="s">
        <v>199</v>
      </c>
      <c r="E167" s="225" t="s">
        <v>1</v>
      </c>
      <c r="F167" s="226" t="s">
        <v>364</v>
      </c>
      <c r="G167" s="223"/>
      <c r="H167" s="227">
        <v>34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78</v>
      </c>
      <c r="AY167" s="233" t="s">
        <v>190</v>
      </c>
    </row>
    <row r="168" spans="2:51" s="15" customFormat="1" ht="10.2">
      <c r="B168" s="244"/>
      <c r="C168" s="245"/>
      <c r="D168" s="224" t="s">
        <v>199</v>
      </c>
      <c r="E168" s="246" t="s">
        <v>154</v>
      </c>
      <c r="F168" s="247" t="s">
        <v>216</v>
      </c>
      <c r="G168" s="245"/>
      <c r="H168" s="248">
        <v>34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199</v>
      </c>
      <c r="AU168" s="254" t="s">
        <v>87</v>
      </c>
      <c r="AV168" s="15" t="s">
        <v>197</v>
      </c>
      <c r="AW168" s="15" t="s">
        <v>34</v>
      </c>
      <c r="AX168" s="15" t="s">
        <v>85</v>
      </c>
      <c r="AY168" s="254" t="s">
        <v>190</v>
      </c>
    </row>
    <row r="169" spans="1:65" s="2" customFormat="1" ht="16.5" customHeight="1">
      <c r="A169" s="34"/>
      <c r="B169" s="35"/>
      <c r="C169" s="255" t="s">
        <v>8</v>
      </c>
      <c r="D169" s="255" t="s">
        <v>327</v>
      </c>
      <c r="E169" s="256" t="s">
        <v>518</v>
      </c>
      <c r="F169" s="257" t="s">
        <v>519</v>
      </c>
      <c r="G169" s="258" t="s">
        <v>256</v>
      </c>
      <c r="H169" s="259">
        <v>68</v>
      </c>
      <c r="I169" s="260"/>
      <c r="J169" s="261">
        <f>ROUND(I169*H169,2)</f>
        <v>0</v>
      </c>
      <c r="K169" s="257" t="s">
        <v>400</v>
      </c>
      <c r="L169" s="262"/>
      <c r="M169" s="263" t="s">
        <v>1</v>
      </c>
      <c r="N169" s="264" t="s">
        <v>43</v>
      </c>
      <c r="O169" s="71"/>
      <c r="P169" s="218">
        <f>O169*H169</f>
        <v>0</v>
      </c>
      <c r="Q169" s="218">
        <v>1</v>
      </c>
      <c r="R169" s="218">
        <f>Q169*H169</f>
        <v>68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234</v>
      </c>
      <c r="AT169" s="220" t="s">
        <v>327</v>
      </c>
      <c r="AU169" s="220" t="s">
        <v>87</v>
      </c>
      <c r="AY169" s="17" t="s">
        <v>190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85</v>
      </c>
      <c r="BK169" s="221">
        <f>ROUND(I169*H169,2)</f>
        <v>0</v>
      </c>
      <c r="BL169" s="17" t="s">
        <v>197</v>
      </c>
      <c r="BM169" s="220" t="s">
        <v>520</v>
      </c>
    </row>
    <row r="170" spans="1:65" s="2" customFormat="1" ht="16.5" customHeight="1">
      <c r="A170" s="34"/>
      <c r="B170" s="35"/>
      <c r="C170" s="209" t="s">
        <v>273</v>
      </c>
      <c r="D170" s="209" t="s">
        <v>192</v>
      </c>
      <c r="E170" s="210" t="s">
        <v>269</v>
      </c>
      <c r="F170" s="211" t="s">
        <v>270</v>
      </c>
      <c r="G170" s="212" t="s">
        <v>202</v>
      </c>
      <c r="H170" s="213">
        <v>3.3</v>
      </c>
      <c r="I170" s="214"/>
      <c r="J170" s="215">
        <f>ROUND(I170*H170,2)</f>
        <v>0</v>
      </c>
      <c r="K170" s="211" t="s">
        <v>1</v>
      </c>
      <c r="L170" s="39"/>
      <c r="M170" s="216" t="s">
        <v>1</v>
      </c>
      <c r="N170" s="217" t="s">
        <v>43</v>
      </c>
      <c r="O170" s="71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197</v>
      </c>
      <c r="AT170" s="220" t="s">
        <v>192</v>
      </c>
      <c r="AU170" s="220" t="s">
        <v>87</v>
      </c>
      <c r="AY170" s="17" t="s">
        <v>190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85</v>
      </c>
      <c r="BK170" s="221">
        <f>ROUND(I170*H170,2)</f>
        <v>0</v>
      </c>
      <c r="BL170" s="17" t="s">
        <v>197</v>
      </c>
      <c r="BM170" s="220" t="s">
        <v>521</v>
      </c>
    </row>
    <row r="171" spans="2:51" s="13" customFormat="1" ht="10.2">
      <c r="B171" s="222"/>
      <c r="C171" s="223"/>
      <c r="D171" s="224" t="s">
        <v>199</v>
      </c>
      <c r="E171" s="225" t="s">
        <v>1</v>
      </c>
      <c r="F171" s="226" t="s">
        <v>272</v>
      </c>
      <c r="G171" s="223"/>
      <c r="H171" s="227">
        <v>3.3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199</v>
      </c>
      <c r="AU171" s="233" t="s">
        <v>87</v>
      </c>
      <c r="AV171" s="13" t="s">
        <v>87</v>
      </c>
      <c r="AW171" s="13" t="s">
        <v>34</v>
      </c>
      <c r="AX171" s="13" t="s">
        <v>85</v>
      </c>
      <c r="AY171" s="233" t="s">
        <v>190</v>
      </c>
    </row>
    <row r="172" spans="1:65" s="2" customFormat="1" ht="21.75" customHeight="1">
      <c r="A172" s="34"/>
      <c r="B172" s="35"/>
      <c r="C172" s="209" t="s">
        <v>278</v>
      </c>
      <c r="D172" s="209" t="s">
        <v>192</v>
      </c>
      <c r="E172" s="210" t="s">
        <v>274</v>
      </c>
      <c r="F172" s="211" t="s">
        <v>275</v>
      </c>
      <c r="G172" s="212" t="s">
        <v>195</v>
      </c>
      <c r="H172" s="213">
        <v>22</v>
      </c>
      <c r="I172" s="214"/>
      <c r="J172" s="215">
        <f>ROUND(I172*H172,2)</f>
        <v>0</v>
      </c>
      <c r="K172" s="211" t="s">
        <v>196</v>
      </c>
      <c r="L172" s="39"/>
      <c r="M172" s="216" t="s">
        <v>1</v>
      </c>
      <c r="N172" s="217" t="s">
        <v>43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197</v>
      </c>
      <c r="AT172" s="220" t="s">
        <v>192</v>
      </c>
      <c r="AU172" s="220" t="s">
        <v>87</v>
      </c>
      <c r="AY172" s="17" t="s">
        <v>190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85</v>
      </c>
      <c r="BK172" s="221">
        <f>ROUND(I172*H172,2)</f>
        <v>0</v>
      </c>
      <c r="BL172" s="17" t="s">
        <v>197</v>
      </c>
      <c r="BM172" s="220" t="s">
        <v>522</v>
      </c>
    </row>
    <row r="173" spans="2:51" s="13" customFormat="1" ht="10.2">
      <c r="B173" s="222"/>
      <c r="C173" s="223"/>
      <c r="D173" s="224" t="s">
        <v>199</v>
      </c>
      <c r="E173" s="225" t="s">
        <v>142</v>
      </c>
      <c r="F173" s="226" t="s">
        <v>523</v>
      </c>
      <c r="G173" s="223"/>
      <c r="H173" s="227">
        <v>22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199</v>
      </c>
      <c r="AU173" s="233" t="s">
        <v>87</v>
      </c>
      <c r="AV173" s="13" t="s">
        <v>87</v>
      </c>
      <c r="AW173" s="13" t="s">
        <v>34</v>
      </c>
      <c r="AX173" s="13" t="s">
        <v>85</v>
      </c>
      <c r="AY173" s="233" t="s">
        <v>190</v>
      </c>
    </row>
    <row r="174" spans="1:65" s="2" customFormat="1" ht="21.75" customHeight="1">
      <c r="A174" s="34"/>
      <c r="B174" s="35"/>
      <c r="C174" s="209" t="s">
        <v>282</v>
      </c>
      <c r="D174" s="209" t="s">
        <v>192</v>
      </c>
      <c r="E174" s="210" t="s">
        <v>279</v>
      </c>
      <c r="F174" s="211" t="s">
        <v>280</v>
      </c>
      <c r="G174" s="212" t="s">
        <v>195</v>
      </c>
      <c r="H174" s="213">
        <v>66.5</v>
      </c>
      <c r="I174" s="214"/>
      <c r="J174" s="215">
        <f>ROUND(I174*H174,2)</f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197</v>
      </c>
      <c r="AT174" s="220" t="s">
        <v>192</v>
      </c>
      <c r="AU174" s="220" t="s">
        <v>87</v>
      </c>
      <c r="AY174" s="17" t="s">
        <v>190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85</v>
      </c>
      <c r="BK174" s="221">
        <f>ROUND(I174*H174,2)</f>
        <v>0</v>
      </c>
      <c r="BL174" s="17" t="s">
        <v>197</v>
      </c>
      <c r="BM174" s="220" t="s">
        <v>524</v>
      </c>
    </row>
    <row r="175" spans="1:65" s="2" customFormat="1" ht="16.5" customHeight="1">
      <c r="A175" s="34"/>
      <c r="B175" s="35"/>
      <c r="C175" s="209" t="s">
        <v>286</v>
      </c>
      <c r="D175" s="209" t="s">
        <v>192</v>
      </c>
      <c r="E175" s="210" t="s">
        <v>283</v>
      </c>
      <c r="F175" s="211" t="s">
        <v>284</v>
      </c>
      <c r="G175" s="212" t="s">
        <v>195</v>
      </c>
      <c r="H175" s="213">
        <v>22</v>
      </c>
      <c r="I175" s="214"/>
      <c r="J175" s="215">
        <f>ROUND(I175*H175,2)</f>
        <v>0</v>
      </c>
      <c r="K175" s="211" t="s">
        <v>196</v>
      </c>
      <c r="L175" s="39"/>
      <c r="M175" s="216" t="s">
        <v>1</v>
      </c>
      <c r="N175" s="217" t="s">
        <v>43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197</v>
      </c>
      <c r="AT175" s="220" t="s">
        <v>192</v>
      </c>
      <c r="AU175" s="220" t="s">
        <v>87</v>
      </c>
      <c r="AY175" s="17" t="s">
        <v>190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85</v>
      </c>
      <c r="BK175" s="221">
        <f>ROUND(I175*H175,2)</f>
        <v>0</v>
      </c>
      <c r="BL175" s="17" t="s">
        <v>197</v>
      </c>
      <c r="BM175" s="220" t="s">
        <v>525</v>
      </c>
    </row>
    <row r="176" spans="2:51" s="13" customFormat="1" ht="10.2">
      <c r="B176" s="222"/>
      <c r="C176" s="223"/>
      <c r="D176" s="224" t="s">
        <v>199</v>
      </c>
      <c r="E176" s="225" t="s">
        <v>1</v>
      </c>
      <c r="F176" s="226" t="s">
        <v>142</v>
      </c>
      <c r="G176" s="223"/>
      <c r="H176" s="227">
        <v>22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199</v>
      </c>
      <c r="AU176" s="233" t="s">
        <v>87</v>
      </c>
      <c r="AV176" s="13" t="s">
        <v>87</v>
      </c>
      <c r="AW176" s="13" t="s">
        <v>34</v>
      </c>
      <c r="AX176" s="13" t="s">
        <v>85</v>
      </c>
      <c r="AY176" s="233" t="s">
        <v>190</v>
      </c>
    </row>
    <row r="177" spans="1:65" s="2" customFormat="1" ht="16.5" customHeight="1">
      <c r="A177" s="34"/>
      <c r="B177" s="35"/>
      <c r="C177" s="209" t="s">
        <v>291</v>
      </c>
      <c r="D177" s="209" t="s">
        <v>192</v>
      </c>
      <c r="E177" s="210" t="s">
        <v>287</v>
      </c>
      <c r="F177" s="211" t="s">
        <v>288</v>
      </c>
      <c r="G177" s="212" t="s">
        <v>195</v>
      </c>
      <c r="H177" s="213">
        <v>22</v>
      </c>
      <c r="I177" s="214"/>
      <c r="J177" s="215">
        <f>ROUND(I177*H177,2)</f>
        <v>0</v>
      </c>
      <c r="K177" s="211" t="s">
        <v>1</v>
      </c>
      <c r="L177" s="39"/>
      <c r="M177" s="216" t="s">
        <v>1</v>
      </c>
      <c r="N177" s="217" t="s">
        <v>43</v>
      </c>
      <c r="O177" s="71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197</v>
      </c>
      <c r="AT177" s="220" t="s">
        <v>192</v>
      </c>
      <c r="AU177" s="220" t="s">
        <v>87</v>
      </c>
      <c r="AY177" s="17" t="s">
        <v>190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85</v>
      </c>
      <c r="BK177" s="221">
        <f>ROUND(I177*H177,2)</f>
        <v>0</v>
      </c>
      <c r="BL177" s="17" t="s">
        <v>197</v>
      </c>
      <c r="BM177" s="220" t="s">
        <v>526</v>
      </c>
    </row>
    <row r="178" spans="2:51" s="13" customFormat="1" ht="10.2">
      <c r="B178" s="222"/>
      <c r="C178" s="223"/>
      <c r="D178" s="224" t="s">
        <v>199</v>
      </c>
      <c r="E178" s="225" t="s">
        <v>1</v>
      </c>
      <c r="F178" s="226" t="s">
        <v>142</v>
      </c>
      <c r="G178" s="223"/>
      <c r="H178" s="227">
        <v>22</v>
      </c>
      <c r="I178" s="228"/>
      <c r="J178" s="223"/>
      <c r="K178" s="223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199</v>
      </c>
      <c r="AU178" s="233" t="s">
        <v>87</v>
      </c>
      <c r="AV178" s="13" t="s">
        <v>87</v>
      </c>
      <c r="AW178" s="13" t="s">
        <v>34</v>
      </c>
      <c r="AX178" s="13" t="s">
        <v>85</v>
      </c>
      <c r="AY178" s="233" t="s">
        <v>190</v>
      </c>
    </row>
    <row r="179" spans="2:63" s="12" customFormat="1" ht="22.8" customHeight="1">
      <c r="B179" s="193"/>
      <c r="C179" s="194"/>
      <c r="D179" s="195" t="s">
        <v>77</v>
      </c>
      <c r="E179" s="207" t="s">
        <v>217</v>
      </c>
      <c r="F179" s="207" t="s">
        <v>331</v>
      </c>
      <c r="G179" s="194"/>
      <c r="H179" s="194"/>
      <c r="I179" s="197"/>
      <c r="J179" s="208">
        <f>BK179</f>
        <v>0</v>
      </c>
      <c r="K179" s="194"/>
      <c r="L179" s="199"/>
      <c r="M179" s="200"/>
      <c r="N179" s="201"/>
      <c r="O179" s="201"/>
      <c r="P179" s="202">
        <f>SUM(P180:P190)</f>
        <v>0</v>
      </c>
      <c r="Q179" s="201"/>
      <c r="R179" s="202">
        <f>SUM(R180:R190)</f>
        <v>52.67803</v>
      </c>
      <c r="S179" s="201"/>
      <c r="T179" s="203">
        <f>SUM(T180:T190)</f>
        <v>0</v>
      </c>
      <c r="AR179" s="204" t="s">
        <v>85</v>
      </c>
      <c r="AT179" s="205" t="s">
        <v>77</v>
      </c>
      <c r="AU179" s="205" t="s">
        <v>85</v>
      </c>
      <c r="AY179" s="204" t="s">
        <v>190</v>
      </c>
      <c r="BK179" s="206">
        <f>SUM(BK180:BK190)</f>
        <v>0</v>
      </c>
    </row>
    <row r="180" spans="1:65" s="2" customFormat="1" ht="21.75" customHeight="1">
      <c r="A180" s="34"/>
      <c r="B180" s="35"/>
      <c r="C180" s="209" t="s">
        <v>7</v>
      </c>
      <c r="D180" s="209" t="s">
        <v>192</v>
      </c>
      <c r="E180" s="210" t="s">
        <v>527</v>
      </c>
      <c r="F180" s="211" t="s">
        <v>528</v>
      </c>
      <c r="G180" s="212" t="s">
        <v>195</v>
      </c>
      <c r="H180" s="213">
        <v>58</v>
      </c>
      <c r="I180" s="214"/>
      <c r="J180" s="215">
        <f>ROUND(I180*H180,2)</f>
        <v>0</v>
      </c>
      <c r="K180" s="211" t="s">
        <v>196</v>
      </c>
      <c r="L180" s="39"/>
      <c r="M180" s="216" t="s">
        <v>1</v>
      </c>
      <c r="N180" s="217" t="s">
        <v>43</v>
      </c>
      <c r="O180" s="71"/>
      <c r="P180" s="218">
        <f>O180*H180</f>
        <v>0</v>
      </c>
      <c r="Q180" s="218">
        <v>0.61984</v>
      </c>
      <c r="R180" s="218">
        <f>Q180*H180</f>
        <v>35.95072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197</v>
      </c>
      <c r="AT180" s="220" t="s">
        <v>192</v>
      </c>
      <c r="AU180" s="220" t="s">
        <v>87</v>
      </c>
      <c r="AY180" s="17" t="s">
        <v>190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85</v>
      </c>
      <c r="BK180" s="221">
        <f>ROUND(I180*H180,2)</f>
        <v>0</v>
      </c>
      <c r="BL180" s="17" t="s">
        <v>197</v>
      </c>
      <c r="BM180" s="220" t="s">
        <v>529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466</v>
      </c>
      <c r="G181" s="223"/>
      <c r="H181" s="227">
        <v>58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1:65" s="2" customFormat="1" ht="21.75" customHeight="1">
      <c r="A182" s="34"/>
      <c r="B182" s="35"/>
      <c r="C182" s="209" t="s">
        <v>302</v>
      </c>
      <c r="D182" s="209" t="s">
        <v>192</v>
      </c>
      <c r="E182" s="210" t="s">
        <v>530</v>
      </c>
      <c r="F182" s="211" t="s">
        <v>531</v>
      </c>
      <c r="G182" s="212" t="s">
        <v>195</v>
      </c>
      <c r="H182" s="213">
        <v>58</v>
      </c>
      <c r="I182" s="214"/>
      <c r="J182" s="215">
        <f>ROUND(I182*H182,2)</f>
        <v>0</v>
      </c>
      <c r="K182" s="211" t="s">
        <v>196</v>
      </c>
      <c r="L182" s="39"/>
      <c r="M182" s="216" t="s">
        <v>1</v>
      </c>
      <c r="N182" s="217" t="s">
        <v>43</v>
      </c>
      <c r="O182" s="71"/>
      <c r="P182" s="218">
        <f>O182*H182</f>
        <v>0</v>
      </c>
      <c r="Q182" s="218">
        <v>0.10362</v>
      </c>
      <c r="R182" s="218">
        <f>Q182*H182</f>
        <v>6.00996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197</v>
      </c>
      <c r="AT182" s="220" t="s">
        <v>192</v>
      </c>
      <c r="AU182" s="220" t="s">
        <v>87</v>
      </c>
      <c r="AY182" s="17" t="s">
        <v>190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85</v>
      </c>
      <c r="BK182" s="221">
        <f>ROUND(I182*H182,2)</f>
        <v>0</v>
      </c>
      <c r="BL182" s="17" t="s">
        <v>197</v>
      </c>
      <c r="BM182" s="220" t="s">
        <v>532</v>
      </c>
    </row>
    <row r="183" spans="2:51" s="13" customFormat="1" ht="10.2">
      <c r="B183" s="222"/>
      <c r="C183" s="223"/>
      <c r="D183" s="224" t="s">
        <v>199</v>
      </c>
      <c r="E183" s="225" t="s">
        <v>466</v>
      </c>
      <c r="F183" s="226" t="s">
        <v>533</v>
      </c>
      <c r="G183" s="223"/>
      <c r="H183" s="227">
        <v>58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199</v>
      </c>
      <c r="AU183" s="233" t="s">
        <v>87</v>
      </c>
      <c r="AV183" s="13" t="s">
        <v>87</v>
      </c>
      <c r="AW183" s="13" t="s">
        <v>34</v>
      </c>
      <c r="AX183" s="13" t="s">
        <v>85</v>
      </c>
      <c r="AY183" s="233" t="s">
        <v>190</v>
      </c>
    </row>
    <row r="184" spans="1:65" s="2" customFormat="1" ht="16.5" customHeight="1">
      <c r="A184" s="34"/>
      <c r="B184" s="35"/>
      <c r="C184" s="255" t="s">
        <v>308</v>
      </c>
      <c r="D184" s="255" t="s">
        <v>327</v>
      </c>
      <c r="E184" s="256" t="s">
        <v>534</v>
      </c>
      <c r="F184" s="257" t="s">
        <v>535</v>
      </c>
      <c r="G184" s="258" t="s">
        <v>195</v>
      </c>
      <c r="H184" s="259">
        <v>58.8</v>
      </c>
      <c r="I184" s="260"/>
      <c r="J184" s="261">
        <f>ROUND(I184*H184,2)</f>
        <v>0</v>
      </c>
      <c r="K184" s="257" t="s">
        <v>400</v>
      </c>
      <c r="L184" s="262"/>
      <c r="M184" s="263" t="s">
        <v>1</v>
      </c>
      <c r="N184" s="264" t="s">
        <v>43</v>
      </c>
      <c r="O184" s="71"/>
      <c r="P184" s="218">
        <f>O184*H184</f>
        <v>0</v>
      </c>
      <c r="Q184" s="218">
        <v>0.176</v>
      </c>
      <c r="R184" s="218">
        <f>Q184*H184</f>
        <v>10.348799999999999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234</v>
      </c>
      <c r="AT184" s="220" t="s">
        <v>327</v>
      </c>
      <c r="AU184" s="220" t="s">
        <v>87</v>
      </c>
      <c r="AY184" s="17" t="s">
        <v>190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85</v>
      </c>
      <c r="BK184" s="221">
        <f>ROUND(I184*H184,2)</f>
        <v>0</v>
      </c>
      <c r="BL184" s="17" t="s">
        <v>197</v>
      </c>
      <c r="BM184" s="220" t="s">
        <v>536</v>
      </c>
    </row>
    <row r="185" spans="2:51" s="13" customFormat="1" ht="10.2">
      <c r="B185" s="222"/>
      <c r="C185" s="223"/>
      <c r="D185" s="224" t="s">
        <v>199</v>
      </c>
      <c r="E185" s="225" t="s">
        <v>1</v>
      </c>
      <c r="F185" s="226" t="s">
        <v>537</v>
      </c>
      <c r="G185" s="223"/>
      <c r="H185" s="227">
        <v>58.8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199</v>
      </c>
      <c r="AU185" s="233" t="s">
        <v>87</v>
      </c>
      <c r="AV185" s="13" t="s">
        <v>87</v>
      </c>
      <c r="AW185" s="13" t="s">
        <v>34</v>
      </c>
      <c r="AX185" s="13" t="s">
        <v>85</v>
      </c>
      <c r="AY185" s="233" t="s">
        <v>190</v>
      </c>
    </row>
    <row r="186" spans="1:65" s="2" customFormat="1" ht="21.75" customHeight="1">
      <c r="A186" s="34"/>
      <c r="B186" s="35"/>
      <c r="C186" s="255" t="s">
        <v>315</v>
      </c>
      <c r="D186" s="255" t="s">
        <v>327</v>
      </c>
      <c r="E186" s="256" t="s">
        <v>538</v>
      </c>
      <c r="F186" s="257" t="s">
        <v>539</v>
      </c>
      <c r="G186" s="258" t="s">
        <v>195</v>
      </c>
      <c r="H186" s="259">
        <v>1.05</v>
      </c>
      <c r="I186" s="260"/>
      <c r="J186" s="261">
        <f>ROUND(I186*H186,2)</f>
        <v>0</v>
      </c>
      <c r="K186" s="257" t="s">
        <v>196</v>
      </c>
      <c r="L186" s="262"/>
      <c r="M186" s="263" t="s">
        <v>1</v>
      </c>
      <c r="N186" s="264" t="s">
        <v>43</v>
      </c>
      <c r="O186" s="71"/>
      <c r="P186" s="218">
        <f>O186*H186</f>
        <v>0</v>
      </c>
      <c r="Q186" s="218">
        <v>0.175</v>
      </c>
      <c r="R186" s="218">
        <f>Q186*H186</f>
        <v>0.18375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234</v>
      </c>
      <c r="AT186" s="220" t="s">
        <v>327</v>
      </c>
      <c r="AU186" s="220" t="s">
        <v>87</v>
      </c>
      <c r="AY186" s="17" t="s">
        <v>190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85</v>
      </c>
      <c r="BK186" s="221">
        <f>ROUND(I186*H186,2)</f>
        <v>0</v>
      </c>
      <c r="BL186" s="17" t="s">
        <v>197</v>
      </c>
      <c r="BM186" s="220" t="s">
        <v>540</v>
      </c>
    </row>
    <row r="187" spans="2:51" s="13" customFormat="1" ht="10.2">
      <c r="B187" s="222"/>
      <c r="C187" s="223"/>
      <c r="D187" s="224" t="s">
        <v>199</v>
      </c>
      <c r="E187" s="225" t="s">
        <v>1</v>
      </c>
      <c r="F187" s="226" t="s">
        <v>541</v>
      </c>
      <c r="G187" s="223"/>
      <c r="H187" s="227">
        <v>1.05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199</v>
      </c>
      <c r="AU187" s="233" t="s">
        <v>87</v>
      </c>
      <c r="AV187" s="13" t="s">
        <v>87</v>
      </c>
      <c r="AW187" s="13" t="s">
        <v>34</v>
      </c>
      <c r="AX187" s="13" t="s">
        <v>85</v>
      </c>
      <c r="AY187" s="233" t="s">
        <v>190</v>
      </c>
    </row>
    <row r="188" spans="1:65" s="2" customFormat="1" ht="21.75" customHeight="1">
      <c r="A188" s="34"/>
      <c r="B188" s="35"/>
      <c r="C188" s="255" t="s">
        <v>320</v>
      </c>
      <c r="D188" s="255" t="s">
        <v>327</v>
      </c>
      <c r="E188" s="256" t="s">
        <v>542</v>
      </c>
      <c r="F188" s="257" t="s">
        <v>543</v>
      </c>
      <c r="G188" s="258" t="s">
        <v>195</v>
      </c>
      <c r="H188" s="259">
        <v>1.05</v>
      </c>
      <c r="I188" s="260"/>
      <c r="J188" s="261">
        <f>ROUND(I188*H188,2)</f>
        <v>0</v>
      </c>
      <c r="K188" s="257" t="s">
        <v>1</v>
      </c>
      <c r="L188" s="262"/>
      <c r="M188" s="263" t="s">
        <v>1</v>
      </c>
      <c r="N188" s="264" t="s">
        <v>43</v>
      </c>
      <c r="O188" s="71"/>
      <c r="P188" s="218">
        <f>O188*H188</f>
        <v>0</v>
      </c>
      <c r="Q188" s="218">
        <v>0.176</v>
      </c>
      <c r="R188" s="218">
        <f>Q188*H188</f>
        <v>0.1848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234</v>
      </c>
      <c r="AT188" s="220" t="s">
        <v>327</v>
      </c>
      <c r="AU188" s="220" t="s">
        <v>87</v>
      </c>
      <c r="AY188" s="17" t="s">
        <v>190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85</v>
      </c>
      <c r="BK188" s="221">
        <f>ROUND(I188*H188,2)</f>
        <v>0</v>
      </c>
      <c r="BL188" s="17" t="s">
        <v>197</v>
      </c>
      <c r="BM188" s="220" t="s">
        <v>544</v>
      </c>
    </row>
    <row r="189" spans="2:51" s="13" customFormat="1" ht="10.2">
      <c r="B189" s="222"/>
      <c r="C189" s="223"/>
      <c r="D189" s="224" t="s">
        <v>199</v>
      </c>
      <c r="E189" s="225" t="s">
        <v>1</v>
      </c>
      <c r="F189" s="226" t="s">
        <v>541</v>
      </c>
      <c r="G189" s="223"/>
      <c r="H189" s="227">
        <v>1.05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199</v>
      </c>
      <c r="AU189" s="233" t="s">
        <v>87</v>
      </c>
      <c r="AV189" s="13" t="s">
        <v>87</v>
      </c>
      <c r="AW189" s="13" t="s">
        <v>34</v>
      </c>
      <c r="AX189" s="13" t="s">
        <v>85</v>
      </c>
      <c r="AY189" s="233" t="s">
        <v>190</v>
      </c>
    </row>
    <row r="190" spans="1:65" s="2" customFormat="1" ht="21.75" customHeight="1">
      <c r="A190" s="34"/>
      <c r="B190" s="35"/>
      <c r="C190" s="209" t="s">
        <v>326</v>
      </c>
      <c r="D190" s="209" t="s">
        <v>192</v>
      </c>
      <c r="E190" s="210" t="s">
        <v>545</v>
      </c>
      <c r="F190" s="211" t="s">
        <v>546</v>
      </c>
      <c r="G190" s="212" t="s">
        <v>195</v>
      </c>
      <c r="H190" s="213">
        <v>2</v>
      </c>
      <c r="I190" s="214"/>
      <c r="J190" s="215">
        <f>ROUND(I190*H190,2)</f>
        <v>0</v>
      </c>
      <c r="K190" s="211" t="s">
        <v>196</v>
      </c>
      <c r="L190" s="39"/>
      <c r="M190" s="216" t="s">
        <v>1</v>
      </c>
      <c r="N190" s="217" t="s">
        <v>43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197</v>
      </c>
      <c r="AT190" s="220" t="s">
        <v>192</v>
      </c>
      <c r="AU190" s="220" t="s">
        <v>87</v>
      </c>
      <c r="AY190" s="17" t="s">
        <v>190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85</v>
      </c>
      <c r="BK190" s="221">
        <f>ROUND(I190*H190,2)</f>
        <v>0</v>
      </c>
      <c r="BL190" s="17" t="s">
        <v>197</v>
      </c>
      <c r="BM190" s="220" t="s">
        <v>547</v>
      </c>
    </row>
    <row r="191" spans="2:63" s="12" customFormat="1" ht="22.8" customHeight="1">
      <c r="B191" s="193"/>
      <c r="C191" s="194"/>
      <c r="D191" s="195" t="s">
        <v>77</v>
      </c>
      <c r="E191" s="207" t="s">
        <v>223</v>
      </c>
      <c r="F191" s="207" t="s">
        <v>548</v>
      </c>
      <c r="G191" s="194"/>
      <c r="H191" s="194"/>
      <c r="I191" s="197"/>
      <c r="J191" s="208">
        <f>BK191</f>
        <v>0</v>
      </c>
      <c r="K191" s="194"/>
      <c r="L191" s="199"/>
      <c r="M191" s="200"/>
      <c r="N191" s="201"/>
      <c r="O191" s="201"/>
      <c r="P191" s="202">
        <f>SUM(P192:P202)</f>
        <v>0</v>
      </c>
      <c r="Q191" s="201"/>
      <c r="R191" s="202">
        <f>SUM(R192:R202)</f>
        <v>21.56601618</v>
      </c>
      <c r="S191" s="201"/>
      <c r="T191" s="203">
        <f>SUM(T192:T202)</f>
        <v>0</v>
      </c>
      <c r="AR191" s="204" t="s">
        <v>85</v>
      </c>
      <c r="AT191" s="205" t="s">
        <v>77</v>
      </c>
      <c r="AU191" s="205" t="s">
        <v>85</v>
      </c>
      <c r="AY191" s="204" t="s">
        <v>190</v>
      </c>
      <c r="BK191" s="206">
        <f>SUM(BK192:BK202)</f>
        <v>0</v>
      </c>
    </row>
    <row r="192" spans="1:65" s="2" customFormat="1" ht="21.75" customHeight="1">
      <c r="A192" s="34"/>
      <c r="B192" s="35"/>
      <c r="C192" s="209" t="s">
        <v>332</v>
      </c>
      <c r="D192" s="209" t="s">
        <v>192</v>
      </c>
      <c r="E192" s="210" t="s">
        <v>549</v>
      </c>
      <c r="F192" s="211" t="s">
        <v>550</v>
      </c>
      <c r="G192" s="212" t="s">
        <v>202</v>
      </c>
      <c r="H192" s="213">
        <v>6</v>
      </c>
      <c r="I192" s="214"/>
      <c r="J192" s="215">
        <f>ROUND(I192*H192,2)</f>
        <v>0</v>
      </c>
      <c r="K192" s="211" t="s">
        <v>196</v>
      </c>
      <c r="L192" s="39"/>
      <c r="M192" s="216" t="s">
        <v>1</v>
      </c>
      <c r="N192" s="217" t="s">
        <v>43</v>
      </c>
      <c r="O192" s="71"/>
      <c r="P192" s="218">
        <f>O192*H192</f>
        <v>0</v>
      </c>
      <c r="Q192" s="218">
        <v>2.25634</v>
      </c>
      <c r="R192" s="218">
        <f>Q192*H192</f>
        <v>13.538039999999999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197</v>
      </c>
      <c r="AT192" s="220" t="s">
        <v>192</v>
      </c>
      <c r="AU192" s="220" t="s">
        <v>87</v>
      </c>
      <c r="AY192" s="17" t="s">
        <v>190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85</v>
      </c>
      <c r="BK192" s="221">
        <f>ROUND(I192*H192,2)</f>
        <v>0</v>
      </c>
      <c r="BL192" s="17" t="s">
        <v>197</v>
      </c>
      <c r="BM192" s="220" t="s">
        <v>551</v>
      </c>
    </row>
    <row r="193" spans="2:51" s="14" customFormat="1" ht="10.2">
      <c r="B193" s="234"/>
      <c r="C193" s="235"/>
      <c r="D193" s="224" t="s">
        <v>199</v>
      </c>
      <c r="E193" s="236" t="s">
        <v>1</v>
      </c>
      <c r="F193" s="237" t="s">
        <v>552</v>
      </c>
      <c r="G193" s="235"/>
      <c r="H193" s="236" t="s">
        <v>1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199</v>
      </c>
      <c r="AU193" s="243" t="s">
        <v>87</v>
      </c>
      <c r="AV193" s="14" t="s">
        <v>85</v>
      </c>
      <c r="AW193" s="14" t="s">
        <v>34</v>
      </c>
      <c r="AX193" s="14" t="s">
        <v>78</v>
      </c>
      <c r="AY193" s="243" t="s">
        <v>190</v>
      </c>
    </row>
    <row r="194" spans="2:51" s="13" customFormat="1" ht="10.2">
      <c r="B194" s="222"/>
      <c r="C194" s="223"/>
      <c r="D194" s="224" t="s">
        <v>199</v>
      </c>
      <c r="E194" s="225" t="s">
        <v>1</v>
      </c>
      <c r="F194" s="226" t="s">
        <v>553</v>
      </c>
      <c r="G194" s="223"/>
      <c r="H194" s="227">
        <v>6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199</v>
      </c>
      <c r="AU194" s="233" t="s">
        <v>87</v>
      </c>
      <c r="AV194" s="13" t="s">
        <v>87</v>
      </c>
      <c r="AW194" s="13" t="s">
        <v>34</v>
      </c>
      <c r="AX194" s="13" t="s">
        <v>85</v>
      </c>
      <c r="AY194" s="233" t="s">
        <v>190</v>
      </c>
    </row>
    <row r="195" spans="1:65" s="2" customFormat="1" ht="16.5" customHeight="1">
      <c r="A195" s="34"/>
      <c r="B195" s="35"/>
      <c r="C195" s="209" t="s">
        <v>336</v>
      </c>
      <c r="D195" s="209" t="s">
        <v>192</v>
      </c>
      <c r="E195" s="210" t="s">
        <v>554</v>
      </c>
      <c r="F195" s="211" t="s">
        <v>555</v>
      </c>
      <c r="G195" s="212" t="s">
        <v>195</v>
      </c>
      <c r="H195" s="213">
        <v>6.908</v>
      </c>
      <c r="I195" s="214"/>
      <c r="J195" s="215">
        <f>ROUND(I195*H195,2)</f>
        <v>0</v>
      </c>
      <c r="K195" s="211" t="s">
        <v>196</v>
      </c>
      <c r="L195" s="39"/>
      <c r="M195" s="216" t="s">
        <v>1</v>
      </c>
      <c r="N195" s="217" t="s">
        <v>43</v>
      </c>
      <c r="O195" s="71"/>
      <c r="P195" s="218">
        <f>O195*H195</f>
        <v>0</v>
      </c>
      <c r="Q195" s="218">
        <v>0.01352</v>
      </c>
      <c r="R195" s="218">
        <f>Q195*H195</f>
        <v>0.09339616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197</v>
      </c>
      <c r="AT195" s="220" t="s">
        <v>192</v>
      </c>
      <c r="AU195" s="220" t="s">
        <v>87</v>
      </c>
      <c r="AY195" s="17" t="s">
        <v>190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85</v>
      </c>
      <c r="BK195" s="221">
        <f>ROUND(I195*H195,2)</f>
        <v>0</v>
      </c>
      <c r="BL195" s="17" t="s">
        <v>197</v>
      </c>
      <c r="BM195" s="220" t="s">
        <v>556</v>
      </c>
    </row>
    <row r="196" spans="2:51" s="13" customFormat="1" ht="10.2">
      <c r="B196" s="222"/>
      <c r="C196" s="223"/>
      <c r="D196" s="224" t="s">
        <v>199</v>
      </c>
      <c r="E196" s="225" t="s">
        <v>1</v>
      </c>
      <c r="F196" s="226" t="s">
        <v>557</v>
      </c>
      <c r="G196" s="223"/>
      <c r="H196" s="227">
        <v>6.908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199</v>
      </c>
      <c r="AU196" s="233" t="s">
        <v>87</v>
      </c>
      <c r="AV196" s="13" t="s">
        <v>87</v>
      </c>
      <c r="AW196" s="13" t="s">
        <v>34</v>
      </c>
      <c r="AX196" s="13" t="s">
        <v>85</v>
      </c>
      <c r="AY196" s="233" t="s">
        <v>190</v>
      </c>
    </row>
    <row r="197" spans="1:65" s="2" customFormat="1" ht="16.5" customHeight="1">
      <c r="A197" s="34"/>
      <c r="B197" s="35"/>
      <c r="C197" s="209" t="s">
        <v>342</v>
      </c>
      <c r="D197" s="209" t="s">
        <v>192</v>
      </c>
      <c r="E197" s="210" t="s">
        <v>558</v>
      </c>
      <c r="F197" s="211" t="s">
        <v>559</v>
      </c>
      <c r="G197" s="212" t="s">
        <v>195</v>
      </c>
      <c r="H197" s="213">
        <v>6.908</v>
      </c>
      <c r="I197" s="214"/>
      <c r="J197" s="215">
        <f>ROUND(I197*H197,2)</f>
        <v>0</v>
      </c>
      <c r="K197" s="211" t="s">
        <v>196</v>
      </c>
      <c r="L197" s="39"/>
      <c r="M197" s="216" t="s">
        <v>1</v>
      </c>
      <c r="N197" s="217" t="s">
        <v>43</v>
      </c>
      <c r="O197" s="71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197</v>
      </c>
      <c r="AT197" s="220" t="s">
        <v>192</v>
      </c>
      <c r="AU197" s="220" t="s">
        <v>87</v>
      </c>
      <c r="AY197" s="17" t="s">
        <v>190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85</v>
      </c>
      <c r="BK197" s="221">
        <f>ROUND(I197*H197,2)</f>
        <v>0</v>
      </c>
      <c r="BL197" s="17" t="s">
        <v>197</v>
      </c>
      <c r="BM197" s="220" t="s">
        <v>560</v>
      </c>
    </row>
    <row r="198" spans="1:65" s="2" customFormat="1" ht="16.5" customHeight="1">
      <c r="A198" s="34"/>
      <c r="B198" s="35"/>
      <c r="C198" s="209" t="s">
        <v>138</v>
      </c>
      <c r="D198" s="209" t="s">
        <v>192</v>
      </c>
      <c r="E198" s="210" t="s">
        <v>561</v>
      </c>
      <c r="F198" s="211" t="s">
        <v>562</v>
      </c>
      <c r="G198" s="212" t="s">
        <v>256</v>
      </c>
      <c r="H198" s="213">
        <v>0.014</v>
      </c>
      <c r="I198" s="214"/>
      <c r="J198" s="215">
        <f>ROUND(I198*H198,2)</f>
        <v>0</v>
      </c>
      <c r="K198" s="211" t="s">
        <v>196</v>
      </c>
      <c r="L198" s="39"/>
      <c r="M198" s="216" t="s">
        <v>1</v>
      </c>
      <c r="N198" s="217" t="s">
        <v>43</v>
      </c>
      <c r="O198" s="71"/>
      <c r="P198" s="218">
        <f>O198*H198</f>
        <v>0</v>
      </c>
      <c r="Q198" s="218">
        <v>1.04143</v>
      </c>
      <c r="R198" s="218">
        <f>Q198*H198</f>
        <v>0.01458002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197</v>
      </c>
      <c r="AT198" s="220" t="s">
        <v>192</v>
      </c>
      <c r="AU198" s="220" t="s">
        <v>87</v>
      </c>
      <c r="AY198" s="17" t="s">
        <v>190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85</v>
      </c>
      <c r="BK198" s="221">
        <f>ROUND(I198*H198,2)</f>
        <v>0</v>
      </c>
      <c r="BL198" s="17" t="s">
        <v>197</v>
      </c>
      <c r="BM198" s="220" t="s">
        <v>563</v>
      </c>
    </row>
    <row r="199" spans="2:51" s="13" customFormat="1" ht="10.2">
      <c r="B199" s="222"/>
      <c r="C199" s="223"/>
      <c r="D199" s="224" t="s">
        <v>199</v>
      </c>
      <c r="E199" s="225" t="s">
        <v>1</v>
      </c>
      <c r="F199" s="226" t="s">
        <v>564</v>
      </c>
      <c r="G199" s="223"/>
      <c r="H199" s="227">
        <v>0.014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199</v>
      </c>
      <c r="AU199" s="233" t="s">
        <v>87</v>
      </c>
      <c r="AV199" s="13" t="s">
        <v>87</v>
      </c>
      <c r="AW199" s="13" t="s">
        <v>34</v>
      </c>
      <c r="AX199" s="13" t="s">
        <v>85</v>
      </c>
      <c r="AY199" s="233" t="s">
        <v>190</v>
      </c>
    </row>
    <row r="200" spans="1:65" s="2" customFormat="1" ht="16.5" customHeight="1">
      <c r="A200" s="34"/>
      <c r="B200" s="35"/>
      <c r="C200" s="209" t="s">
        <v>352</v>
      </c>
      <c r="D200" s="209" t="s">
        <v>192</v>
      </c>
      <c r="E200" s="210" t="s">
        <v>565</v>
      </c>
      <c r="F200" s="211" t="s">
        <v>566</v>
      </c>
      <c r="G200" s="212" t="s">
        <v>202</v>
      </c>
      <c r="H200" s="213">
        <v>4</v>
      </c>
      <c r="I200" s="214"/>
      <c r="J200" s="215">
        <f>ROUND(I200*H200,2)</f>
        <v>0</v>
      </c>
      <c r="K200" s="211" t="s">
        <v>196</v>
      </c>
      <c r="L200" s="39"/>
      <c r="M200" s="216" t="s">
        <v>1</v>
      </c>
      <c r="N200" s="217" t="s">
        <v>43</v>
      </c>
      <c r="O200" s="71"/>
      <c r="P200" s="218">
        <f>O200*H200</f>
        <v>0</v>
      </c>
      <c r="Q200" s="218">
        <v>1.98</v>
      </c>
      <c r="R200" s="218">
        <f>Q200*H200</f>
        <v>7.92</v>
      </c>
      <c r="S200" s="218">
        <v>0</v>
      </c>
      <c r="T200" s="21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197</v>
      </c>
      <c r="AT200" s="220" t="s">
        <v>192</v>
      </c>
      <c r="AU200" s="220" t="s">
        <v>87</v>
      </c>
      <c r="AY200" s="17" t="s">
        <v>190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7" t="s">
        <v>85</v>
      </c>
      <c r="BK200" s="221">
        <f>ROUND(I200*H200,2)</f>
        <v>0</v>
      </c>
      <c r="BL200" s="17" t="s">
        <v>197</v>
      </c>
      <c r="BM200" s="220" t="s">
        <v>567</v>
      </c>
    </row>
    <row r="201" spans="2:51" s="14" customFormat="1" ht="10.2">
      <c r="B201" s="234"/>
      <c r="C201" s="235"/>
      <c r="D201" s="224" t="s">
        <v>199</v>
      </c>
      <c r="E201" s="236" t="s">
        <v>1</v>
      </c>
      <c r="F201" s="237" t="s">
        <v>568</v>
      </c>
      <c r="G201" s="235"/>
      <c r="H201" s="236" t="s">
        <v>1</v>
      </c>
      <c r="I201" s="238"/>
      <c r="J201" s="235"/>
      <c r="K201" s="235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199</v>
      </c>
      <c r="AU201" s="243" t="s">
        <v>87</v>
      </c>
      <c r="AV201" s="14" t="s">
        <v>85</v>
      </c>
      <c r="AW201" s="14" t="s">
        <v>34</v>
      </c>
      <c r="AX201" s="14" t="s">
        <v>78</v>
      </c>
      <c r="AY201" s="243" t="s">
        <v>190</v>
      </c>
    </row>
    <row r="202" spans="2:51" s="13" customFormat="1" ht="10.2">
      <c r="B202" s="222"/>
      <c r="C202" s="223"/>
      <c r="D202" s="224" t="s">
        <v>199</v>
      </c>
      <c r="E202" s="225" t="s">
        <v>1</v>
      </c>
      <c r="F202" s="226" t="s">
        <v>197</v>
      </c>
      <c r="G202" s="223"/>
      <c r="H202" s="227">
        <v>4</v>
      </c>
      <c r="I202" s="228"/>
      <c r="J202" s="223"/>
      <c r="K202" s="223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199</v>
      </c>
      <c r="AU202" s="233" t="s">
        <v>87</v>
      </c>
      <c r="AV202" s="13" t="s">
        <v>87</v>
      </c>
      <c r="AW202" s="13" t="s">
        <v>34</v>
      </c>
      <c r="AX202" s="13" t="s">
        <v>85</v>
      </c>
      <c r="AY202" s="233" t="s">
        <v>190</v>
      </c>
    </row>
    <row r="203" spans="2:63" s="12" customFormat="1" ht="22.8" customHeight="1">
      <c r="B203" s="193"/>
      <c r="C203" s="194"/>
      <c r="D203" s="195" t="s">
        <v>77</v>
      </c>
      <c r="E203" s="207" t="s">
        <v>239</v>
      </c>
      <c r="F203" s="207" t="s">
        <v>569</v>
      </c>
      <c r="G203" s="194"/>
      <c r="H203" s="194"/>
      <c r="I203" s="197"/>
      <c r="J203" s="208">
        <f>BK203</f>
        <v>0</v>
      </c>
      <c r="K203" s="194"/>
      <c r="L203" s="199"/>
      <c r="M203" s="200"/>
      <c r="N203" s="201"/>
      <c r="O203" s="201"/>
      <c r="P203" s="202">
        <f>SUM(P204:P215)</f>
        <v>0</v>
      </c>
      <c r="Q203" s="201"/>
      <c r="R203" s="202">
        <f>SUM(R204:R215)</f>
        <v>70.3698144</v>
      </c>
      <c r="S203" s="201"/>
      <c r="T203" s="203">
        <f>SUM(T204:T215)</f>
        <v>0</v>
      </c>
      <c r="AR203" s="204" t="s">
        <v>85</v>
      </c>
      <c r="AT203" s="205" t="s">
        <v>77</v>
      </c>
      <c r="AU203" s="205" t="s">
        <v>85</v>
      </c>
      <c r="AY203" s="204" t="s">
        <v>190</v>
      </c>
      <c r="BK203" s="206">
        <f>SUM(BK204:BK215)</f>
        <v>0</v>
      </c>
    </row>
    <row r="204" spans="1:65" s="2" customFormat="1" ht="21.75" customHeight="1">
      <c r="A204" s="34"/>
      <c r="B204" s="35"/>
      <c r="C204" s="209" t="s">
        <v>356</v>
      </c>
      <c r="D204" s="209" t="s">
        <v>192</v>
      </c>
      <c r="E204" s="210" t="s">
        <v>570</v>
      </c>
      <c r="F204" s="211" t="s">
        <v>571</v>
      </c>
      <c r="G204" s="212" t="s">
        <v>195</v>
      </c>
      <c r="H204" s="213">
        <v>3</v>
      </c>
      <c r="I204" s="214"/>
      <c r="J204" s="215">
        <f>ROUND(I204*H204,2)</f>
        <v>0</v>
      </c>
      <c r="K204" s="211" t="s">
        <v>196</v>
      </c>
      <c r="L204" s="39"/>
      <c r="M204" s="216" t="s">
        <v>1</v>
      </c>
      <c r="N204" s="217" t="s">
        <v>43</v>
      </c>
      <c r="O204" s="71"/>
      <c r="P204" s="218">
        <f>O204*H204</f>
        <v>0</v>
      </c>
      <c r="Q204" s="218">
        <v>0.0026</v>
      </c>
      <c r="R204" s="218">
        <f>Q204*H204</f>
        <v>0.0078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197</v>
      </c>
      <c r="AT204" s="220" t="s">
        <v>192</v>
      </c>
      <c r="AU204" s="220" t="s">
        <v>87</v>
      </c>
      <c r="AY204" s="17" t="s">
        <v>190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85</v>
      </c>
      <c r="BK204" s="221">
        <f>ROUND(I204*H204,2)</f>
        <v>0</v>
      </c>
      <c r="BL204" s="17" t="s">
        <v>197</v>
      </c>
      <c r="BM204" s="220" t="s">
        <v>572</v>
      </c>
    </row>
    <row r="205" spans="2:51" s="13" customFormat="1" ht="10.2">
      <c r="B205" s="222"/>
      <c r="C205" s="223"/>
      <c r="D205" s="224" t="s">
        <v>199</v>
      </c>
      <c r="E205" s="225" t="s">
        <v>1</v>
      </c>
      <c r="F205" s="226" t="s">
        <v>573</v>
      </c>
      <c r="G205" s="223"/>
      <c r="H205" s="227">
        <v>3</v>
      </c>
      <c r="I205" s="228"/>
      <c r="J205" s="223"/>
      <c r="K205" s="223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199</v>
      </c>
      <c r="AU205" s="233" t="s">
        <v>87</v>
      </c>
      <c r="AV205" s="13" t="s">
        <v>87</v>
      </c>
      <c r="AW205" s="13" t="s">
        <v>34</v>
      </c>
      <c r="AX205" s="13" t="s">
        <v>85</v>
      </c>
      <c r="AY205" s="233" t="s">
        <v>190</v>
      </c>
    </row>
    <row r="206" spans="1:65" s="2" customFormat="1" ht="16.5" customHeight="1">
      <c r="A206" s="34"/>
      <c r="B206" s="35"/>
      <c r="C206" s="209" t="s">
        <v>314</v>
      </c>
      <c r="D206" s="209" t="s">
        <v>192</v>
      </c>
      <c r="E206" s="210" t="s">
        <v>574</v>
      </c>
      <c r="F206" s="211" t="s">
        <v>575</v>
      </c>
      <c r="G206" s="212" t="s">
        <v>195</v>
      </c>
      <c r="H206" s="213">
        <v>3</v>
      </c>
      <c r="I206" s="214"/>
      <c r="J206" s="215">
        <f>ROUND(I206*H206,2)</f>
        <v>0</v>
      </c>
      <c r="K206" s="211" t="s">
        <v>196</v>
      </c>
      <c r="L206" s="39"/>
      <c r="M206" s="216" t="s">
        <v>1</v>
      </c>
      <c r="N206" s="217" t="s">
        <v>43</v>
      </c>
      <c r="O206" s="71"/>
      <c r="P206" s="218">
        <f>O206*H206</f>
        <v>0</v>
      </c>
      <c r="Q206" s="218">
        <v>1E-05</v>
      </c>
      <c r="R206" s="218">
        <f>Q206*H206</f>
        <v>3.0000000000000004E-05</v>
      </c>
      <c r="S206" s="218">
        <v>0</v>
      </c>
      <c r="T206" s="21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197</v>
      </c>
      <c r="AT206" s="220" t="s">
        <v>192</v>
      </c>
      <c r="AU206" s="220" t="s">
        <v>87</v>
      </c>
      <c r="AY206" s="17" t="s">
        <v>190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85</v>
      </c>
      <c r="BK206" s="221">
        <f>ROUND(I206*H206,2)</f>
        <v>0</v>
      </c>
      <c r="BL206" s="17" t="s">
        <v>197</v>
      </c>
      <c r="BM206" s="220" t="s">
        <v>576</v>
      </c>
    </row>
    <row r="207" spans="1:65" s="2" customFormat="1" ht="21.75" customHeight="1">
      <c r="A207" s="34"/>
      <c r="B207" s="35"/>
      <c r="C207" s="209" t="s">
        <v>364</v>
      </c>
      <c r="D207" s="209" t="s">
        <v>192</v>
      </c>
      <c r="E207" s="210" t="s">
        <v>348</v>
      </c>
      <c r="F207" s="211" t="s">
        <v>349</v>
      </c>
      <c r="G207" s="212" t="s">
        <v>350</v>
      </c>
      <c r="H207" s="213">
        <v>22</v>
      </c>
      <c r="I207" s="214"/>
      <c r="J207" s="215">
        <f>ROUND(I207*H207,2)</f>
        <v>0</v>
      </c>
      <c r="K207" s="211" t="s">
        <v>196</v>
      </c>
      <c r="L207" s="39"/>
      <c r="M207" s="216" t="s">
        <v>1</v>
      </c>
      <c r="N207" s="217" t="s">
        <v>43</v>
      </c>
      <c r="O207" s="71"/>
      <c r="P207" s="218">
        <f>O207*H207</f>
        <v>0</v>
      </c>
      <c r="Q207" s="218">
        <v>0.1295</v>
      </c>
      <c r="R207" s="218">
        <f>Q207*H207</f>
        <v>2.849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197</v>
      </c>
      <c r="AT207" s="220" t="s">
        <v>192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577</v>
      </c>
    </row>
    <row r="208" spans="1:65" s="2" customFormat="1" ht="16.5" customHeight="1">
      <c r="A208" s="34"/>
      <c r="B208" s="35"/>
      <c r="C208" s="255" t="s">
        <v>369</v>
      </c>
      <c r="D208" s="255" t="s">
        <v>327</v>
      </c>
      <c r="E208" s="256" t="s">
        <v>353</v>
      </c>
      <c r="F208" s="257" t="s">
        <v>354</v>
      </c>
      <c r="G208" s="258" t="s">
        <v>350</v>
      </c>
      <c r="H208" s="259">
        <v>23.1</v>
      </c>
      <c r="I208" s="260"/>
      <c r="J208" s="261">
        <f>ROUND(I208*H208,2)</f>
        <v>0</v>
      </c>
      <c r="K208" s="257" t="s">
        <v>400</v>
      </c>
      <c r="L208" s="262"/>
      <c r="M208" s="263" t="s">
        <v>1</v>
      </c>
      <c r="N208" s="264" t="s">
        <v>43</v>
      </c>
      <c r="O208" s="71"/>
      <c r="P208" s="218">
        <f>O208*H208</f>
        <v>0</v>
      </c>
      <c r="Q208" s="218">
        <v>0.058</v>
      </c>
      <c r="R208" s="218">
        <f>Q208*H208</f>
        <v>1.3398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234</v>
      </c>
      <c r="AT208" s="220" t="s">
        <v>327</v>
      </c>
      <c r="AU208" s="220" t="s">
        <v>87</v>
      </c>
      <c r="AY208" s="17" t="s">
        <v>190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85</v>
      </c>
      <c r="BK208" s="221">
        <f>ROUND(I208*H208,2)</f>
        <v>0</v>
      </c>
      <c r="BL208" s="17" t="s">
        <v>197</v>
      </c>
      <c r="BM208" s="220" t="s">
        <v>578</v>
      </c>
    </row>
    <row r="209" spans="1:65" s="2" customFormat="1" ht="21.75" customHeight="1">
      <c r="A209" s="34"/>
      <c r="B209" s="35"/>
      <c r="C209" s="209" t="s">
        <v>373</v>
      </c>
      <c r="D209" s="209" t="s">
        <v>192</v>
      </c>
      <c r="E209" s="210" t="s">
        <v>357</v>
      </c>
      <c r="F209" s="211" t="s">
        <v>358</v>
      </c>
      <c r="G209" s="212" t="s">
        <v>202</v>
      </c>
      <c r="H209" s="213">
        <v>0.66</v>
      </c>
      <c r="I209" s="214"/>
      <c r="J209" s="215">
        <f>ROUND(I209*H209,2)</f>
        <v>0</v>
      </c>
      <c r="K209" s="211" t="s">
        <v>196</v>
      </c>
      <c r="L209" s="39"/>
      <c r="M209" s="216" t="s">
        <v>1</v>
      </c>
      <c r="N209" s="217" t="s">
        <v>43</v>
      </c>
      <c r="O209" s="71"/>
      <c r="P209" s="218">
        <f>O209*H209</f>
        <v>0</v>
      </c>
      <c r="Q209" s="218">
        <v>2.25634</v>
      </c>
      <c r="R209" s="218">
        <f>Q209*H209</f>
        <v>1.4891843999999999</v>
      </c>
      <c r="S209" s="218">
        <v>0</v>
      </c>
      <c r="T209" s="21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197</v>
      </c>
      <c r="AT209" s="220" t="s">
        <v>192</v>
      </c>
      <c r="AU209" s="220" t="s">
        <v>87</v>
      </c>
      <c r="AY209" s="17" t="s">
        <v>190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85</v>
      </c>
      <c r="BK209" s="221">
        <f>ROUND(I209*H209,2)</f>
        <v>0</v>
      </c>
      <c r="BL209" s="17" t="s">
        <v>197</v>
      </c>
      <c r="BM209" s="220" t="s">
        <v>579</v>
      </c>
    </row>
    <row r="210" spans="2:51" s="13" customFormat="1" ht="10.2">
      <c r="B210" s="222"/>
      <c r="C210" s="223"/>
      <c r="D210" s="224" t="s">
        <v>199</v>
      </c>
      <c r="E210" s="225" t="s">
        <v>1</v>
      </c>
      <c r="F210" s="226" t="s">
        <v>502</v>
      </c>
      <c r="G210" s="223"/>
      <c r="H210" s="227">
        <v>0.66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199</v>
      </c>
      <c r="AU210" s="233" t="s">
        <v>87</v>
      </c>
      <c r="AV210" s="13" t="s">
        <v>87</v>
      </c>
      <c r="AW210" s="13" t="s">
        <v>34</v>
      </c>
      <c r="AX210" s="13" t="s">
        <v>85</v>
      </c>
      <c r="AY210" s="233" t="s">
        <v>190</v>
      </c>
    </row>
    <row r="211" spans="1:65" s="2" customFormat="1" ht="21.75" customHeight="1">
      <c r="A211" s="34"/>
      <c r="B211" s="35"/>
      <c r="C211" s="209" t="s">
        <v>381</v>
      </c>
      <c r="D211" s="209" t="s">
        <v>192</v>
      </c>
      <c r="E211" s="210" t="s">
        <v>580</v>
      </c>
      <c r="F211" s="211" t="s">
        <v>581</v>
      </c>
      <c r="G211" s="212" t="s">
        <v>311</v>
      </c>
      <c r="H211" s="213">
        <v>3</v>
      </c>
      <c r="I211" s="214"/>
      <c r="J211" s="215">
        <f>ROUND(I211*H211,2)</f>
        <v>0</v>
      </c>
      <c r="K211" s="211" t="s">
        <v>1</v>
      </c>
      <c r="L211" s="39"/>
      <c r="M211" s="216" t="s">
        <v>1</v>
      </c>
      <c r="N211" s="217" t="s">
        <v>43</v>
      </c>
      <c r="O211" s="71"/>
      <c r="P211" s="218">
        <f>O211*H211</f>
        <v>0</v>
      </c>
      <c r="Q211" s="218">
        <v>8.0855</v>
      </c>
      <c r="R211" s="218">
        <f>Q211*H211</f>
        <v>24.2565</v>
      </c>
      <c r="S211" s="218">
        <v>0</v>
      </c>
      <c r="T211" s="21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197</v>
      </c>
      <c r="AT211" s="220" t="s">
        <v>192</v>
      </c>
      <c r="AU211" s="220" t="s">
        <v>87</v>
      </c>
      <c r="AY211" s="17" t="s">
        <v>190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7" t="s">
        <v>85</v>
      </c>
      <c r="BK211" s="221">
        <f>ROUND(I211*H211,2)</f>
        <v>0</v>
      </c>
      <c r="BL211" s="17" t="s">
        <v>197</v>
      </c>
      <c r="BM211" s="220" t="s">
        <v>582</v>
      </c>
    </row>
    <row r="212" spans="1:65" s="2" customFormat="1" ht="33" customHeight="1">
      <c r="A212" s="34"/>
      <c r="B212" s="35"/>
      <c r="C212" s="209" t="s">
        <v>385</v>
      </c>
      <c r="D212" s="209" t="s">
        <v>192</v>
      </c>
      <c r="E212" s="210" t="s">
        <v>583</v>
      </c>
      <c r="F212" s="211" t="s">
        <v>584</v>
      </c>
      <c r="G212" s="212" t="s">
        <v>311</v>
      </c>
      <c r="H212" s="213">
        <v>2</v>
      </c>
      <c r="I212" s="214"/>
      <c r="J212" s="215">
        <f>ROUND(I212*H212,2)</f>
        <v>0</v>
      </c>
      <c r="K212" s="211" t="s">
        <v>1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8.0855</v>
      </c>
      <c r="R212" s="218">
        <f>Q212*H212</f>
        <v>16.171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585</v>
      </c>
    </row>
    <row r="213" spans="1:65" s="2" customFormat="1" ht="21.75" customHeight="1">
      <c r="A213" s="34"/>
      <c r="B213" s="35"/>
      <c r="C213" s="209" t="s">
        <v>389</v>
      </c>
      <c r="D213" s="209" t="s">
        <v>192</v>
      </c>
      <c r="E213" s="210" t="s">
        <v>586</v>
      </c>
      <c r="F213" s="211" t="s">
        <v>587</v>
      </c>
      <c r="G213" s="212" t="s">
        <v>311</v>
      </c>
      <c r="H213" s="213">
        <v>1</v>
      </c>
      <c r="I213" s="214"/>
      <c r="J213" s="215">
        <f>ROUND(I213*H213,2)</f>
        <v>0</v>
      </c>
      <c r="K213" s="211" t="s">
        <v>1</v>
      </c>
      <c r="L213" s="39"/>
      <c r="M213" s="216" t="s">
        <v>1</v>
      </c>
      <c r="N213" s="217" t="s">
        <v>43</v>
      </c>
      <c r="O213" s="71"/>
      <c r="P213" s="218">
        <f>O213*H213</f>
        <v>0</v>
      </c>
      <c r="Q213" s="218">
        <v>8.0855</v>
      </c>
      <c r="R213" s="218">
        <f>Q213*H213</f>
        <v>8.0855</v>
      </c>
      <c r="S213" s="218">
        <v>0</v>
      </c>
      <c r="T213" s="219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197</v>
      </c>
      <c r="AT213" s="220" t="s">
        <v>192</v>
      </c>
      <c r="AU213" s="220" t="s">
        <v>87</v>
      </c>
      <c r="AY213" s="17" t="s">
        <v>190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7" t="s">
        <v>85</v>
      </c>
      <c r="BK213" s="221">
        <f>ROUND(I213*H213,2)</f>
        <v>0</v>
      </c>
      <c r="BL213" s="17" t="s">
        <v>197</v>
      </c>
      <c r="BM213" s="220" t="s">
        <v>588</v>
      </c>
    </row>
    <row r="214" spans="1:65" s="2" customFormat="1" ht="21.75" customHeight="1">
      <c r="A214" s="34"/>
      <c r="B214" s="35"/>
      <c r="C214" s="209" t="s">
        <v>393</v>
      </c>
      <c r="D214" s="209" t="s">
        <v>192</v>
      </c>
      <c r="E214" s="210" t="s">
        <v>589</v>
      </c>
      <c r="F214" s="211" t="s">
        <v>590</v>
      </c>
      <c r="G214" s="212" t="s">
        <v>311</v>
      </c>
      <c r="H214" s="213">
        <v>1</v>
      </c>
      <c r="I214" s="214"/>
      <c r="J214" s="215">
        <f>ROUND(I214*H214,2)</f>
        <v>0</v>
      </c>
      <c r="K214" s="211" t="s">
        <v>1</v>
      </c>
      <c r="L214" s="39"/>
      <c r="M214" s="216" t="s">
        <v>1</v>
      </c>
      <c r="N214" s="217" t="s">
        <v>43</v>
      </c>
      <c r="O214" s="71"/>
      <c r="P214" s="218">
        <f>O214*H214</f>
        <v>0</v>
      </c>
      <c r="Q214" s="218">
        <v>8.0855</v>
      </c>
      <c r="R214" s="218">
        <f>Q214*H214</f>
        <v>8.0855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197</v>
      </c>
      <c r="AT214" s="220" t="s">
        <v>192</v>
      </c>
      <c r="AU214" s="220" t="s">
        <v>87</v>
      </c>
      <c r="AY214" s="17" t="s">
        <v>190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85</v>
      </c>
      <c r="BK214" s="221">
        <f>ROUND(I214*H214,2)</f>
        <v>0</v>
      </c>
      <c r="BL214" s="17" t="s">
        <v>197</v>
      </c>
      <c r="BM214" s="220" t="s">
        <v>591</v>
      </c>
    </row>
    <row r="215" spans="1:65" s="2" customFormat="1" ht="16.5" customHeight="1">
      <c r="A215" s="34"/>
      <c r="B215" s="35"/>
      <c r="C215" s="209" t="s">
        <v>397</v>
      </c>
      <c r="D215" s="209" t="s">
        <v>192</v>
      </c>
      <c r="E215" s="210" t="s">
        <v>592</v>
      </c>
      <c r="F215" s="211" t="s">
        <v>593</v>
      </c>
      <c r="G215" s="212" t="s">
        <v>311</v>
      </c>
      <c r="H215" s="213">
        <v>1</v>
      </c>
      <c r="I215" s="214"/>
      <c r="J215" s="215">
        <f>ROUND(I215*H215,2)</f>
        <v>0</v>
      </c>
      <c r="K215" s="211" t="s">
        <v>1</v>
      </c>
      <c r="L215" s="39"/>
      <c r="M215" s="216" t="s">
        <v>1</v>
      </c>
      <c r="N215" s="217" t="s">
        <v>43</v>
      </c>
      <c r="O215" s="71"/>
      <c r="P215" s="218">
        <f>O215*H215</f>
        <v>0</v>
      </c>
      <c r="Q215" s="218">
        <v>8.0855</v>
      </c>
      <c r="R215" s="218">
        <f>Q215*H215</f>
        <v>8.0855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197</v>
      </c>
      <c r="AT215" s="220" t="s">
        <v>192</v>
      </c>
      <c r="AU215" s="220" t="s">
        <v>87</v>
      </c>
      <c r="AY215" s="17" t="s">
        <v>190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85</v>
      </c>
      <c r="BK215" s="221">
        <f>ROUND(I215*H215,2)</f>
        <v>0</v>
      </c>
      <c r="BL215" s="17" t="s">
        <v>197</v>
      </c>
      <c r="BM215" s="220" t="s">
        <v>594</v>
      </c>
    </row>
    <row r="216" spans="2:63" s="12" customFormat="1" ht="22.8" customHeight="1">
      <c r="B216" s="193"/>
      <c r="C216" s="194"/>
      <c r="D216" s="195" t="s">
        <v>77</v>
      </c>
      <c r="E216" s="207" t="s">
        <v>595</v>
      </c>
      <c r="F216" s="207" t="s">
        <v>596</v>
      </c>
      <c r="G216" s="194"/>
      <c r="H216" s="194"/>
      <c r="I216" s="197"/>
      <c r="J216" s="208">
        <f>BK216</f>
        <v>0</v>
      </c>
      <c r="K216" s="194"/>
      <c r="L216" s="199"/>
      <c r="M216" s="200"/>
      <c r="N216" s="201"/>
      <c r="O216" s="201"/>
      <c r="P216" s="202">
        <f>SUM(P217:P229)</f>
        <v>0</v>
      </c>
      <c r="Q216" s="201"/>
      <c r="R216" s="202">
        <f>SUM(R217:R229)</f>
        <v>0</v>
      </c>
      <c r="S216" s="201"/>
      <c r="T216" s="203">
        <f>SUM(T217:T229)</f>
        <v>0</v>
      </c>
      <c r="AR216" s="204" t="s">
        <v>85</v>
      </c>
      <c r="AT216" s="205" t="s">
        <v>77</v>
      </c>
      <c r="AU216" s="205" t="s">
        <v>85</v>
      </c>
      <c r="AY216" s="204" t="s">
        <v>190</v>
      </c>
      <c r="BK216" s="206">
        <f>SUM(BK217:BK229)</f>
        <v>0</v>
      </c>
    </row>
    <row r="217" spans="1:65" s="2" customFormat="1" ht="16.5" customHeight="1">
      <c r="A217" s="34"/>
      <c r="B217" s="35"/>
      <c r="C217" s="209" t="s">
        <v>402</v>
      </c>
      <c r="D217" s="209" t="s">
        <v>192</v>
      </c>
      <c r="E217" s="210" t="s">
        <v>597</v>
      </c>
      <c r="F217" s="211" t="s">
        <v>598</v>
      </c>
      <c r="G217" s="212" t="s">
        <v>256</v>
      </c>
      <c r="H217" s="213">
        <v>36.792</v>
      </c>
      <c r="I217" s="214"/>
      <c r="J217" s="215">
        <f>ROUND(I217*H217,2)</f>
        <v>0</v>
      </c>
      <c r="K217" s="211" t="s">
        <v>196</v>
      </c>
      <c r="L217" s="39"/>
      <c r="M217" s="216" t="s">
        <v>1</v>
      </c>
      <c r="N217" s="217" t="s">
        <v>43</v>
      </c>
      <c r="O217" s="71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197</v>
      </c>
      <c r="AT217" s="220" t="s">
        <v>192</v>
      </c>
      <c r="AU217" s="220" t="s">
        <v>87</v>
      </c>
      <c r="AY217" s="17" t="s">
        <v>190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7" t="s">
        <v>85</v>
      </c>
      <c r="BK217" s="221">
        <f>ROUND(I217*H217,2)</f>
        <v>0</v>
      </c>
      <c r="BL217" s="17" t="s">
        <v>197</v>
      </c>
      <c r="BM217" s="220" t="s">
        <v>599</v>
      </c>
    </row>
    <row r="218" spans="2:51" s="13" customFormat="1" ht="10.2">
      <c r="B218" s="222"/>
      <c r="C218" s="223"/>
      <c r="D218" s="224" t="s">
        <v>199</v>
      </c>
      <c r="E218" s="225" t="s">
        <v>472</v>
      </c>
      <c r="F218" s="226" t="s">
        <v>473</v>
      </c>
      <c r="G218" s="223"/>
      <c r="H218" s="227">
        <v>36.792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199</v>
      </c>
      <c r="AU218" s="233" t="s">
        <v>87</v>
      </c>
      <c r="AV218" s="13" t="s">
        <v>87</v>
      </c>
      <c r="AW218" s="13" t="s">
        <v>34</v>
      </c>
      <c r="AX218" s="13" t="s">
        <v>85</v>
      </c>
      <c r="AY218" s="233" t="s">
        <v>190</v>
      </c>
    </row>
    <row r="219" spans="1:65" s="2" customFormat="1" ht="21.75" customHeight="1">
      <c r="A219" s="34"/>
      <c r="B219" s="35"/>
      <c r="C219" s="209" t="s">
        <v>409</v>
      </c>
      <c r="D219" s="209" t="s">
        <v>192</v>
      </c>
      <c r="E219" s="210" t="s">
        <v>600</v>
      </c>
      <c r="F219" s="211" t="s">
        <v>601</v>
      </c>
      <c r="G219" s="212" t="s">
        <v>256</v>
      </c>
      <c r="H219" s="213">
        <v>515.088</v>
      </c>
      <c r="I219" s="214"/>
      <c r="J219" s="215">
        <f>ROUND(I219*H219,2)</f>
        <v>0</v>
      </c>
      <c r="K219" s="211" t="s">
        <v>196</v>
      </c>
      <c r="L219" s="39"/>
      <c r="M219" s="216" t="s">
        <v>1</v>
      </c>
      <c r="N219" s="217" t="s">
        <v>43</v>
      </c>
      <c r="O219" s="71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197</v>
      </c>
      <c r="AT219" s="220" t="s">
        <v>192</v>
      </c>
      <c r="AU219" s="220" t="s">
        <v>87</v>
      </c>
      <c r="AY219" s="17" t="s">
        <v>190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85</v>
      </c>
      <c r="BK219" s="221">
        <f>ROUND(I219*H219,2)</f>
        <v>0</v>
      </c>
      <c r="BL219" s="17" t="s">
        <v>197</v>
      </c>
      <c r="BM219" s="220" t="s">
        <v>602</v>
      </c>
    </row>
    <row r="220" spans="2:51" s="13" customFormat="1" ht="10.2">
      <c r="B220" s="222"/>
      <c r="C220" s="223"/>
      <c r="D220" s="224" t="s">
        <v>199</v>
      </c>
      <c r="E220" s="225" t="s">
        <v>1</v>
      </c>
      <c r="F220" s="226" t="s">
        <v>603</v>
      </c>
      <c r="G220" s="223"/>
      <c r="H220" s="227">
        <v>515.088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199</v>
      </c>
      <c r="AU220" s="233" t="s">
        <v>87</v>
      </c>
      <c r="AV220" s="13" t="s">
        <v>87</v>
      </c>
      <c r="AW220" s="13" t="s">
        <v>34</v>
      </c>
      <c r="AX220" s="13" t="s">
        <v>85</v>
      </c>
      <c r="AY220" s="233" t="s">
        <v>190</v>
      </c>
    </row>
    <row r="221" spans="1:65" s="2" customFormat="1" ht="16.5" customHeight="1">
      <c r="A221" s="34"/>
      <c r="B221" s="35"/>
      <c r="C221" s="209" t="s">
        <v>417</v>
      </c>
      <c r="D221" s="209" t="s">
        <v>192</v>
      </c>
      <c r="E221" s="210" t="s">
        <v>604</v>
      </c>
      <c r="F221" s="211" t="s">
        <v>605</v>
      </c>
      <c r="G221" s="212" t="s">
        <v>256</v>
      </c>
      <c r="H221" s="213">
        <v>2.87</v>
      </c>
      <c r="I221" s="214"/>
      <c r="J221" s="215">
        <f>ROUND(I221*H221,2)</f>
        <v>0</v>
      </c>
      <c r="K221" s="211" t="s">
        <v>196</v>
      </c>
      <c r="L221" s="39"/>
      <c r="M221" s="216" t="s">
        <v>1</v>
      </c>
      <c r="N221" s="217" t="s">
        <v>43</v>
      </c>
      <c r="O221" s="71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197</v>
      </c>
      <c r="AT221" s="220" t="s">
        <v>192</v>
      </c>
      <c r="AU221" s="220" t="s">
        <v>87</v>
      </c>
      <c r="AY221" s="17" t="s">
        <v>190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85</v>
      </c>
      <c r="BK221" s="221">
        <f>ROUND(I221*H221,2)</f>
        <v>0</v>
      </c>
      <c r="BL221" s="17" t="s">
        <v>197</v>
      </c>
      <c r="BM221" s="220" t="s">
        <v>606</v>
      </c>
    </row>
    <row r="222" spans="2:51" s="13" customFormat="1" ht="10.2">
      <c r="B222" s="222"/>
      <c r="C222" s="223"/>
      <c r="D222" s="224" t="s">
        <v>199</v>
      </c>
      <c r="E222" s="225" t="s">
        <v>475</v>
      </c>
      <c r="F222" s="226" t="s">
        <v>607</v>
      </c>
      <c r="G222" s="223"/>
      <c r="H222" s="227">
        <v>2.87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199</v>
      </c>
      <c r="AU222" s="233" t="s">
        <v>87</v>
      </c>
      <c r="AV222" s="13" t="s">
        <v>87</v>
      </c>
      <c r="AW222" s="13" t="s">
        <v>34</v>
      </c>
      <c r="AX222" s="13" t="s">
        <v>85</v>
      </c>
      <c r="AY222" s="233" t="s">
        <v>190</v>
      </c>
    </row>
    <row r="223" spans="1:65" s="2" customFormat="1" ht="21.75" customHeight="1">
      <c r="A223" s="34"/>
      <c r="B223" s="35"/>
      <c r="C223" s="209" t="s">
        <v>424</v>
      </c>
      <c r="D223" s="209" t="s">
        <v>192</v>
      </c>
      <c r="E223" s="210" t="s">
        <v>608</v>
      </c>
      <c r="F223" s="211" t="s">
        <v>609</v>
      </c>
      <c r="G223" s="212" t="s">
        <v>256</v>
      </c>
      <c r="H223" s="213">
        <v>40.18</v>
      </c>
      <c r="I223" s="214"/>
      <c r="J223" s="215">
        <f>ROUND(I223*H223,2)</f>
        <v>0</v>
      </c>
      <c r="K223" s="211" t="s">
        <v>196</v>
      </c>
      <c r="L223" s="39"/>
      <c r="M223" s="216" t="s">
        <v>1</v>
      </c>
      <c r="N223" s="217" t="s">
        <v>43</v>
      </c>
      <c r="O223" s="71"/>
      <c r="P223" s="218">
        <f>O223*H223</f>
        <v>0</v>
      </c>
      <c r="Q223" s="218">
        <v>0</v>
      </c>
      <c r="R223" s="218">
        <f>Q223*H223</f>
        <v>0</v>
      </c>
      <c r="S223" s="218">
        <v>0</v>
      </c>
      <c r="T223" s="21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197</v>
      </c>
      <c r="AT223" s="220" t="s">
        <v>192</v>
      </c>
      <c r="AU223" s="220" t="s">
        <v>87</v>
      </c>
      <c r="AY223" s="17" t="s">
        <v>190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17" t="s">
        <v>85</v>
      </c>
      <c r="BK223" s="221">
        <f>ROUND(I223*H223,2)</f>
        <v>0</v>
      </c>
      <c r="BL223" s="17" t="s">
        <v>197</v>
      </c>
      <c r="BM223" s="220" t="s">
        <v>610</v>
      </c>
    </row>
    <row r="224" spans="2:51" s="13" customFormat="1" ht="10.2">
      <c r="B224" s="222"/>
      <c r="C224" s="223"/>
      <c r="D224" s="224" t="s">
        <v>199</v>
      </c>
      <c r="E224" s="225" t="s">
        <v>1</v>
      </c>
      <c r="F224" s="226" t="s">
        <v>611</v>
      </c>
      <c r="G224" s="223"/>
      <c r="H224" s="227">
        <v>40.18</v>
      </c>
      <c r="I224" s="228"/>
      <c r="J224" s="223"/>
      <c r="K224" s="223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199</v>
      </c>
      <c r="AU224" s="233" t="s">
        <v>87</v>
      </c>
      <c r="AV224" s="13" t="s">
        <v>87</v>
      </c>
      <c r="AW224" s="13" t="s">
        <v>34</v>
      </c>
      <c r="AX224" s="13" t="s">
        <v>85</v>
      </c>
      <c r="AY224" s="233" t="s">
        <v>190</v>
      </c>
    </row>
    <row r="225" spans="1:65" s="2" customFormat="1" ht="21.75" customHeight="1">
      <c r="A225" s="34"/>
      <c r="B225" s="35"/>
      <c r="C225" s="209" t="s">
        <v>428</v>
      </c>
      <c r="D225" s="209" t="s">
        <v>192</v>
      </c>
      <c r="E225" s="210" t="s">
        <v>612</v>
      </c>
      <c r="F225" s="211" t="s">
        <v>613</v>
      </c>
      <c r="G225" s="212" t="s">
        <v>256</v>
      </c>
      <c r="H225" s="213">
        <v>39.662</v>
      </c>
      <c r="I225" s="214"/>
      <c r="J225" s="215">
        <f>ROUND(I225*H225,2)</f>
        <v>0</v>
      </c>
      <c r="K225" s="211" t="s">
        <v>196</v>
      </c>
      <c r="L225" s="39"/>
      <c r="M225" s="216" t="s">
        <v>1</v>
      </c>
      <c r="N225" s="217" t="s">
        <v>43</v>
      </c>
      <c r="O225" s="71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197</v>
      </c>
      <c r="AT225" s="220" t="s">
        <v>192</v>
      </c>
      <c r="AU225" s="220" t="s">
        <v>87</v>
      </c>
      <c r="AY225" s="17" t="s">
        <v>190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17" t="s">
        <v>85</v>
      </c>
      <c r="BK225" s="221">
        <f>ROUND(I225*H225,2)</f>
        <v>0</v>
      </c>
      <c r="BL225" s="17" t="s">
        <v>197</v>
      </c>
      <c r="BM225" s="220" t="s">
        <v>614</v>
      </c>
    </row>
    <row r="226" spans="1:65" s="2" customFormat="1" ht="33" customHeight="1">
      <c r="A226" s="34"/>
      <c r="B226" s="35"/>
      <c r="C226" s="209" t="s">
        <v>435</v>
      </c>
      <c r="D226" s="209" t="s">
        <v>192</v>
      </c>
      <c r="E226" s="210" t="s">
        <v>615</v>
      </c>
      <c r="F226" s="211" t="s">
        <v>616</v>
      </c>
      <c r="G226" s="212" t="s">
        <v>256</v>
      </c>
      <c r="H226" s="213">
        <v>2.87</v>
      </c>
      <c r="I226" s="214"/>
      <c r="J226" s="215">
        <f>ROUND(I226*H226,2)</f>
        <v>0</v>
      </c>
      <c r="K226" s="211" t="s">
        <v>400</v>
      </c>
      <c r="L226" s="39"/>
      <c r="M226" s="216" t="s">
        <v>1</v>
      </c>
      <c r="N226" s="217" t="s">
        <v>43</v>
      </c>
      <c r="O226" s="71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197</v>
      </c>
      <c r="AT226" s="220" t="s">
        <v>192</v>
      </c>
      <c r="AU226" s="220" t="s">
        <v>87</v>
      </c>
      <c r="AY226" s="17" t="s">
        <v>190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7" t="s">
        <v>85</v>
      </c>
      <c r="BK226" s="221">
        <f>ROUND(I226*H226,2)</f>
        <v>0</v>
      </c>
      <c r="BL226" s="17" t="s">
        <v>197</v>
      </c>
      <c r="BM226" s="220" t="s">
        <v>617</v>
      </c>
    </row>
    <row r="227" spans="1:65" s="2" customFormat="1" ht="33" customHeight="1">
      <c r="A227" s="34"/>
      <c r="B227" s="35"/>
      <c r="C227" s="209" t="s">
        <v>439</v>
      </c>
      <c r="D227" s="209" t="s">
        <v>192</v>
      </c>
      <c r="E227" s="210" t="s">
        <v>618</v>
      </c>
      <c r="F227" s="211" t="s">
        <v>619</v>
      </c>
      <c r="G227" s="212" t="s">
        <v>256</v>
      </c>
      <c r="H227" s="213">
        <v>15.84</v>
      </c>
      <c r="I227" s="214"/>
      <c r="J227" s="215">
        <f>ROUND(I227*H227,2)</f>
        <v>0</v>
      </c>
      <c r="K227" s="211" t="s">
        <v>196</v>
      </c>
      <c r="L227" s="39"/>
      <c r="M227" s="216" t="s">
        <v>1</v>
      </c>
      <c r="N227" s="217" t="s">
        <v>43</v>
      </c>
      <c r="O227" s="71"/>
      <c r="P227" s="218">
        <f>O227*H227</f>
        <v>0</v>
      </c>
      <c r="Q227" s="218">
        <v>0</v>
      </c>
      <c r="R227" s="218">
        <f>Q227*H227</f>
        <v>0</v>
      </c>
      <c r="S227" s="218">
        <v>0</v>
      </c>
      <c r="T227" s="21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197</v>
      </c>
      <c r="AT227" s="220" t="s">
        <v>192</v>
      </c>
      <c r="AU227" s="220" t="s">
        <v>87</v>
      </c>
      <c r="AY227" s="17" t="s">
        <v>190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17" t="s">
        <v>85</v>
      </c>
      <c r="BK227" s="221">
        <f>ROUND(I227*H227,2)</f>
        <v>0</v>
      </c>
      <c r="BL227" s="17" t="s">
        <v>197</v>
      </c>
      <c r="BM227" s="220" t="s">
        <v>620</v>
      </c>
    </row>
    <row r="228" spans="2:51" s="13" customFormat="1" ht="10.2">
      <c r="B228" s="222"/>
      <c r="C228" s="223"/>
      <c r="D228" s="224" t="s">
        <v>199</v>
      </c>
      <c r="E228" s="225" t="s">
        <v>1</v>
      </c>
      <c r="F228" s="226" t="s">
        <v>621</v>
      </c>
      <c r="G228" s="223"/>
      <c r="H228" s="227">
        <v>15.84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199</v>
      </c>
      <c r="AU228" s="233" t="s">
        <v>87</v>
      </c>
      <c r="AV228" s="13" t="s">
        <v>87</v>
      </c>
      <c r="AW228" s="13" t="s">
        <v>34</v>
      </c>
      <c r="AX228" s="13" t="s">
        <v>85</v>
      </c>
      <c r="AY228" s="233" t="s">
        <v>190</v>
      </c>
    </row>
    <row r="229" spans="1:65" s="2" customFormat="1" ht="33" customHeight="1">
      <c r="A229" s="34"/>
      <c r="B229" s="35"/>
      <c r="C229" s="209" t="s">
        <v>443</v>
      </c>
      <c r="D229" s="209" t="s">
        <v>192</v>
      </c>
      <c r="E229" s="210" t="s">
        <v>622</v>
      </c>
      <c r="F229" s="211" t="s">
        <v>623</v>
      </c>
      <c r="G229" s="212" t="s">
        <v>256</v>
      </c>
      <c r="H229" s="213">
        <v>20.952</v>
      </c>
      <c r="I229" s="214"/>
      <c r="J229" s="215">
        <f>ROUND(I229*H229,2)</f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85</v>
      </c>
      <c r="BK229" s="221">
        <f>ROUND(I229*H229,2)</f>
        <v>0</v>
      </c>
      <c r="BL229" s="17" t="s">
        <v>197</v>
      </c>
      <c r="BM229" s="220" t="s">
        <v>624</v>
      </c>
    </row>
    <row r="230" spans="2:63" s="12" customFormat="1" ht="22.8" customHeight="1">
      <c r="B230" s="193"/>
      <c r="C230" s="194"/>
      <c r="D230" s="195" t="s">
        <v>77</v>
      </c>
      <c r="E230" s="207" t="s">
        <v>407</v>
      </c>
      <c r="F230" s="207" t="s">
        <v>408</v>
      </c>
      <c r="G230" s="194"/>
      <c r="H230" s="194"/>
      <c r="I230" s="197"/>
      <c r="J230" s="208">
        <f>BK230</f>
        <v>0</v>
      </c>
      <c r="K230" s="194"/>
      <c r="L230" s="199"/>
      <c r="M230" s="200"/>
      <c r="N230" s="201"/>
      <c r="O230" s="201"/>
      <c r="P230" s="202">
        <f>P231</f>
        <v>0</v>
      </c>
      <c r="Q230" s="201"/>
      <c r="R230" s="202">
        <f>R231</f>
        <v>0</v>
      </c>
      <c r="S230" s="201"/>
      <c r="T230" s="203">
        <f>T231</f>
        <v>0</v>
      </c>
      <c r="AR230" s="204" t="s">
        <v>85</v>
      </c>
      <c r="AT230" s="205" t="s">
        <v>77</v>
      </c>
      <c r="AU230" s="205" t="s">
        <v>85</v>
      </c>
      <c r="AY230" s="204" t="s">
        <v>190</v>
      </c>
      <c r="BK230" s="206">
        <f>BK231</f>
        <v>0</v>
      </c>
    </row>
    <row r="231" spans="1:65" s="2" customFormat="1" ht="21.75" customHeight="1">
      <c r="A231" s="34"/>
      <c r="B231" s="35"/>
      <c r="C231" s="209" t="s">
        <v>447</v>
      </c>
      <c r="D231" s="209" t="s">
        <v>192</v>
      </c>
      <c r="E231" s="210" t="s">
        <v>625</v>
      </c>
      <c r="F231" s="211" t="s">
        <v>626</v>
      </c>
      <c r="G231" s="212" t="s">
        <v>256</v>
      </c>
      <c r="H231" s="213">
        <v>212.614</v>
      </c>
      <c r="I231" s="214"/>
      <c r="J231" s="215">
        <f>ROUND(I231*H231,2)</f>
        <v>0</v>
      </c>
      <c r="K231" s="211" t="s">
        <v>196</v>
      </c>
      <c r="L231" s="39"/>
      <c r="M231" s="216" t="s">
        <v>1</v>
      </c>
      <c r="N231" s="217" t="s">
        <v>43</v>
      </c>
      <c r="O231" s="71"/>
      <c r="P231" s="218">
        <f>O231*H231</f>
        <v>0</v>
      </c>
      <c r="Q231" s="218">
        <v>0</v>
      </c>
      <c r="R231" s="218">
        <f>Q231*H231</f>
        <v>0</v>
      </c>
      <c r="S231" s="218">
        <v>0</v>
      </c>
      <c r="T231" s="21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0" t="s">
        <v>197</v>
      </c>
      <c r="AT231" s="220" t="s">
        <v>192</v>
      </c>
      <c r="AU231" s="220" t="s">
        <v>87</v>
      </c>
      <c r="AY231" s="17" t="s">
        <v>190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17" t="s">
        <v>85</v>
      </c>
      <c r="BK231" s="221">
        <f>ROUND(I231*H231,2)</f>
        <v>0</v>
      </c>
      <c r="BL231" s="17" t="s">
        <v>197</v>
      </c>
      <c r="BM231" s="220" t="s">
        <v>627</v>
      </c>
    </row>
    <row r="232" spans="2:63" s="12" customFormat="1" ht="25.95" customHeight="1">
      <c r="B232" s="193"/>
      <c r="C232" s="194"/>
      <c r="D232" s="195" t="s">
        <v>77</v>
      </c>
      <c r="E232" s="196" t="s">
        <v>453</v>
      </c>
      <c r="F232" s="196" t="s">
        <v>135</v>
      </c>
      <c r="G232" s="194"/>
      <c r="H232" s="194"/>
      <c r="I232" s="197"/>
      <c r="J232" s="198">
        <f>BK232</f>
        <v>0</v>
      </c>
      <c r="K232" s="194"/>
      <c r="L232" s="199"/>
      <c r="M232" s="200"/>
      <c r="N232" s="201"/>
      <c r="O232" s="201"/>
      <c r="P232" s="202">
        <f>P233</f>
        <v>0</v>
      </c>
      <c r="Q232" s="201"/>
      <c r="R232" s="202">
        <f>R233</f>
        <v>0</v>
      </c>
      <c r="S232" s="201"/>
      <c r="T232" s="203">
        <f>T233</f>
        <v>0</v>
      </c>
      <c r="AR232" s="204" t="s">
        <v>217</v>
      </c>
      <c r="AT232" s="205" t="s">
        <v>77</v>
      </c>
      <c r="AU232" s="205" t="s">
        <v>78</v>
      </c>
      <c r="AY232" s="204" t="s">
        <v>190</v>
      </c>
      <c r="BK232" s="206">
        <f>BK233</f>
        <v>0</v>
      </c>
    </row>
    <row r="233" spans="2:63" s="12" customFormat="1" ht="22.8" customHeight="1">
      <c r="B233" s="193"/>
      <c r="C233" s="194"/>
      <c r="D233" s="195" t="s">
        <v>77</v>
      </c>
      <c r="E233" s="207" t="s">
        <v>454</v>
      </c>
      <c r="F233" s="207" t="s">
        <v>455</v>
      </c>
      <c r="G233" s="194"/>
      <c r="H233" s="194"/>
      <c r="I233" s="197"/>
      <c r="J233" s="208">
        <f>BK233</f>
        <v>0</v>
      </c>
      <c r="K233" s="194"/>
      <c r="L233" s="199"/>
      <c r="M233" s="200"/>
      <c r="N233" s="201"/>
      <c r="O233" s="201"/>
      <c r="P233" s="202">
        <f>SUM(P234:P235)</f>
        <v>0</v>
      </c>
      <c r="Q233" s="201"/>
      <c r="R233" s="202">
        <f>SUM(R234:R235)</f>
        <v>0</v>
      </c>
      <c r="S233" s="201"/>
      <c r="T233" s="203">
        <f>SUM(T234:T235)</f>
        <v>0</v>
      </c>
      <c r="AR233" s="204" t="s">
        <v>217</v>
      </c>
      <c r="AT233" s="205" t="s">
        <v>77</v>
      </c>
      <c r="AU233" s="205" t="s">
        <v>85</v>
      </c>
      <c r="AY233" s="204" t="s">
        <v>190</v>
      </c>
      <c r="BK233" s="206">
        <f>SUM(BK234:BK235)</f>
        <v>0</v>
      </c>
    </row>
    <row r="234" spans="1:65" s="2" customFormat="1" ht="16.5" customHeight="1">
      <c r="A234" s="34"/>
      <c r="B234" s="35"/>
      <c r="C234" s="209" t="s">
        <v>456</v>
      </c>
      <c r="D234" s="209" t="s">
        <v>192</v>
      </c>
      <c r="E234" s="210" t="s">
        <v>457</v>
      </c>
      <c r="F234" s="211" t="s">
        <v>458</v>
      </c>
      <c r="G234" s="212" t="s">
        <v>459</v>
      </c>
      <c r="H234" s="213">
        <v>1</v>
      </c>
      <c r="I234" s="214"/>
      <c r="J234" s="215">
        <f>ROUND(I234*H234,2)</f>
        <v>0</v>
      </c>
      <c r="K234" s="211" t="s">
        <v>400</v>
      </c>
      <c r="L234" s="39"/>
      <c r="M234" s="216" t="s">
        <v>1</v>
      </c>
      <c r="N234" s="217" t="s">
        <v>43</v>
      </c>
      <c r="O234" s="71"/>
      <c r="P234" s="218">
        <f>O234*H234</f>
        <v>0</v>
      </c>
      <c r="Q234" s="218">
        <v>0</v>
      </c>
      <c r="R234" s="218">
        <f>Q234*H234</f>
        <v>0</v>
      </c>
      <c r="S234" s="218">
        <v>0</v>
      </c>
      <c r="T234" s="21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0" t="s">
        <v>460</v>
      </c>
      <c r="AT234" s="220" t="s">
        <v>192</v>
      </c>
      <c r="AU234" s="220" t="s">
        <v>87</v>
      </c>
      <c r="AY234" s="17" t="s">
        <v>190</v>
      </c>
      <c r="BE234" s="221">
        <f>IF(N234="základní",J234,0)</f>
        <v>0</v>
      </c>
      <c r="BF234" s="221">
        <f>IF(N234="snížená",J234,0)</f>
        <v>0</v>
      </c>
      <c r="BG234" s="221">
        <f>IF(N234="zákl. přenesená",J234,0)</f>
        <v>0</v>
      </c>
      <c r="BH234" s="221">
        <f>IF(N234="sníž. přenesená",J234,0)</f>
        <v>0</v>
      </c>
      <c r="BI234" s="221">
        <f>IF(N234="nulová",J234,0)</f>
        <v>0</v>
      </c>
      <c r="BJ234" s="17" t="s">
        <v>85</v>
      </c>
      <c r="BK234" s="221">
        <f>ROUND(I234*H234,2)</f>
        <v>0</v>
      </c>
      <c r="BL234" s="17" t="s">
        <v>460</v>
      </c>
      <c r="BM234" s="220" t="s">
        <v>628</v>
      </c>
    </row>
    <row r="235" spans="1:65" s="2" customFormat="1" ht="16.5" customHeight="1">
      <c r="A235" s="34"/>
      <c r="B235" s="35"/>
      <c r="C235" s="209" t="s">
        <v>462</v>
      </c>
      <c r="D235" s="209" t="s">
        <v>192</v>
      </c>
      <c r="E235" s="210" t="s">
        <v>463</v>
      </c>
      <c r="F235" s="211" t="s">
        <v>464</v>
      </c>
      <c r="G235" s="212" t="s">
        <v>459</v>
      </c>
      <c r="H235" s="213">
        <v>1</v>
      </c>
      <c r="I235" s="214"/>
      <c r="J235" s="215">
        <f>ROUND(I235*H235,2)</f>
        <v>0</v>
      </c>
      <c r="K235" s="211" t="s">
        <v>400</v>
      </c>
      <c r="L235" s="39"/>
      <c r="M235" s="266" t="s">
        <v>1</v>
      </c>
      <c r="N235" s="267" t="s">
        <v>43</v>
      </c>
      <c r="O235" s="268"/>
      <c r="P235" s="269">
        <f>O235*H235</f>
        <v>0</v>
      </c>
      <c r="Q235" s="269">
        <v>0</v>
      </c>
      <c r="R235" s="269">
        <f>Q235*H235</f>
        <v>0</v>
      </c>
      <c r="S235" s="269">
        <v>0</v>
      </c>
      <c r="T235" s="27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460</v>
      </c>
      <c r="AT235" s="220" t="s">
        <v>192</v>
      </c>
      <c r="AU235" s="220" t="s">
        <v>87</v>
      </c>
      <c r="AY235" s="17" t="s">
        <v>190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85</v>
      </c>
      <c r="BK235" s="221">
        <f>ROUND(I235*H235,2)</f>
        <v>0</v>
      </c>
      <c r="BL235" s="17" t="s">
        <v>460</v>
      </c>
      <c r="BM235" s="220" t="s">
        <v>629</v>
      </c>
    </row>
    <row r="236" spans="1:31" s="2" customFormat="1" ht="6.9" customHeight="1">
      <c r="A236" s="34"/>
      <c r="B236" s="54"/>
      <c r="C236" s="55"/>
      <c r="D236" s="55"/>
      <c r="E236" s="55"/>
      <c r="F236" s="55"/>
      <c r="G236" s="55"/>
      <c r="H236" s="55"/>
      <c r="I236" s="159"/>
      <c r="J236" s="55"/>
      <c r="K236" s="55"/>
      <c r="L236" s="39"/>
      <c r="M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</row>
  </sheetData>
  <sheetProtection algorithmName="SHA-512" hashValue="RX8Owxc6ea/3sCsE2YdaeR7SH4JMv2yG+PQZoUI8S+3Eyv1sHH5GCQrXZ9Qx/ZjSqvfXTGp7C06p9Smsc1yW9A==" saltValue="YjMiPL2xTzztMaWAgNFlMhdu9qdu0Ar5pcpCnjNOIeuf6gIWUT/3Qn6JrjlrWdk1irlLxKpkgiY2vDnj+hoXmg==" spinCount="100000" sheet="1" objects="1" scenarios="1" formatColumns="0" formatRows="0" autoFilter="0"/>
  <autoFilter ref="C128:K235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101</v>
      </c>
      <c r="AZ2" s="116" t="s">
        <v>466</v>
      </c>
      <c r="BA2" s="116" t="s">
        <v>1</v>
      </c>
      <c r="BB2" s="116" t="s">
        <v>1</v>
      </c>
      <c r="BC2" s="116" t="s">
        <v>393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137</v>
      </c>
      <c r="BA3" s="116" t="s">
        <v>1</v>
      </c>
      <c r="BB3" s="116" t="s">
        <v>1</v>
      </c>
      <c r="BC3" s="116" t="s">
        <v>630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146</v>
      </c>
      <c r="BA4" s="116" t="s">
        <v>1</v>
      </c>
      <c r="BB4" s="116" t="s">
        <v>1</v>
      </c>
      <c r="BC4" s="116" t="s">
        <v>631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139</v>
      </c>
      <c r="BA5" s="116" t="s">
        <v>1</v>
      </c>
      <c r="BB5" s="116" t="s">
        <v>1</v>
      </c>
      <c r="BC5" s="116" t="s">
        <v>632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142</v>
      </c>
      <c r="BA6" s="116" t="s">
        <v>1</v>
      </c>
      <c r="BB6" s="116" t="s">
        <v>1</v>
      </c>
      <c r="BC6" s="116" t="s">
        <v>282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470</v>
      </c>
      <c r="BA7" s="116" t="s">
        <v>1</v>
      </c>
      <c r="BB7" s="116" t="s">
        <v>1</v>
      </c>
      <c r="BC7" s="116" t="s">
        <v>633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154</v>
      </c>
      <c r="BA8" s="116" t="s">
        <v>1</v>
      </c>
      <c r="BB8" s="116" t="s">
        <v>1</v>
      </c>
      <c r="BC8" s="116" t="s">
        <v>364</v>
      </c>
      <c r="BD8" s="116" t="s">
        <v>87</v>
      </c>
    </row>
    <row r="9" spans="1:56" s="2" customFormat="1" ht="16.5" customHeight="1">
      <c r="A9" s="34"/>
      <c r="B9" s="39"/>
      <c r="C9" s="34"/>
      <c r="D9" s="34"/>
      <c r="E9" s="336" t="s">
        <v>474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16" t="s">
        <v>634</v>
      </c>
      <c r="BA9" s="116" t="s">
        <v>1</v>
      </c>
      <c r="BB9" s="116" t="s">
        <v>1</v>
      </c>
      <c r="BC9" s="116" t="s">
        <v>635</v>
      </c>
      <c r="BD9" s="116" t="s">
        <v>87</v>
      </c>
    </row>
    <row r="10" spans="1:31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636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ROUND((SUM(BE130:BE229)),2)</f>
        <v>0</v>
      </c>
      <c r="G35" s="34"/>
      <c r="H35" s="34"/>
      <c r="I35" s="138">
        <v>0.21</v>
      </c>
      <c r="J35" s="137">
        <f>ROUND(((SUM(BE130:BE229))*I35),2)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ROUND((SUM(BF130:BF229)),2)</f>
        <v>0</v>
      </c>
      <c r="G36" s="34"/>
      <c r="H36" s="34"/>
      <c r="I36" s="138">
        <v>0.15</v>
      </c>
      <c r="J36" s="137">
        <f>ROUND(((SUM(BF130:BF229))*I36),2)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ROUND((SUM(BG130:BG229)),2)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ROUND((SUM(BH130:BH229)),2)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ROUND((SUM(BI130:BI229)),2)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474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>02 - Stanoviště G.1.1.2-2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J131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J132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167</v>
      </c>
      <c r="E101" s="177"/>
      <c r="F101" s="177"/>
      <c r="G101" s="177"/>
      <c r="H101" s="177"/>
      <c r="I101" s="178"/>
      <c r="J101" s="179">
        <f>J175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478</v>
      </c>
      <c r="E102" s="177"/>
      <c r="F102" s="177"/>
      <c r="G102" s="177"/>
      <c r="H102" s="177"/>
      <c r="I102" s="178"/>
      <c r="J102" s="179">
        <f>J187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479</v>
      </c>
      <c r="E103" s="177"/>
      <c r="F103" s="177"/>
      <c r="G103" s="177"/>
      <c r="H103" s="177"/>
      <c r="I103" s="178"/>
      <c r="J103" s="179">
        <f>J199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169</v>
      </c>
      <c r="E104" s="177"/>
      <c r="F104" s="177"/>
      <c r="G104" s="177"/>
      <c r="H104" s="177"/>
      <c r="I104" s="178"/>
      <c r="J104" s="179">
        <f>J211</f>
        <v>0</v>
      </c>
      <c r="K104" s="104"/>
      <c r="L104" s="180"/>
    </row>
    <row r="105" spans="2:12" s="9" customFormat="1" ht="24.9" customHeight="1">
      <c r="B105" s="168"/>
      <c r="C105" s="169"/>
      <c r="D105" s="170" t="s">
        <v>637</v>
      </c>
      <c r="E105" s="171"/>
      <c r="F105" s="171"/>
      <c r="G105" s="171"/>
      <c r="H105" s="171"/>
      <c r="I105" s="172"/>
      <c r="J105" s="173">
        <f>J213</f>
        <v>0</v>
      </c>
      <c r="K105" s="169"/>
      <c r="L105" s="174"/>
    </row>
    <row r="106" spans="2:12" s="10" customFormat="1" ht="19.95" customHeight="1">
      <c r="B106" s="175"/>
      <c r="C106" s="104"/>
      <c r="D106" s="176" t="s">
        <v>638</v>
      </c>
      <c r="E106" s="177"/>
      <c r="F106" s="177"/>
      <c r="G106" s="177"/>
      <c r="H106" s="177"/>
      <c r="I106" s="178"/>
      <c r="J106" s="179">
        <f>J214</f>
        <v>0</v>
      </c>
      <c r="K106" s="104"/>
      <c r="L106" s="180"/>
    </row>
    <row r="107" spans="2:12" s="9" customFormat="1" ht="24.9" customHeight="1">
      <c r="B107" s="168"/>
      <c r="C107" s="169"/>
      <c r="D107" s="170" t="s">
        <v>173</v>
      </c>
      <c r="E107" s="171"/>
      <c r="F107" s="171"/>
      <c r="G107" s="171"/>
      <c r="H107" s="171"/>
      <c r="I107" s="172"/>
      <c r="J107" s="173">
        <f>J226</f>
        <v>0</v>
      </c>
      <c r="K107" s="169"/>
      <c r="L107" s="174"/>
    </row>
    <row r="108" spans="2:12" s="10" customFormat="1" ht="19.95" customHeight="1">
      <c r="B108" s="175"/>
      <c r="C108" s="104"/>
      <c r="D108" s="176" t="s">
        <v>174</v>
      </c>
      <c r="E108" s="177"/>
      <c r="F108" s="177"/>
      <c r="G108" s="177"/>
      <c r="H108" s="177"/>
      <c r="I108" s="178"/>
      <c r="J108" s="179">
        <f>J227</f>
        <v>0</v>
      </c>
      <c r="K108" s="104"/>
      <c r="L108" s="180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54"/>
      <c r="C110" s="55"/>
      <c r="D110" s="55"/>
      <c r="E110" s="55"/>
      <c r="F110" s="55"/>
      <c r="G110" s="55"/>
      <c r="H110" s="55"/>
      <c r="I110" s="159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" customHeight="1">
      <c r="A114" s="34"/>
      <c r="B114" s="56"/>
      <c r="C114" s="57"/>
      <c r="D114" s="57"/>
      <c r="E114" s="57"/>
      <c r="F114" s="57"/>
      <c r="G114" s="57"/>
      <c r="H114" s="57"/>
      <c r="I114" s="162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" customHeight="1">
      <c r="A115" s="34"/>
      <c r="B115" s="35"/>
      <c r="C115" s="23" t="s">
        <v>175</v>
      </c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3.25" customHeight="1">
      <c r="A118" s="34"/>
      <c r="B118" s="35"/>
      <c r="C118" s="36"/>
      <c r="D118" s="36"/>
      <c r="E118" s="343" t="str">
        <f>E7</f>
        <v>Regenerace panelového sídliště Křižná-VI.etapa,lokalita ul.Křižná,Seifertova,Bratří Čapků</v>
      </c>
      <c r="F118" s="344"/>
      <c r="G118" s="344"/>
      <c r="H118" s="344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150</v>
      </c>
      <c r="D119" s="22"/>
      <c r="E119" s="22"/>
      <c r="F119" s="22"/>
      <c r="G119" s="22"/>
      <c r="H119" s="22"/>
      <c r="I119" s="115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43" t="s">
        <v>474</v>
      </c>
      <c r="F120" s="345"/>
      <c r="G120" s="345"/>
      <c r="H120" s="345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156</v>
      </c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96" t="str">
        <f>E11</f>
        <v>02 - Stanoviště G.1.1.2-2</v>
      </c>
      <c r="F122" s="345"/>
      <c r="G122" s="345"/>
      <c r="H122" s="345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Valašské Meziříčí</v>
      </c>
      <c r="G124" s="36"/>
      <c r="H124" s="36"/>
      <c r="I124" s="124" t="s">
        <v>22</v>
      </c>
      <c r="J124" s="66" t="str">
        <f>IF(J14="","",J14)</f>
        <v>14. 1. 2020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65" customHeight="1">
      <c r="A126" s="34"/>
      <c r="B126" s="35"/>
      <c r="C126" s="29" t="s">
        <v>24</v>
      </c>
      <c r="D126" s="36"/>
      <c r="E126" s="36"/>
      <c r="F126" s="27" t="str">
        <f>E17</f>
        <v>Město Valašské Meziříčí</v>
      </c>
      <c r="G126" s="36"/>
      <c r="H126" s="36"/>
      <c r="I126" s="124" t="s">
        <v>30</v>
      </c>
      <c r="J126" s="32" t="str">
        <f>E23</f>
        <v>LZ-PROJEKT plus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9" t="s">
        <v>28</v>
      </c>
      <c r="D127" s="36"/>
      <c r="E127" s="36"/>
      <c r="F127" s="27" t="str">
        <f>IF(E20="","",E20)</f>
        <v>Vyplň údaj</v>
      </c>
      <c r="G127" s="36"/>
      <c r="H127" s="36"/>
      <c r="I127" s="124" t="s">
        <v>35</v>
      </c>
      <c r="J127" s="32" t="str">
        <f>E26</f>
        <v>Fajfrová Irena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123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81"/>
      <c r="B129" s="182"/>
      <c r="C129" s="183" t="s">
        <v>176</v>
      </c>
      <c r="D129" s="184" t="s">
        <v>63</v>
      </c>
      <c r="E129" s="184" t="s">
        <v>59</v>
      </c>
      <c r="F129" s="184" t="s">
        <v>60</v>
      </c>
      <c r="G129" s="184" t="s">
        <v>177</v>
      </c>
      <c r="H129" s="184" t="s">
        <v>178</v>
      </c>
      <c r="I129" s="185" t="s">
        <v>179</v>
      </c>
      <c r="J129" s="184" t="s">
        <v>160</v>
      </c>
      <c r="K129" s="186" t="s">
        <v>180</v>
      </c>
      <c r="L129" s="187"/>
      <c r="M129" s="75" t="s">
        <v>1</v>
      </c>
      <c r="N129" s="76" t="s">
        <v>42</v>
      </c>
      <c r="O129" s="76" t="s">
        <v>181</v>
      </c>
      <c r="P129" s="76" t="s">
        <v>182</v>
      </c>
      <c r="Q129" s="76" t="s">
        <v>183</v>
      </c>
      <c r="R129" s="76" t="s">
        <v>184</v>
      </c>
      <c r="S129" s="76" t="s">
        <v>185</v>
      </c>
      <c r="T129" s="77" t="s">
        <v>186</v>
      </c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</row>
    <row r="130" spans="1:63" s="2" customFormat="1" ht="22.8" customHeight="1">
      <c r="A130" s="34"/>
      <c r="B130" s="35"/>
      <c r="C130" s="82" t="s">
        <v>187</v>
      </c>
      <c r="D130" s="36"/>
      <c r="E130" s="36"/>
      <c r="F130" s="36"/>
      <c r="G130" s="36"/>
      <c r="H130" s="36"/>
      <c r="I130" s="123"/>
      <c r="J130" s="188">
        <f>BK130</f>
        <v>0</v>
      </c>
      <c r="K130" s="36"/>
      <c r="L130" s="39"/>
      <c r="M130" s="78"/>
      <c r="N130" s="189"/>
      <c r="O130" s="79"/>
      <c r="P130" s="190">
        <f>P131+P213+P226</f>
        <v>0</v>
      </c>
      <c r="Q130" s="79"/>
      <c r="R130" s="190">
        <f>R131+R213+R226</f>
        <v>188.97494977999997</v>
      </c>
      <c r="S130" s="79"/>
      <c r="T130" s="191">
        <f>T131+T213+T226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77</v>
      </c>
      <c r="AU130" s="17" t="s">
        <v>162</v>
      </c>
      <c r="BK130" s="192">
        <f>BK131+BK213+BK226</f>
        <v>0</v>
      </c>
    </row>
    <row r="131" spans="2:63" s="12" customFormat="1" ht="25.95" customHeight="1">
      <c r="B131" s="193"/>
      <c r="C131" s="194"/>
      <c r="D131" s="195" t="s">
        <v>77</v>
      </c>
      <c r="E131" s="196" t="s">
        <v>188</v>
      </c>
      <c r="F131" s="196" t="s">
        <v>189</v>
      </c>
      <c r="G131" s="194"/>
      <c r="H131" s="194"/>
      <c r="I131" s="197"/>
      <c r="J131" s="198">
        <f>BK131</f>
        <v>0</v>
      </c>
      <c r="K131" s="194"/>
      <c r="L131" s="199"/>
      <c r="M131" s="200"/>
      <c r="N131" s="201"/>
      <c r="O131" s="201"/>
      <c r="P131" s="202">
        <f>P132+P175+P187+P199+P211</f>
        <v>0</v>
      </c>
      <c r="Q131" s="201"/>
      <c r="R131" s="202">
        <f>R132+R175+R187+R199+R211</f>
        <v>187.14731977999998</v>
      </c>
      <c r="S131" s="201"/>
      <c r="T131" s="203">
        <f>T132+T175+T187+T199+T211</f>
        <v>0</v>
      </c>
      <c r="AR131" s="204" t="s">
        <v>85</v>
      </c>
      <c r="AT131" s="205" t="s">
        <v>77</v>
      </c>
      <c r="AU131" s="205" t="s">
        <v>78</v>
      </c>
      <c r="AY131" s="204" t="s">
        <v>190</v>
      </c>
      <c r="BK131" s="206">
        <f>BK132+BK175+BK187+BK199+BK211</f>
        <v>0</v>
      </c>
    </row>
    <row r="132" spans="2:63" s="12" customFormat="1" ht="22.8" customHeight="1">
      <c r="B132" s="193"/>
      <c r="C132" s="194"/>
      <c r="D132" s="195" t="s">
        <v>77</v>
      </c>
      <c r="E132" s="207" t="s">
        <v>85</v>
      </c>
      <c r="F132" s="207" t="s">
        <v>191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SUM(P133:P174)</f>
        <v>0</v>
      </c>
      <c r="Q132" s="201"/>
      <c r="R132" s="202">
        <f>SUM(R133:R174)</f>
        <v>68</v>
      </c>
      <c r="S132" s="201"/>
      <c r="T132" s="203">
        <f>SUM(T133:T174)</f>
        <v>0</v>
      </c>
      <c r="AR132" s="204" t="s">
        <v>85</v>
      </c>
      <c r="AT132" s="205" t="s">
        <v>77</v>
      </c>
      <c r="AU132" s="205" t="s">
        <v>85</v>
      </c>
      <c r="AY132" s="204" t="s">
        <v>190</v>
      </c>
      <c r="BK132" s="206">
        <f>SUM(BK133:BK174)</f>
        <v>0</v>
      </c>
    </row>
    <row r="133" spans="1:65" s="2" customFormat="1" ht="21.75" customHeight="1">
      <c r="A133" s="34"/>
      <c r="B133" s="35"/>
      <c r="C133" s="209" t="s">
        <v>85</v>
      </c>
      <c r="D133" s="209" t="s">
        <v>192</v>
      </c>
      <c r="E133" s="210" t="s">
        <v>492</v>
      </c>
      <c r="F133" s="211" t="s">
        <v>493</v>
      </c>
      <c r="G133" s="212" t="s">
        <v>195</v>
      </c>
      <c r="H133" s="213">
        <v>66</v>
      </c>
      <c r="I133" s="214"/>
      <c r="J133" s="215">
        <f>ROUND(I133*H133,2)</f>
        <v>0</v>
      </c>
      <c r="K133" s="211" t="s">
        <v>196</v>
      </c>
      <c r="L133" s="39"/>
      <c r="M133" s="216" t="s">
        <v>1</v>
      </c>
      <c r="N133" s="217" t="s">
        <v>43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197</v>
      </c>
      <c r="AT133" s="220" t="s">
        <v>192</v>
      </c>
      <c r="AU133" s="220" t="s">
        <v>87</v>
      </c>
      <c r="AY133" s="17" t="s">
        <v>190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85</v>
      </c>
      <c r="BK133" s="221">
        <f>ROUND(I133*H133,2)</f>
        <v>0</v>
      </c>
      <c r="BL133" s="17" t="s">
        <v>197</v>
      </c>
      <c r="BM133" s="220" t="s">
        <v>494</v>
      </c>
    </row>
    <row r="134" spans="2:51" s="13" customFormat="1" ht="10.2">
      <c r="B134" s="222"/>
      <c r="C134" s="223"/>
      <c r="D134" s="224" t="s">
        <v>199</v>
      </c>
      <c r="E134" s="225" t="s">
        <v>139</v>
      </c>
      <c r="F134" s="226" t="s">
        <v>639</v>
      </c>
      <c r="G134" s="223"/>
      <c r="H134" s="227">
        <v>66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199</v>
      </c>
      <c r="AU134" s="233" t="s">
        <v>87</v>
      </c>
      <c r="AV134" s="13" t="s">
        <v>87</v>
      </c>
      <c r="AW134" s="13" t="s">
        <v>34</v>
      </c>
      <c r="AX134" s="13" t="s">
        <v>85</v>
      </c>
      <c r="AY134" s="233" t="s">
        <v>190</v>
      </c>
    </row>
    <row r="135" spans="1:65" s="2" customFormat="1" ht="21.75" customHeight="1">
      <c r="A135" s="34"/>
      <c r="B135" s="35"/>
      <c r="C135" s="209" t="s">
        <v>87</v>
      </c>
      <c r="D135" s="209" t="s">
        <v>192</v>
      </c>
      <c r="E135" s="210" t="s">
        <v>211</v>
      </c>
      <c r="F135" s="211" t="s">
        <v>212</v>
      </c>
      <c r="G135" s="212" t="s">
        <v>202</v>
      </c>
      <c r="H135" s="213">
        <v>53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495</v>
      </c>
    </row>
    <row r="136" spans="2:51" s="14" customFormat="1" ht="10.2">
      <c r="B136" s="234"/>
      <c r="C136" s="235"/>
      <c r="D136" s="224" t="s">
        <v>199</v>
      </c>
      <c r="E136" s="236" t="s">
        <v>1</v>
      </c>
      <c r="F136" s="237" t="s">
        <v>496</v>
      </c>
      <c r="G136" s="235"/>
      <c r="H136" s="236" t="s">
        <v>1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199</v>
      </c>
      <c r="AU136" s="243" t="s">
        <v>87</v>
      </c>
      <c r="AV136" s="14" t="s">
        <v>85</v>
      </c>
      <c r="AW136" s="14" t="s">
        <v>34</v>
      </c>
      <c r="AX136" s="14" t="s">
        <v>78</v>
      </c>
      <c r="AY136" s="243" t="s">
        <v>190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640</v>
      </c>
      <c r="G137" s="223"/>
      <c r="H137" s="227">
        <v>53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78</v>
      </c>
      <c r="AY137" s="233" t="s">
        <v>190</v>
      </c>
    </row>
    <row r="138" spans="2:51" s="15" customFormat="1" ht="10.2">
      <c r="B138" s="244"/>
      <c r="C138" s="245"/>
      <c r="D138" s="224" t="s">
        <v>199</v>
      </c>
      <c r="E138" s="246" t="s">
        <v>137</v>
      </c>
      <c r="F138" s="247" t="s">
        <v>216</v>
      </c>
      <c r="G138" s="245"/>
      <c r="H138" s="248">
        <v>53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199</v>
      </c>
      <c r="AU138" s="254" t="s">
        <v>87</v>
      </c>
      <c r="AV138" s="15" t="s">
        <v>197</v>
      </c>
      <c r="AW138" s="15" t="s">
        <v>34</v>
      </c>
      <c r="AX138" s="15" t="s">
        <v>85</v>
      </c>
      <c r="AY138" s="254" t="s">
        <v>190</v>
      </c>
    </row>
    <row r="139" spans="1:65" s="2" customFormat="1" ht="21.75" customHeight="1">
      <c r="A139" s="34"/>
      <c r="B139" s="35"/>
      <c r="C139" s="209" t="s">
        <v>205</v>
      </c>
      <c r="D139" s="209" t="s">
        <v>192</v>
      </c>
      <c r="E139" s="210" t="s">
        <v>498</v>
      </c>
      <c r="F139" s="211" t="s">
        <v>499</v>
      </c>
      <c r="G139" s="212" t="s">
        <v>202</v>
      </c>
      <c r="H139" s="213">
        <v>0.54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500</v>
      </c>
    </row>
    <row r="140" spans="2:51" s="14" customFormat="1" ht="10.2">
      <c r="B140" s="234"/>
      <c r="C140" s="235"/>
      <c r="D140" s="224" t="s">
        <v>199</v>
      </c>
      <c r="E140" s="236" t="s">
        <v>1</v>
      </c>
      <c r="F140" s="237" t="s">
        <v>501</v>
      </c>
      <c r="G140" s="235"/>
      <c r="H140" s="236" t="s">
        <v>1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199</v>
      </c>
      <c r="AU140" s="243" t="s">
        <v>87</v>
      </c>
      <c r="AV140" s="14" t="s">
        <v>85</v>
      </c>
      <c r="AW140" s="14" t="s">
        <v>34</v>
      </c>
      <c r="AX140" s="14" t="s">
        <v>78</v>
      </c>
      <c r="AY140" s="243" t="s">
        <v>190</v>
      </c>
    </row>
    <row r="141" spans="2:51" s="13" customFormat="1" ht="10.2">
      <c r="B141" s="222"/>
      <c r="C141" s="223"/>
      <c r="D141" s="224" t="s">
        <v>199</v>
      </c>
      <c r="E141" s="225" t="s">
        <v>1</v>
      </c>
      <c r="F141" s="226" t="s">
        <v>641</v>
      </c>
      <c r="G141" s="223"/>
      <c r="H141" s="227">
        <v>0.54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78</v>
      </c>
      <c r="AY141" s="233" t="s">
        <v>190</v>
      </c>
    </row>
    <row r="142" spans="2:51" s="15" customFormat="1" ht="10.2">
      <c r="B142" s="244"/>
      <c r="C142" s="245"/>
      <c r="D142" s="224" t="s">
        <v>199</v>
      </c>
      <c r="E142" s="246" t="s">
        <v>470</v>
      </c>
      <c r="F142" s="247" t="s">
        <v>216</v>
      </c>
      <c r="G142" s="245"/>
      <c r="H142" s="248">
        <v>0.54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199</v>
      </c>
      <c r="AU142" s="254" t="s">
        <v>87</v>
      </c>
      <c r="AV142" s="15" t="s">
        <v>197</v>
      </c>
      <c r="AW142" s="15" t="s">
        <v>34</v>
      </c>
      <c r="AX142" s="15" t="s">
        <v>85</v>
      </c>
      <c r="AY142" s="254" t="s">
        <v>190</v>
      </c>
    </row>
    <row r="143" spans="1:65" s="2" customFormat="1" ht="21.75" customHeight="1">
      <c r="A143" s="34"/>
      <c r="B143" s="35"/>
      <c r="C143" s="209" t="s">
        <v>197</v>
      </c>
      <c r="D143" s="209" t="s">
        <v>192</v>
      </c>
      <c r="E143" s="210" t="s">
        <v>224</v>
      </c>
      <c r="F143" s="211" t="s">
        <v>225</v>
      </c>
      <c r="G143" s="212" t="s">
        <v>202</v>
      </c>
      <c r="H143" s="213">
        <v>12.6</v>
      </c>
      <c r="I143" s="214"/>
      <c r="J143" s="215">
        <f>ROUND(I143*H143,2)</f>
        <v>0</v>
      </c>
      <c r="K143" s="211" t="s">
        <v>196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503</v>
      </c>
    </row>
    <row r="144" spans="2:51" s="13" customFormat="1" ht="10.2">
      <c r="B144" s="222"/>
      <c r="C144" s="223"/>
      <c r="D144" s="224" t="s">
        <v>199</v>
      </c>
      <c r="E144" s="225" t="s">
        <v>1</v>
      </c>
      <c r="F144" s="226" t="s">
        <v>504</v>
      </c>
      <c r="G144" s="223"/>
      <c r="H144" s="227">
        <v>9.9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78</v>
      </c>
      <c r="AY144" s="233" t="s">
        <v>190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505</v>
      </c>
      <c r="G145" s="223"/>
      <c r="H145" s="227">
        <v>2.7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78</v>
      </c>
      <c r="AY145" s="233" t="s">
        <v>190</v>
      </c>
    </row>
    <row r="146" spans="2:51" s="15" customFormat="1" ht="10.2">
      <c r="B146" s="244"/>
      <c r="C146" s="245"/>
      <c r="D146" s="224" t="s">
        <v>199</v>
      </c>
      <c r="E146" s="246" t="s">
        <v>1</v>
      </c>
      <c r="F146" s="247" t="s">
        <v>216</v>
      </c>
      <c r="G146" s="245"/>
      <c r="H146" s="248">
        <v>12.6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199</v>
      </c>
      <c r="AU146" s="254" t="s">
        <v>87</v>
      </c>
      <c r="AV146" s="15" t="s">
        <v>197</v>
      </c>
      <c r="AW146" s="15" t="s">
        <v>34</v>
      </c>
      <c r="AX146" s="15" t="s">
        <v>85</v>
      </c>
      <c r="AY146" s="254" t="s">
        <v>190</v>
      </c>
    </row>
    <row r="147" spans="1:65" s="2" customFormat="1" ht="21.75" customHeight="1">
      <c r="A147" s="34"/>
      <c r="B147" s="35"/>
      <c r="C147" s="209" t="s">
        <v>217</v>
      </c>
      <c r="D147" s="209" t="s">
        <v>192</v>
      </c>
      <c r="E147" s="210" t="s">
        <v>230</v>
      </c>
      <c r="F147" s="211" t="s">
        <v>231</v>
      </c>
      <c r="G147" s="212" t="s">
        <v>202</v>
      </c>
      <c r="H147" s="213">
        <v>53.54</v>
      </c>
      <c r="I147" s="214"/>
      <c r="J147" s="215">
        <f>ROUND(I147*H147,2)</f>
        <v>0</v>
      </c>
      <c r="K147" s="211" t="s">
        <v>196</v>
      </c>
      <c r="L147" s="39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197</v>
      </c>
      <c r="AT147" s="220" t="s">
        <v>192</v>
      </c>
      <c r="AU147" s="220" t="s">
        <v>87</v>
      </c>
      <c r="AY147" s="17" t="s">
        <v>190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85</v>
      </c>
      <c r="BK147" s="221">
        <f>ROUND(I147*H147,2)</f>
        <v>0</v>
      </c>
      <c r="BL147" s="17" t="s">
        <v>197</v>
      </c>
      <c r="BM147" s="220" t="s">
        <v>506</v>
      </c>
    </row>
    <row r="148" spans="2:51" s="14" customFormat="1" ht="10.2">
      <c r="B148" s="234"/>
      <c r="C148" s="235"/>
      <c r="D148" s="224" t="s">
        <v>199</v>
      </c>
      <c r="E148" s="236" t="s">
        <v>1</v>
      </c>
      <c r="F148" s="237" t="s">
        <v>507</v>
      </c>
      <c r="G148" s="235"/>
      <c r="H148" s="236" t="s">
        <v>1</v>
      </c>
      <c r="I148" s="238"/>
      <c r="J148" s="235"/>
      <c r="K148" s="235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199</v>
      </c>
      <c r="AU148" s="243" t="s">
        <v>87</v>
      </c>
      <c r="AV148" s="14" t="s">
        <v>85</v>
      </c>
      <c r="AW148" s="14" t="s">
        <v>34</v>
      </c>
      <c r="AX148" s="14" t="s">
        <v>78</v>
      </c>
      <c r="AY148" s="243" t="s">
        <v>190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508</v>
      </c>
      <c r="G149" s="223"/>
      <c r="H149" s="227">
        <v>53.54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78</v>
      </c>
      <c r="AY149" s="233" t="s">
        <v>190</v>
      </c>
    </row>
    <row r="150" spans="2:51" s="15" customFormat="1" ht="10.2">
      <c r="B150" s="244"/>
      <c r="C150" s="245"/>
      <c r="D150" s="224" t="s">
        <v>199</v>
      </c>
      <c r="E150" s="246" t="s">
        <v>146</v>
      </c>
      <c r="F150" s="247" t="s">
        <v>216</v>
      </c>
      <c r="G150" s="245"/>
      <c r="H150" s="248">
        <v>53.54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199</v>
      </c>
      <c r="AU150" s="254" t="s">
        <v>87</v>
      </c>
      <c r="AV150" s="15" t="s">
        <v>197</v>
      </c>
      <c r="AW150" s="15" t="s">
        <v>34</v>
      </c>
      <c r="AX150" s="15" t="s">
        <v>85</v>
      </c>
      <c r="AY150" s="254" t="s">
        <v>190</v>
      </c>
    </row>
    <row r="151" spans="1:65" s="2" customFormat="1" ht="33" customHeight="1">
      <c r="A151" s="34"/>
      <c r="B151" s="35"/>
      <c r="C151" s="209" t="s">
        <v>223</v>
      </c>
      <c r="D151" s="209" t="s">
        <v>192</v>
      </c>
      <c r="E151" s="210" t="s">
        <v>235</v>
      </c>
      <c r="F151" s="211" t="s">
        <v>236</v>
      </c>
      <c r="G151" s="212" t="s">
        <v>202</v>
      </c>
      <c r="H151" s="213">
        <v>267.7</v>
      </c>
      <c r="I151" s="214"/>
      <c r="J151" s="215">
        <f>ROUND(I151*H151,2)</f>
        <v>0</v>
      </c>
      <c r="K151" s="211" t="s">
        <v>196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509</v>
      </c>
    </row>
    <row r="152" spans="2:51" s="13" customFormat="1" ht="10.2">
      <c r="B152" s="222"/>
      <c r="C152" s="223"/>
      <c r="D152" s="224" t="s">
        <v>199</v>
      </c>
      <c r="E152" s="225" t="s">
        <v>1</v>
      </c>
      <c r="F152" s="226" t="s">
        <v>238</v>
      </c>
      <c r="G152" s="223"/>
      <c r="H152" s="227">
        <v>267.7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199</v>
      </c>
      <c r="AU152" s="233" t="s">
        <v>87</v>
      </c>
      <c r="AV152" s="13" t="s">
        <v>87</v>
      </c>
      <c r="AW152" s="13" t="s">
        <v>34</v>
      </c>
      <c r="AX152" s="13" t="s">
        <v>85</v>
      </c>
      <c r="AY152" s="233" t="s">
        <v>190</v>
      </c>
    </row>
    <row r="153" spans="1:65" s="2" customFormat="1" ht="21.75" customHeight="1">
      <c r="A153" s="34"/>
      <c r="B153" s="35"/>
      <c r="C153" s="209" t="s">
        <v>229</v>
      </c>
      <c r="D153" s="209" t="s">
        <v>192</v>
      </c>
      <c r="E153" s="210" t="s">
        <v>240</v>
      </c>
      <c r="F153" s="211" t="s">
        <v>241</v>
      </c>
      <c r="G153" s="212" t="s">
        <v>202</v>
      </c>
      <c r="H153" s="213">
        <v>2.7</v>
      </c>
      <c r="I153" s="214"/>
      <c r="J153" s="215">
        <f>ROUND(I153*H153,2)</f>
        <v>0</v>
      </c>
      <c r="K153" s="211" t="s">
        <v>196</v>
      </c>
      <c r="L153" s="39"/>
      <c r="M153" s="216" t="s">
        <v>1</v>
      </c>
      <c r="N153" s="217" t="s">
        <v>43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197</v>
      </c>
      <c r="AT153" s="220" t="s">
        <v>192</v>
      </c>
      <c r="AU153" s="220" t="s">
        <v>87</v>
      </c>
      <c r="AY153" s="17" t="s">
        <v>190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85</v>
      </c>
      <c r="BK153" s="221">
        <f>ROUND(I153*H153,2)</f>
        <v>0</v>
      </c>
      <c r="BL153" s="17" t="s">
        <v>197</v>
      </c>
      <c r="BM153" s="220" t="s">
        <v>510</v>
      </c>
    </row>
    <row r="154" spans="2:51" s="13" customFormat="1" ht="10.2">
      <c r="B154" s="222"/>
      <c r="C154" s="223"/>
      <c r="D154" s="224" t="s">
        <v>199</v>
      </c>
      <c r="E154" s="225" t="s">
        <v>1</v>
      </c>
      <c r="F154" s="226" t="s">
        <v>511</v>
      </c>
      <c r="G154" s="223"/>
      <c r="H154" s="227">
        <v>2.7</v>
      </c>
      <c r="I154" s="228"/>
      <c r="J154" s="223"/>
      <c r="K154" s="223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199</v>
      </c>
      <c r="AU154" s="233" t="s">
        <v>87</v>
      </c>
      <c r="AV154" s="13" t="s">
        <v>87</v>
      </c>
      <c r="AW154" s="13" t="s">
        <v>34</v>
      </c>
      <c r="AX154" s="13" t="s">
        <v>85</v>
      </c>
      <c r="AY154" s="233" t="s">
        <v>190</v>
      </c>
    </row>
    <row r="155" spans="1:65" s="2" customFormat="1" ht="21.75" customHeight="1">
      <c r="A155" s="34"/>
      <c r="B155" s="35"/>
      <c r="C155" s="209" t="s">
        <v>234</v>
      </c>
      <c r="D155" s="209" t="s">
        <v>192</v>
      </c>
      <c r="E155" s="210" t="s">
        <v>245</v>
      </c>
      <c r="F155" s="211" t="s">
        <v>246</v>
      </c>
      <c r="G155" s="212" t="s">
        <v>202</v>
      </c>
      <c r="H155" s="213">
        <v>2.7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197</v>
      </c>
      <c r="BM155" s="220" t="s">
        <v>512</v>
      </c>
    </row>
    <row r="156" spans="2:51" s="13" customFormat="1" ht="10.2">
      <c r="B156" s="222"/>
      <c r="C156" s="223"/>
      <c r="D156" s="224" t="s">
        <v>199</v>
      </c>
      <c r="E156" s="225" t="s">
        <v>1</v>
      </c>
      <c r="F156" s="226" t="s">
        <v>272</v>
      </c>
      <c r="G156" s="223"/>
      <c r="H156" s="227">
        <v>2.7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199</v>
      </c>
      <c r="AU156" s="233" t="s">
        <v>87</v>
      </c>
      <c r="AV156" s="13" t="s">
        <v>87</v>
      </c>
      <c r="AW156" s="13" t="s">
        <v>34</v>
      </c>
      <c r="AX156" s="13" t="s">
        <v>85</v>
      </c>
      <c r="AY156" s="233" t="s">
        <v>190</v>
      </c>
    </row>
    <row r="157" spans="1:65" s="2" customFormat="1" ht="16.5" customHeight="1">
      <c r="A157" s="34"/>
      <c r="B157" s="35"/>
      <c r="C157" s="209" t="s">
        <v>239</v>
      </c>
      <c r="D157" s="209" t="s">
        <v>192</v>
      </c>
      <c r="E157" s="210" t="s">
        <v>250</v>
      </c>
      <c r="F157" s="211" t="s">
        <v>251</v>
      </c>
      <c r="G157" s="212" t="s">
        <v>202</v>
      </c>
      <c r="H157" s="213">
        <v>53.855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513</v>
      </c>
    </row>
    <row r="158" spans="2:51" s="13" customFormat="1" ht="10.2">
      <c r="B158" s="222"/>
      <c r="C158" s="223"/>
      <c r="D158" s="224" t="s">
        <v>199</v>
      </c>
      <c r="E158" s="225" t="s">
        <v>1</v>
      </c>
      <c r="F158" s="226" t="s">
        <v>642</v>
      </c>
      <c r="G158" s="223"/>
      <c r="H158" s="227">
        <v>53.855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244</v>
      </c>
      <c r="D159" s="209" t="s">
        <v>192</v>
      </c>
      <c r="E159" s="210" t="s">
        <v>254</v>
      </c>
      <c r="F159" s="211" t="s">
        <v>255</v>
      </c>
      <c r="G159" s="212" t="s">
        <v>256</v>
      </c>
      <c r="H159" s="213">
        <v>89.938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514</v>
      </c>
    </row>
    <row r="160" spans="2:51" s="13" customFormat="1" ht="10.2">
      <c r="B160" s="222"/>
      <c r="C160" s="223"/>
      <c r="D160" s="224" t="s">
        <v>199</v>
      </c>
      <c r="E160" s="225" t="s">
        <v>1</v>
      </c>
      <c r="F160" s="226" t="s">
        <v>643</v>
      </c>
      <c r="G160" s="223"/>
      <c r="H160" s="227">
        <v>89.938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199</v>
      </c>
      <c r="AU160" s="233" t="s">
        <v>87</v>
      </c>
      <c r="AV160" s="13" t="s">
        <v>87</v>
      </c>
      <c r="AW160" s="13" t="s">
        <v>34</v>
      </c>
      <c r="AX160" s="13" t="s">
        <v>85</v>
      </c>
      <c r="AY160" s="233" t="s">
        <v>190</v>
      </c>
    </row>
    <row r="161" spans="1:65" s="2" customFormat="1" ht="21.75" customHeight="1">
      <c r="A161" s="34"/>
      <c r="B161" s="35"/>
      <c r="C161" s="209" t="s">
        <v>249</v>
      </c>
      <c r="D161" s="209" t="s">
        <v>192</v>
      </c>
      <c r="E161" s="210" t="s">
        <v>515</v>
      </c>
      <c r="F161" s="211" t="s">
        <v>265</v>
      </c>
      <c r="G161" s="212" t="s">
        <v>202</v>
      </c>
      <c r="H161" s="213">
        <v>34</v>
      </c>
      <c r="I161" s="214"/>
      <c r="J161" s="215">
        <f>ROUND(I161*H161,2)</f>
        <v>0</v>
      </c>
      <c r="K161" s="211" t="s">
        <v>196</v>
      </c>
      <c r="L161" s="39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197</v>
      </c>
      <c r="AT161" s="220" t="s">
        <v>192</v>
      </c>
      <c r="AU161" s="220" t="s">
        <v>87</v>
      </c>
      <c r="AY161" s="17" t="s">
        <v>190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85</v>
      </c>
      <c r="BK161" s="221">
        <f>ROUND(I161*H161,2)</f>
        <v>0</v>
      </c>
      <c r="BL161" s="17" t="s">
        <v>197</v>
      </c>
      <c r="BM161" s="220" t="s">
        <v>516</v>
      </c>
    </row>
    <row r="162" spans="2:51" s="14" customFormat="1" ht="10.2">
      <c r="B162" s="234"/>
      <c r="C162" s="235"/>
      <c r="D162" s="224" t="s">
        <v>199</v>
      </c>
      <c r="E162" s="236" t="s">
        <v>1</v>
      </c>
      <c r="F162" s="237" t="s">
        <v>517</v>
      </c>
      <c r="G162" s="235"/>
      <c r="H162" s="236" t="s">
        <v>1</v>
      </c>
      <c r="I162" s="238"/>
      <c r="J162" s="235"/>
      <c r="K162" s="235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199</v>
      </c>
      <c r="AU162" s="243" t="s">
        <v>87</v>
      </c>
      <c r="AV162" s="14" t="s">
        <v>85</v>
      </c>
      <c r="AW162" s="14" t="s">
        <v>34</v>
      </c>
      <c r="AX162" s="14" t="s">
        <v>78</v>
      </c>
      <c r="AY162" s="243" t="s">
        <v>190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364</v>
      </c>
      <c r="G163" s="223"/>
      <c r="H163" s="227">
        <v>34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78</v>
      </c>
      <c r="AY163" s="233" t="s">
        <v>190</v>
      </c>
    </row>
    <row r="164" spans="2:51" s="15" customFormat="1" ht="10.2">
      <c r="B164" s="244"/>
      <c r="C164" s="245"/>
      <c r="D164" s="224" t="s">
        <v>199</v>
      </c>
      <c r="E164" s="246" t="s">
        <v>154</v>
      </c>
      <c r="F164" s="247" t="s">
        <v>216</v>
      </c>
      <c r="G164" s="245"/>
      <c r="H164" s="248">
        <v>34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199</v>
      </c>
      <c r="AU164" s="254" t="s">
        <v>87</v>
      </c>
      <c r="AV164" s="15" t="s">
        <v>197</v>
      </c>
      <c r="AW164" s="15" t="s">
        <v>34</v>
      </c>
      <c r="AX164" s="15" t="s">
        <v>85</v>
      </c>
      <c r="AY164" s="254" t="s">
        <v>190</v>
      </c>
    </row>
    <row r="165" spans="1:65" s="2" customFormat="1" ht="16.5" customHeight="1">
      <c r="A165" s="34"/>
      <c r="B165" s="35"/>
      <c r="C165" s="255" t="s">
        <v>253</v>
      </c>
      <c r="D165" s="255" t="s">
        <v>327</v>
      </c>
      <c r="E165" s="256" t="s">
        <v>518</v>
      </c>
      <c r="F165" s="257" t="s">
        <v>519</v>
      </c>
      <c r="G165" s="258" t="s">
        <v>256</v>
      </c>
      <c r="H165" s="259">
        <v>68</v>
      </c>
      <c r="I165" s="260"/>
      <c r="J165" s="261">
        <f>ROUND(I165*H165,2)</f>
        <v>0</v>
      </c>
      <c r="K165" s="257" t="s">
        <v>400</v>
      </c>
      <c r="L165" s="262"/>
      <c r="M165" s="263" t="s">
        <v>1</v>
      </c>
      <c r="N165" s="264" t="s">
        <v>43</v>
      </c>
      <c r="O165" s="71"/>
      <c r="P165" s="218">
        <f>O165*H165</f>
        <v>0</v>
      </c>
      <c r="Q165" s="218">
        <v>1</v>
      </c>
      <c r="R165" s="218">
        <f>Q165*H165</f>
        <v>68</v>
      </c>
      <c r="S165" s="218">
        <v>0</v>
      </c>
      <c r="T165" s="21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234</v>
      </c>
      <c r="AT165" s="220" t="s">
        <v>327</v>
      </c>
      <c r="AU165" s="220" t="s">
        <v>87</v>
      </c>
      <c r="AY165" s="17" t="s">
        <v>190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85</v>
      </c>
      <c r="BK165" s="221">
        <f>ROUND(I165*H165,2)</f>
        <v>0</v>
      </c>
      <c r="BL165" s="17" t="s">
        <v>197</v>
      </c>
      <c r="BM165" s="220" t="s">
        <v>520</v>
      </c>
    </row>
    <row r="166" spans="1:65" s="2" customFormat="1" ht="16.5" customHeight="1">
      <c r="A166" s="34"/>
      <c r="B166" s="35"/>
      <c r="C166" s="209" t="s">
        <v>259</v>
      </c>
      <c r="D166" s="209" t="s">
        <v>192</v>
      </c>
      <c r="E166" s="210" t="s">
        <v>269</v>
      </c>
      <c r="F166" s="211" t="s">
        <v>270</v>
      </c>
      <c r="G166" s="212" t="s">
        <v>202</v>
      </c>
      <c r="H166" s="213">
        <v>2.7</v>
      </c>
      <c r="I166" s="214"/>
      <c r="J166" s="215">
        <f>ROUND(I166*H166,2)</f>
        <v>0</v>
      </c>
      <c r="K166" s="211" t="s">
        <v>1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197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197</v>
      </c>
      <c r="BM166" s="220" t="s">
        <v>521</v>
      </c>
    </row>
    <row r="167" spans="2:51" s="13" customFormat="1" ht="10.2">
      <c r="B167" s="222"/>
      <c r="C167" s="223"/>
      <c r="D167" s="224" t="s">
        <v>199</v>
      </c>
      <c r="E167" s="225" t="s">
        <v>1</v>
      </c>
      <c r="F167" s="226" t="s">
        <v>272</v>
      </c>
      <c r="G167" s="223"/>
      <c r="H167" s="227">
        <v>2.7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85</v>
      </c>
      <c r="AY167" s="233" t="s">
        <v>190</v>
      </c>
    </row>
    <row r="168" spans="1:65" s="2" customFormat="1" ht="21.75" customHeight="1">
      <c r="A168" s="34"/>
      <c r="B168" s="35"/>
      <c r="C168" s="209" t="s">
        <v>263</v>
      </c>
      <c r="D168" s="209" t="s">
        <v>192</v>
      </c>
      <c r="E168" s="210" t="s">
        <v>274</v>
      </c>
      <c r="F168" s="211" t="s">
        <v>275</v>
      </c>
      <c r="G168" s="212" t="s">
        <v>195</v>
      </c>
      <c r="H168" s="213">
        <v>18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522</v>
      </c>
    </row>
    <row r="169" spans="2:51" s="13" customFormat="1" ht="10.2">
      <c r="B169" s="222"/>
      <c r="C169" s="223"/>
      <c r="D169" s="224" t="s">
        <v>199</v>
      </c>
      <c r="E169" s="225" t="s">
        <v>142</v>
      </c>
      <c r="F169" s="226" t="s">
        <v>644</v>
      </c>
      <c r="G169" s="223"/>
      <c r="H169" s="227">
        <v>18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199</v>
      </c>
      <c r="AU169" s="233" t="s">
        <v>87</v>
      </c>
      <c r="AV169" s="13" t="s">
        <v>87</v>
      </c>
      <c r="AW169" s="13" t="s">
        <v>34</v>
      </c>
      <c r="AX169" s="13" t="s">
        <v>85</v>
      </c>
      <c r="AY169" s="233" t="s">
        <v>190</v>
      </c>
    </row>
    <row r="170" spans="1:65" s="2" customFormat="1" ht="21.75" customHeight="1">
      <c r="A170" s="34"/>
      <c r="B170" s="35"/>
      <c r="C170" s="209" t="s">
        <v>8</v>
      </c>
      <c r="D170" s="209" t="s">
        <v>192</v>
      </c>
      <c r="E170" s="210" t="s">
        <v>279</v>
      </c>
      <c r="F170" s="211" t="s">
        <v>280</v>
      </c>
      <c r="G170" s="212" t="s">
        <v>195</v>
      </c>
      <c r="H170" s="213">
        <v>48</v>
      </c>
      <c r="I170" s="214"/>
      <c r="J170" s="215">
        <f>ROUND(I170*H170,2)</f>
        <v>0</v>
      </c>
      <c r="K170" s="211" t="s">
        <v>196</v>
      </c>
      <c r="L170" s="39"/>
      <c r="M170" s="216" t="s">
        <v>1</v>
      </c>
      <c r="N170" s="217" t="s">
        <v>43</v>
      </c>
      <c r="O170" s="71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197</v>
      </c>
      <c r="AT170" s="220" t="s">
        <v>192</v>
      </c>
      <c r="AU170" s="220" t="s">
        <v>87</v>
      </c>
      <c r="AY170" s="17" t="s">
        <v>190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85</v>
      </c>
      <c r="BK170" s="221">
        <f>ROUND(I170*H170,2)</f>
        <v>0</v>
      </c>
      <c r="BL170" s="17" t="s">
        <v>197</v>
      </c>
      <c r="BM170" s="220" t="s">
        <v>524</v>
      </c>
    </row>
    <row r="171" spans="1:65" s="2" customFormat="1" ht="16.5" customHeight="1">
      <c r="A171" s="34"/>
      <c r="B171" s="35"/>
      <c r="C171" s="209" t="s">
        <v>273</v>
      </c>
      <c r="D171" s="209" t="s">
        <v>192</v>
      </c>
      <c r="E171" s="210" t="s">
        <v>283</v>
      </c>
      <c r="F171" s="211" t="s">
        <v>284</v>
      </c>
      <c r="G171" s="212" t="s">
        <v>195</v>
      </c>
      <c r="H171" s="213">
        <v>18</v>
      </c>
      <c r="I171" s="214"/>
      <c r="J171" s="215">
        <f>ROUND(I171*H171,2)</f>
        <v>0</v>
      </c>
      <c r="K171" s="211" t="s">
        <v>196</v>
      </c>
      <c r="L171" s="39"/>
      <c r="M171" s="216" t="s">
        <v>1</v>
      </c>
      <c r="N171" s="217" t="s">
        <v>43</v>
      </c>
      <c r="O171" s="71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197</v>
      </c>
      <c r="AT171" s="220" t="s">
        <v>192</v>
      </c>
      <c r="AU171" s="220" t="s">
        <v>87</v>
      </c>
      <c r="AY171" s="17" t="s">
        <v>190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85</v>
      </c>
      <c r="BK171" s="221">
        <f>ROUND(I171*H171,2)</f>
        <v>0</v>
      </c>
      <c r="BL171" s="17" t="s">
        <v>197</v>
      </c>
      <c r="BM171" s="220" t="s">
        <v>525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142</v>
      </c>
      <c r="G172" s="223"/>
      <c r="H172" s="227">
        <v>18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85</v>
      </c>
      <c r="AY172" s="233" t="s">
        <v>190</v>
      </c>
    </row>
    <row r="173" spans="1:65" s="2" customFormat="1" ht="16.5" customHeight="1">
      <c r="A173" s="34"/>
      <c r="B173" s="35"/>
      <c r="C173" s="209" t="s">
        <v>278</v>
      </c>
      <c r="D173" s="209" t="s">
        <v>192</v>
      </c>
      <c r="E173" s="210" t="s">
        <v>287</v>
      </c>
      <c r="F173" s="211" t="s">
        <v>288</v>
      </c>
      <c r="G173" s="212" t="s">
        <v>195</v>
      </c>
      <c r="H173" s="213">
        <v>18</v>
      </c>
      <c r="I173" s="214"/>
      <c r="J173" s="215">
        <f>ROUND(I173*H173,2)</f>
        <v>0</v>
      </c>
      <c r="K173" s="211" t="s">
        <v>1</v>
      </c>
      <c r="L173" s="39"/>
      <c r="M173" s="216" t="s">
        <v>1</v>
      </c>
      <c r="N173" s="217" t="s">
        <v>43</v>
      </c>
      <c r="O173" s="71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197</v>
      </c>
      <c r="AT173" s="220" t="s">
        <v>192</v>
      </c>
      <c r="AU173" s="220" t="s">
        <v>87</v>
      </c>
      <c r="AY173" s="17" t="s">
        <v>190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85</v>
      </c>
      <c r="BK173" s="221">
        <f>ROUND(I173*H173,2)</f>
        <v>0</v>
      </c>
      <c r="BL173" s="17" t="s">
        <v>197</v>
      </c>
      <c r="BM173" s="220" t="s">
        <v>526</v>
      </c>
    </row>
    <row r="174" spans="2:51" s="13" customFormat="1" ht="10.2">
      <c r="B174" s="222"/>
      <c r="C174" s="223"/>
      <c r="D174" s="224" t="s">
        <v>199</v>
      </c>
      <c r="E174" s="225" t="s">
        <v>1</v>
      </c>
      <c r="F174" s="226" t="s">
        <v>142</v>
      </c>
      <c r="G174" s="223"/>
      <c r="H174" s="227">
        <v>18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199</v>
      </c>
      <c r="AU174" s="233" t="s">
        <v>87</v>
      </c>
      <c r="AV174" s="13" t="s">
        <v>87</v>
      </c>
      <c r="AW174" s="13" t="s">
        <v>34</v>
      </c>
      <c r="AX174" s="13" t="s">
        <v>85</v>
      </c>
      <c r="AY174" s="233" t="s">
        <v>190</v>
      </c>
    </row>
    <row r="175" spans="2:63" s="12" customFormat="1" ht="22.8" customHeight="1">
      <c r="B175" s="193"/>
      <c r="C175" s="194"/>
      <c r="D175" s="195" t="s">
        <v>77</v>
      </c>
      <c r="E175" s="207" t="s">
        <v>217</v>
      </c>
      <c r="F175" s="207" t="s">
        <v>331</v>
      </c>
      <c r="G175" s="194"/>
      <c r="H175" s="194"/>
      <c r="I175" s="197"/>
      <c r="J175" s="208">
        <f>BK175</f>
        <v>0</v>
      </c>
      <c r="K175" s="194"/>
      <c r="L175" s="199"/>
      <c r="M175" s="200"/>
      <c r="N175" s="201"/>
      <c r="O175" s="201"/>
      <c r="P175" s="202">
        <f>SUM(P176:P186)</f>
        <v>0</v>
      </c>
      <c r="Q175" s="201"/>
      <c r="R175" s="202">
        <f>SUM(R176:R186)</f>
        <v>36.329350000000005</v>
      </c>
      <c r="S175" s="201"/>
      <c r="T175" s="203">
        <f>SUM(T176:T186)</f>
        <v>0</v>
      </c>
      <c r="AR175" s="204" t="s">
        <v>85</v>
      </c>
      <c r="AT175" s="205" t="s">
        <v>77</v>
      </c>
      <c r="AU175" s="205" t="s">
        <v>85</v>
      </c>
      <c r="AY175" s="204" t="s">
        <v>190</v>
      </c>
      <c r="BK175" s="206">
        <f>SUM(BK176:BK186)</f>
        <v>0</v>
      </c>
    </row>
    <row r="176" spans="1:65" s="2" customFormat="1" ht="21.75" customHeight="1">
      <c r="A176" s="34"/>
      <c r="B176" s="35"/>
      <c r="C176" s="209" t="s">
        <v>282</v>
      </c>
      <c r="D176" s="209" t="s">
        <v>192</v>
      </c>
      <c r="E176" s="210" t="s">
        <v>527</v>
      </c>
      <c r="F176" s="211" t="s">
        <v>528</v>
      </c>
      <c r="G176" s="212" t="s">
        <v>195</v>
      </c>
      <c r="H176" s="213">
        <v>40</v>
      </c>
      <c r="I176" s="214"/>
      <c r="J176" s="215">
        <f>ROUND(I176*H176,2)</f>
        <v>0</v>
      </c>
      <c r="K176" s="211" t="s">
        <v>196</v>
      </c>
      <c r="L176" s="39"/>
      <c r="M176" s="216" t="s">
        <v>1</v>
      </c>
      <c r="N176" s="217" t="s">
        <v>43</v>
      </c>
      <c r="O176" s="71"/>
      <c r="P176" s="218">
        <f>O176*H176</f>
        <v>0</v>
      </c>
      <c r="Q176" s="218">
        <v>0.61984</v>
      </c>
      <c r="R176" s="218">
        <f>Q176*H176</f>
        <v>24.793599999999998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197</v>
      </c>
      <c r="AT176" s="220" t="s">
        <v>192</v>
      </c>
      <c r="AU176" s="220" t="s">
        <v>87</v>
      </c>
      <c r="AY176" s="17" t="s">
        <v>190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85</v>
      </c>
      <c r="BK176" s="221">
        <f>ROUND(I176*H176,2)</f>
        <v>0</v>
      </c>
      <c r="BL176" s="17" t="s">
        <v>197</v>
      </c>
      <c r="BM176" s="220" t="s">
        <v>529</v>
      </c>
    </row>
    <row r="177" spans="2:51" s="13" customFormat="1" ht="10.2">
      <c r="B177" s="222"/>
      <c r="C177" s="223"/>
      <c r="D177" s="224" t="s">
        <v>199</v>
      </c>
      <c r="E177" s="225" t="s">
        <v>1</v>
      </c>
      <c r="F177" s="226" t="s">
        <v>466</v>
      </c>
      <c r="G177" s="223"/>
      <c r="H177" s="227">
        <v>40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199</v>
      </c>
      <c r="AU177" s="233" t="s">
        <v>87</v>
      </c>
      <c r="AV177" s="13" t="s">
        <v>87</v>
      </c>
      <c r="AW177" s="13" t="s">
        <v>34</v>
      </c>
      <c r="AX177" s="13" t="s">
        <v>85</v>
      </c>
      <c r="AY177" s="233" t="s">
        <v>190</v>
      </c>
    </row>
    <row r="178" spans="1:65" s="2" customFormat="1" ht="21.75" customHeight="1">
      <c r="A178" s="34"/>
      <c r="B178" s="35"/>
      <c r="C178" s="209" t="s">
        <v>286</v>
      </c>
      <c r="D178" s="209" t="s">
        <v>192</v>
      </c>
      <c r="E178" s="210" t="s">
        <v>530</v>
      </c>
      <c r="F178" s="211" t="s">
        <v>531</v>
      </c>
      <c r="G178" s="212" t="s">
        <v>195</v>
      </c>
      <c r="H178" s="213">
        <v>40</v>
      </c>
      <c r="I178" s="214"/>
      <c r="J178" s="215">
        <f>ROUND(I178*H178,2)</f>
        <v>0</v>
      </c>
      <c r="K178" s="211" t="s">
        <v>196</v>
      </c>
      <c r="L178" s="39"/>
      <c r="M178" s="216" t="s">
        <v>1</v>
      </c>
      <c r="N178" s="217" t="s">
        <v>43</v>
      </c>
      <c r="O178" s="71"/>
      <c r="P178" s="218">
        <f>O178*H178</f>
        <v>0</v>
      </c>
      <c r="Q178" s="218">
        <v>0.10362</v>
      </c>
      <c r="R178" s="218">
        <f>Q178*H178</f>
        <v>4.1448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85</v>
      </c>
      <c r="BK178" s="221">
        <f>ROUND(I178*H178,2)</f>
        <v>0</v>
      </c>
      <c r="BL178" s="17" t="s">
        <v>197</v>
      </c>
      <c r="BM178" s="220" t="s">
        <v>532</v>
      </c>
    </row>
    <row r="179" spans="2:51" s="13" customFormat="1" ht="10.2">
      <c r="B179" s="222"/>
      <c r="C179" s="223"/>
      <c r="D179" s="224" t="s">
        <v>199</v>
      </c>
      <c r="E179" s="225" t="s">
        <v>466</v>
      </c>
      <c r="F179" s="226" t="s">
        <v>645</v>
      </c>
      <c r="G179" s="223"/>
      <c r="H179" s="227">
        <v>40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85</v>
      </c>
      <c r="AY179" s="233" t="s">
        <v>190</v>
      </c>
    </row>
    <row r="180" spans="1:65" s="2" customFormat="1" ht="16.5" customHeight="1">
      <c r="A180" s="34"/>
      <c r="B180" s="35"/>
      <c r="C180" s="255" t="s">
        <v>291</v>
      </c>
      <c r="D180" s="255" t="s">
        <v>327</v>
      </c>
      <c r="E180" s="256" t="s">
        <v>534</v>
      </c>
      <c r="F180" s="257" t="s">
        <v>535</v>
      </c>
      <c r="G180" s="258" t="s">
        <v>195</v>
      </c>
      <c r="H180" s="259">
        <v>39.9</v>
      </c>
      <c r="I180" s="260"/>
      <c r="J180" s="261">
        <f>ROUND(I180*H180,2)</f>
        <v>0</v>
      </c>
      <c r="K180" s="257" t="s">
        <v>400</v>
      </c>
      <c r="L180" s="262"/>
      <c r="M180" s="263" t="s">
        <v>1</v>
      </c>
      <c r="N180" s="264" t="s">
        <v>43</v>
      </c>
      <c r="O180" s="71"/>
      <c r="P180" s="218">
        <f>O180*H180</f>
        <v>0</v>
      </c>
      <c r="Q180" s="218">
        <v>0.176</v>
      </c>
      <c r="R180" s="218">
        <f>Q180*H180</f>
        <v>7.022399999999999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234</v>
      </c>
      <c r="AT180" s="220" t="s">
        <v>327</v>
      </c>
      <c r="AU180" s="220" t="s">
        <v>87</v>
      </c>
      <c r="AY180" s="17" t="s">
        <v>190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85</v>
      </c>
      <c r="BK180" s="221">
        <f>ROUND(I180*H180,2)</f>
        <v>0</v>
      </c>
      <c r="BL180" s="17" t="s">
        <v>197</v>
      </c>
      <c r="BM180" s="220" t="s">
        <v>536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646</v>
      </c>
      <c r="G181" s="223"/>
      <c r="H181" s="227">
        <v>39.9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1:65" s="2" customFormat="1" ht="21.75" customHeight="1">
      <c r="A182" s="34"/>
      <c r="B182" s="35"/>
      <c r="C182" s="255" t="s">
        <v>7</v>
      </c>
      <c r="D182" s="255" t="s">
        <v>327</v>
      </c>
      <c r="E182" s="256" t="s">
        <v>538</v>
      </c>
      <c r="F182" s="257" t="s">
        <v>539</v>
      </c>
      <c r="G182" s="258" t="s">
        <v>195</v>
      </c>
      <c r="H182" s="259">
        <v>1.05</v>
      </c>
      <c r="I182" s="260"/>
      <c r="J182" s="261">
        <f>ROUND(I182*H182,2)</f>
        <v>0</v>
      </c>
      <c r="K182" s="257" t="s">
        <v>196</v>
      </c>
      <c r="L182" s="262"/>
      <c r="M182" s="263" t="s">
        <v>1</v>
      </c>
      <c r="N182" s="264" t="s">
        <v>43</v>
      </c>
      <c r="O182" s="71"/>
      <c r="P182" s="218">
        <f>O182*H182</f>
        <v>0</v>
      </c>
      <c r="Q182" s="218">
        <v>0.175</v>
      </c>
      <c r="R182" s="218">
        <f>Q182*H182</f>
        <v>0.18375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234</v>
      </c>
      <c r="AT182" s="220" t="s">
        <v>327</v>
      </c>
      <c r="AU182" s="220" t="s">
        <v>87</v>
      </c>
      <c r="AY182" s="17" t="s">
        <v>190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85</v>
      </c>
      <c r="BK182" s="221">
        <f>ROUND(I182*H182,2)</f>
        <v>0</v>
      </c>
      <c r="BL182" s="17" t="s">
        <v>197</v>
      </c>
      <c r="BM182" s="220" t="s">
        <v>540</v>
      </c>
    </row>
    <row r="183" spans="2:51" s="13" customFormat="1" ht="10.2">
      <c r="B183" s="222"/>
      <c r="C183" s="223"/>
      <c r="D183" s="224" t="s">
        <v>199</v>
      </c>
      <c r="E183" s="225" t="s">
        <v>1</v>
      </c>
      <c r="F183" s="226" t="s">
        <v>541</v>
      </c>
      <c r="G183" s="223"/>
      <c r="H183" s="227">
        <v>1.05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199</v>
      </c>
      <c r="AU183" s="233" t="s">
        <v>87</v>
      </c>
      <c r="AV183" s="13" t="s">
        <v>87</v>
      </c>
      <c r="AW183" s="13" t="s">
        <v>34</v>
      </c>
      <c r="AX183" s="13" t="s">
        <v>85</v>
      </c>
      <c r="AY183" s="233" t="s">
        <v>190</v>
      </c>
    </row>
    <row r="184" spans="1:65" s="2" customFormat="1" ht="21.75" customHeight="1">
      <c r="A184" s="34"/>
      <c r="B184" s="35"/>
      <c r="C184" s="255" t="s">
        <v>302</v>
      </c>
      <c r="D184" s="255" t="s">
        <v>327</v>
      </c>
      <c r="E184" s="256" t="s">
        <v>542</v>
      </c>
      <c r="F184" s="257" t="s">
        <v>543</v>
      </c>
      <c r="G184" s="258" t="s">
        <v>195</v>
      </c>
      <c r="H184" s="259">
        <v>1.05</v>
      </c>
      <c r="I184" s="260"/>
      <c r="J184" s="261">
        <f>ROUND(I184*H184,2)</f>
        <v>0</v>
      </c>
      <c r="K184" s="257" t="s">
        <v>1</v>
      </c>
      <c r="L184" s="262"/>
      <c r="M184" s="263" t="s">
        <v>1</v>
      </c>
      <c r="N184" s="264" t="s">
        <v>43</v>
      </c>
      <c r="O184" s="71"/>
      <c r="P184" s="218">
        <f>O184*H184</f>
        <v>0</v>
      </c>
      <c r="Q184" s="218">
        <v>0.176</v>
      </c>
      <c r="R184" s="218">
        <f>Q184*H184</f>
        <v>0.1848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234</v>
      </c>
      <c r="AT184" s="220" t="s">
        <v>327</v>
      </c>
      <c r="AU184" s="220" t="s">
        <v>87</v>
      </c>
      <c r="AY184" s="17" t="s">
        <v>190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85</v>
      </c>
      <c r="BK184" s="221">
        <f>ROUND(I184*H184,2)</f>
        <v>0</v>
      </c>
      <c r="BL184" s="17" t="s">
        <v>197</v>
      </c>
      <c r="BM184" s="220" t="s">
        <v>544</v>
      </c>
    </row>
    <row r="185" spans="2:51" s="13" customFormat="1" ht="10.2">
      <c r="B185" s="222"/>
      <c r="C185" s="223"/>
      <c r="D185" s="224" t="s">
        <v>199</v>
      </c>
      <c r="E185" s="225" t="s">
        <v>1</v>
      </c>
      <c r="F185" s="226" t="s">
        <v>541</v>
      </c>
      <c r="G185" s="223"/>
      <c r="H185" s="227">
        <v>1.05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199</v>
      </c>
      <c r="AU185" s="233" t="s">
        <v>87</v>
      </c>
      <c r="AV185" s="13" t="s">
        <v>87</v>
      </c>
      <c r="AW185" s="13" t="s">
        <v>34</v>
      </c>
      <c r="AX185" s="13" t="s">
        <v>85</v>
      </c>
      <c r="AY185" s="233" t="s">
        <v>190</v>
      </c>
    </row>
    <row r="186" spans="1:65" s="2" customFormat="1" ht="21.75" customHeight="1">
      <c r="A186" s="34"/>
      <c r="B186" s="35"/>
      <c r="C186" s="209" t="s">
        <v>308</v>
      </c>
      <c r="D186" s="209" t="s">
        <v>192</v>
      </c>
      <c r="E186" s="210" t="s">
        <v>545</v>
      </c>
      <c r="F186" s="211" t="s">
        <v>546</v>
      </c>
      <c r="G186" s="212" t="s">
        <v>195</v>
      </c>
      <c r="H186" s="213">
        <v>2</v>
      </c>
      <c r="I186" s="214"/>
      <c r="J186" s="215">
        <f>ROUND(I186*H186,2)</f>
        <v>0</v>
      </c>
      <c r="K186" s="211" t="s">
        <v>196</v>
      </c>
      <c r="L186" s="39"/>
      <c r="M186" s="216" t="s">
        <v>1</v>
      </c>
      <c r="N186" s="217" t="s">
        <v>43</v>
      </c>
      <c r="O186" s="71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197</v>
      </c>
      <c r="AT186" s="220" t="s">
        <v>192</v>
      </c>
      <c r="AU186" s="220" t="s">
        <v>87</v>
      </c>
      <c r="AY186" s="17" t="s">
        <v>190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85</v>
      </c>
      <c r="BK186" s="221">
        <f>ROUND(I186*H186,2)</f>
        <v>0</v>
      </c>
      <c r="BL186" s="17" t="s">
        <v>197</v>
      </c>
      <c r="BM186" s="220" t="s">
        <v>547</v>
      </c>
    </row>
    <row r="187" spans="2:63" s="12" customFormat="1" ht="22.8" customHeight="1">
      <c r="B187" s="193"/>
      <c r="C187" s="194"/>
      <c r="D187" s="195" t="s">
        <v>77</v>
      </c>
      <c r="E187" s="207" t="s">
        <v>223</v>
      </c>
      <c r="F187" s="207" t="s">
        <v>548</v>
      </c>
      <c r="G187" s="194"/>
      <c r="H187" s="194"/>
      <c r="I187" s="197"/>
      <c r="J187" s="208">
        <f>BK187</f>
        <v>0</v>
      </c>
      <c r="K187" s="194"/>
      <c r="L187" s="199"/>
      <c r="M187" s="200"/>
      <c r="N187" s="201"/>
      <c r="O187" s="201"/>
      <c r="P187" s="202">
        <f>SUM(P188:P198)</f>
        <v>0</v>
      </c>
      <c r="Q187" s="201"/>
      <c r="R187" s="202">
        <f>SUM(R188:R198)</f>
        <v>21.56601618</v>
      </c>
      <c r="S187" s="201"/>
      <c r="T187" s="203">
        <f>SUM(T188:T198)</f>
        <v>0</v>
      </c>
      <c r="AR187" s="204" t="s">
        <v>85</v>
      </c>
      <c r="AT187" s="205" t="s">
        <v>77</v>
      </c>
      <c r="AU187" s="205" t="s">
        <v>85</v>
      </c>
      <c r="AY187" s="204" t="s">
        <v>190</v>
      </c>
      <c r="BK187" s="206">
        <f>SUM(BK188:BK198)</f>
        <v>0</v>
      </c>
    </row>
    <row r="188" spans="1:65" s="2" customFormat="1" ht="21.75" customHeight="1">
      <c r="A188" s="34"/>
      <c r="B188" s="35"/>
      <c r="C188" s="209" t="s">
        <v>315</v>
      </c>
      <c r="D188" s="209" t="s">
        <v>192</v>
      </c>
      <c r="E188" s="210" t="s">
        <v>549</v>
      </c>
      <c r="F188" s="211" t="s">
        <v>550</v>
      </c>
      <c r="G188" s="212" t="s">
        <v>202</v>
      </c>
      <c r="H188" s="213">
        <v>6</v>
      </c>
      <c r="I188" s="214"/>
      <c r="J188" s="215">
        <f>ROUND(I188*H188,2)</f>
        <v>0</v>
      </c>
      <c r="K188" s="211" t="s">
        <v>196</v>
      </c>
      <c r="L188" s="39"/>
      <c r="M188" s="216" t="s">
        <v>1</v>
      </c>
      <c r="N188" s="217" t="s">
        <v>43</v>
      </c>
      <c r="O188" s="71"/>
      <c r="P188" s="218">
        <f>O188*H188</f>
        <v>0</v>
      </c>
      <c r="Q188" s="218">
        <v>2.25634</v>
      </c>
      <c r="R188" s="218">
        <f>Q188*H188</f>
        <v>13.538039999999999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197</v>
      </c>
      <c r="AT188" s="220" t="s">
        <v>192</v>
      </c>
      <c r="AU188" s="220" t="s">
        <v>87</v>
      </c>
      <c r="AY188" s="17" t="s">
        <v>190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85</v>
      </c>
      <c r="BK188" s="221">
        <f>ROUND(I188*H188,2)</f>
        <v>0</v>
      </c>
      <c r="BL188" s="17" t="s">
        <v>197</v>
      </c>
      <c r="BM188" s="220" t="s">
        <v>551</v>
      </c>
    </row>
    <row r="189" spans="2:51" s="14" customFormat="1" ht="10.2">
      <c r="B189" s="234"/>
      <c r="C189" s="235"/>
      <c r="D189" s="224" t="s">
        <v>199</v>
      </c>
      <c r="E189" s="236" t="s">
        <v>1</v>
      </c>
      <c r="F189" s="237" t="s">
        <v>552</v>
      </c>
      <c r="G189" s="235"/>
      <c r="H189" s="236" t="s">
        <v>1</v>
      </c>
      <c r="I189" s="238"/>
      <c r="J189" s="235"/>
      <c r="K189" s="235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199</v>
      </c>
      <c r="AU189" s="243" t="s">
        <v>87</v>
      </c>
      <c r="AV189" s="14" t="s">
        <v>85</v>
      </c>
      <c r="AW189" s="14" t="s">
        <v>34</v>
      </c>
      <c r="AX189" s="14" t="s">
        <v>78</v>
      </c>
      <c r="AY189" s="243" t="s">
        <v>190</v>
      </c>
    </row>
    <row r="190" spans="2:51" s="13" customFormat="1" ht="10.2">
      <c r="B190" s="222"/>
      <c r="C190" s="223"/>
      <c r="D190" s="224" t="s">
        <v>199</v>
      </c>
      <c r="E190" s="225" t="s">
        <v>1</v>
      </c>
      <c r="F190" s="226" t="s">
        <v>553</v>
      </c>
      <c r="G190" s="223"/>
      <c r="H190" s="227">
        <v>6</v>
      </c>
      <c r="I190" s="228"/>
      <c r="J190" s="223"/>
      <c r="K190" s="223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199</v>
      </c>
      <c r="AU190" s="233" t="s">
        <v>87</v>
      </c>
      <c r="AV190" s="13" t="s">
        <v>87</v>
      </c>
      <c r="AW190" s="13" t="s">
        <v>34</v>
      </c>
      <c r="AX190" s="13" t="s">
        <v>85</v>
      </c>
      <c r="AY190" s="233" t="s">
        <v>190</v>
      </c>
    </row>
    <row r="191" spans="1:65" s="2" customFormat="1" ht="16.5" customHeight="1">
      <c r="A191" s="34"/>
      <c r="B191" s="35"/>
      <c r="C191" s="209" t="s">
        <v>320</v>
      </c>
      <c r="D191" s="209" t="s">
        <v>192</v>
      </c>
      <c r="E191" s="210" t="s">
        <v>554</v>
      </c>
      <c r="F191" s="211" t="s">
        <v>555</v>
      </c>
      <c r="G191" s="212" t="s">
        <v>195</v>
      </c>
      <c r="H191" s="213">
        <v>6.908</v>
      </c>
      <c r="I191" s="214"/>
      <c r="J191" s="215">
        <f>ROUND(I191*H191,2)</f>
        <v>0</v>
      </c>
      <c r="K191" s="211" t="s">
        <v>196</v>
      </c>
      <c r="L191" s="39"/>
      <c r="M191" s="216" t="s">
        <v>1</v>
      </c>
      <c r="N191" s="217" t="s">
        <v>43</v>
      </c>
      <c r="O191" s="71"/>
      <c r="P191" s="218">
        <f>O191*H191</f>
        <v>0</v>
      </c>
      <c r="Q191" s="218">
        <v>0.01352</v>
      </c>
      <c r="R191" s="218">
        <f>Q191*H191</f>
        <v>0.09339616</v>
      </c>
      <c r="S191" s="218">
        <v>0</v>
      </c>
      <c r="T191" s="21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197</v>
      </c>
      <c r="AT191" s="220" t="s">
        <v>192</v>
      </c>
      <c r="AU191" s="220" t="s">
        <v>87</v>
      </c>
      <c r="AY191" s="17" t="s">
        <v>190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7" t="s">
        <v>85</v>
      </c>
      <c r="BK191" s="221">
        <f>ROUND(I191*H191,2)</f>
        <v>0</v>
      </c>
      <c r="BL191" s="17" t="s">
        <v>197</v>
      </c>
      <c r="BM191" s="220" t="s">
        <v>556</v>
      </c>
    </row>
    <row r="192" spans="2:51" s="13" customFormat="1" ht="10.2">
      <c r="B192" s="222"/>
      <c r="C192" s="223"/>
      <c r="D192" s="224" t="s">
        <v>199</v>
      </c>
      <c r="E192" s="225" t="s">
        <v>1</v>
      </c>
      <c r="F192" s="226" t="s">
        <v>557</v>
      </c>
      <c r="G192" s="223"/>
      <c r="H192" s="227">
        <v>6.908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199</v>
      </c>
      <c r="AU192" s="233" t="s">
        <v>87</v>
      </c>
      <c r="AV192" s="13" t="s">
        <v>87</v>
      </c>
      <c r="AW192" s="13" t="s">
        <v>34</v>
      </c>
      <c r="AX192" s="13" t="s">
        <v>85</v>
      </c>
      <c r="AY192" s="233" t="s">
        <v>190</v>
      </c>
    </row>
    <row r="193" spans="1:65" s="2" customFormat="1" ht="16.5" customHeight="1">
      <c r="A193" s="34"/>
      <c r="B193" s="35"/>
      <c r="C193" s="209" t="s">
        <v>326</v>
      </c>
      <c r="D193" s="209" t="s">
        <v>192</v>
      </c>
      <c r="E193" s="210" t="s">
        <v>558</v>
      </c>
      <c r="F193" s="211" t="s">
        <v>559</v>
      </c>
      <c r="G193" s="212" t="s">
        <v>195</v>
      </c>
      <c r="H193" s="213">
        <v>6.908</v>
      </c>
      <c r="I193" s="214"/>
      <c r="J193" s="215">
        <f>ROUND(I193*H193,2)</f>
        <v>0</v>
      </c>
      <c r="K193" s="211" t="s">
        <v>196</v>
      </c>
      <c r="L193" s="39"/>
      <c r="M193" s="216" t="s">
        <v>1</v>
      </c>
      <c r="N193" s="217" t="s">
        <v>43</v>
      </c>
      <c r="O193" s="71"/>
      <c r="P193" s="218">
        <f>O193*H193</f>
        <v>0</v>
      </c>
      <c r="Q193" s="218">
        <v>0</v>
      </c>
      <c r="R193" s="218">
        <f>Q193*H193</f>
        <v>0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197</v>
      </c>
      <c r="AT193" s="220" t="s">
        <v>192</v>
      </c>
      <c r="AU193" s="220" t="s">
        <v>87</v>
      </c>
      <c r="AY193" s="17" t="s">
        <v>190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85</v>
      </c>
      <c r="BK193" s="221">
        <f>ROUND(I193*H193,2)</f>
        <v>0</v>
      </c>
      <c r="BL193" s="17" t="s">
        <v>197</v>
      </c>
      <c r="BM193" s="220" t="s">
        <v>560</v>
      </c>
    </row>
    <row r="194" spans="1:65" s="2" customFormat="1" ht="16.5" customHeight="1">
      <c r="A194" s="34"/>
      <c r="B194" s="35"/>
      <c r="C194" s="209" t="s">
        <v>332</v>
      </c>
      <c r="D194" s="209" t="s">
        <v>192</v>
      </c>
      <c r="E194" s="210" t="s">
        <v>561</v>
      </c>
      <c r="F194" s="211" t="s">
        <v>562</v>
      </c>
      <c r="G194" s="212" t="s">
        <v>256</v>
      </c>
      <c r="H194" s="213">
        <v>0.014</v>
      </c>
      <c r="I194" s="214"/>
      <c r="J194" s="215">
        <f>ROUND(I194*H194,2)</f>
        <v>0</v>
      </c>
      <c r="K194" s="211" t="s">
        <v>196</v>
      </c>
      <c r="L194" s="39"/>
      <c r="M194" s="216" t="s">
        <v>1</v>
      </c>
      <c r="N194" s="217" t="s">
        <v>43</v>
      </c>
      <c r="O194" s="71"/>
      <c r="P194" s="218">
        <f>O194*H194</f>
        <v>0</v>
      </c>
      <c r="Q194" s="218">
        <v>1.04143</v>
      </c>
      <c r="R194" s="218">
        <f>Q194*H194</f>
        <v>0.01458002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197</v>
      </c>
      <c r="AT194" s="220" t="s">
        <v>192</v>
      </c>
      <c r="AU194" s="220" t="s">
        <v>87</v>
      </c>
      <c r="AY194" s="17" t="s">
        <v>190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85</v>
      </c>
      <c r="BK194" s="221">
        <f>ROUND(I194*H194,2)</f>
        <v>0</v>
      </c>
      <c r="BL194" s="17" t="s">
        <v>197</v>
      </c>
      <c r="BM194" s="220" t="s">
        <v>563</v>
      </c>
    </row>
    <row r="195" spans="2:51" s="13" customFormat="1" ht="10.2">
      <c r="B195" s="222"/>
      <c r="C195" s="223"/>
      <c r="D195" s="224" t="s">
        <v>199</v>
      </c>
      <c r="E195" s="225" t="s">
        <v>1</v>
      </c>
      <c r="F195" s="226" t="s">
        <v>564</v>
      </c>
      <c r="G195" s="223"/>
      <c r="H195" s="227">
        <v>0.014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199</v>
      </c>
      <c r="AU195" s="233" t="s">
        <v>87</v>
      </c>
      <c r="AV195" s="13" t="s">
        <v>87</v>
      </c>
      <c r="AW195" s="13" t="s">
        <v>34</v>
      </c>
      <c r="AX195" s="13" t="s">
        <v>85</v>
      </c>
      <c r="AY195" s="233" t="s">
        <v>190</v>
      </c>
    </row>
    <row r="196" spans="1:65" s="2" customFormat="1" ht="16.5" customHeight="1">
      <c r="A196" s="34"/>
      <c r="B196" s="35"/>
      <c r="C196" s="209" t="s">
        <v>336</v>
      </c>
      <c r="D196" s="209" t="s">
        <v>192</v>
      </c>
      <c r="E196" s="210" t="s">
        <v>565</v>
      </c>
      <c r="F196" s="211" t="s">
        <v>566</v>
      </c>
      <c r="G196" s="212" t="s">
        <v>202</v>
      </c>
      <c r="H196" s="213">
        <v>4</v>
      </c>
      <c r="I196" s="214"/>
      <c r="J196" s="215">
        <f>ROUND(I196*H196,2)</f>
        <v>0</v>
      </c>
      <c r="K196" s="211" t="s">
        <v>196</v>
      </c>
      <c r="L196" s="39"/>
      <c r="M196" s="216" t="s">
        <v>1</v>
      </c>
      <c r="N196" s="217" t="s">
        <v>43</v>
      </c>
      <c r="O196" s="71"/>
      <c r="P196" s="218">
        <f>O196*H196</f>
        <v>0</v>
      </c>
      <c r="Q196" s="218">
        <v>1.98</v>
      </c>
      <c r="R196" s="218">
        <f>Q196*H196</f>
        <v>7.92</v>
      </c>
      <c r="S196" s="218">
        <v>0</v>
      </c>
      <c r="T196" s="21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197</v>
      </c>
      <c r="AT196" s="220" t="s">
        <v>192</v>
      </c>
      <c r="AU196" s="220" t="s">
        <v>87</v>
      </c>
      <c r="AY196" s="17" t="s">
        <v>190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85</v>
      </c>
      <c r="BK196" s="221">
        <f>ROUND(I196*H196,2)</f>
        <v>0</v>
      </c>
      <c r="BL196" s="17" t="s">
        <v>197</v>
      </c>
      <c r="BM196" s="220" t="s">
        <v>567</v>
      </c>
    </row>
    <row r="197" spans="2:51" s="14" customFormat="1" ht="10.2">
      <c r="B197" s="234"/>
      <c r="C197" s="235"/>
      <c r="D197" s="224" t="s">
        <v>199</v>
      </c>
      <c r="E197" s="236" t="s">
        <v>1</v>
      </c>
      <c r="F197" s="237" t="s">
        <v>568</v>
      </c>
      <c r="G197" s="235"/>
      <c r="H197" s="236" t="s">
        <v>1</v>
      </c>
      <c r="I197" s="238"/>
      <c r="J197" s="235"/>
      <c r="K197" s="235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199</v>
      </c>
      <c r="AU197" s="243" t="s">
        <v>87</v>
      </c>
      <c r="AV197" s="14" t="s">
        <v>85</v>
      </c>
      <c r="AW197" s="14" t="s">
        <v>34</v>
      </c>
      <c r="AX197" s="14" t="s">
        <v>78</v>
      </c>
      <c r="AY197" s="243" t="s">
        <v>190</v>
      </c>
    </row>
    <row r="198" spans="2:51" s="13" customFormat="1" ht="10.2">
      <c r="B198" s="222"/>
      <c r="C198" s="223"/>
      <c r="D198" s="224" t="s">
        <v>199</v>
      </c>
      <c r="E198" s="225" t="s">
        <v>1</v>
      </c>
      <c r="F198" s="226" t="s">
        <v>197</v>
      </c>
      <c r="G198" s="223"/>
      <c r="H198" s="227">
        <v>4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199</v>
      </c>
      <c r="AU198" s="233" t="s">
        <v>87</v>
      </c>
      <c r="AV198" s="13" t="s">
        <v>87</v>
      </c>
      <c r="AW198" s="13" t="s">
        <v>34</v>
      </c>
      <c r="AX198" s="13" t="s">
        <v>85</v>
      </c>
      <c r="AY198" s="233" t="s">
        <v>190</v>
      </c>
    </row>
    <row r="199" spans="2:63" s="12" customFormat="1" ht="22.8" customHeight="1">
      <c r="B199" s="193"/>
      <c r="C199" s="194"/>
      <c r="D199" s="195" t="s">
        <v>77</v>
      </c>
      <c r="E199" s="207" t="s">
        <v>239</v>
      </c>
      <c r="F199" s="207" t="s">
        <v>569</v>
      </c>
      <c r="G199" s="194"/>
      <c r="H199" s="194"/>
      <c r="I199" s="197"/>
      <c r="J199" s="208">
        <f>BK199</f>
        <v>0</v>
      </c>
      <c r="K199" s="194"/>
      <c r="L199" s="199"/>
      <c r="M199" s="200"/>
      <c r="N199" s="201"/>
      <c r="O199" s="201"/>
      <c r="P199" s="202">
        <f>SUM(P200:P210)</f>
        <v>0</v>
      </c>
      <c r="Q199" s="201"/>
      <c r="R199" s="202">
        <f>SUM(R200:R210)</f>
        <v>61.25195359999999</v>
      </c>
      <c r="S199" s="201"/>
      <c r="T199" s="203">
        <f>SUM(T200:T210)</f>
        <v>0</v>
      </c>
      <c r="AR199" s="204" t="s">
        <v>85</v>
      </c>
      <c r="AT199" s="205" t="s">
        <v>77</v>
      </c>
      <c r="AU199" s="205" t="s">
        <v>85</v>
      </c>
      <c r="AY199" s="204" t="s">
        <v>190</v>
      </c>
      <c r="BK199" s="206">
        <f>SUM(BK200:BK210)</f>
        <v>0</v>
      </c>
    </row>
    <row r="200" spans="1:65" s="2" customFormat="1" ht="21.75" customHeight="1">
      <c r="A200" s="34"/>
      <c r="B200" s="35"/>
      <c r="C200" s="209" t="s">
        <v>342</v>
      </c>
      <c r="D200" s="209" t="s">
        <v>192</v>
      </c>
      <c r="E200" s="210" t="s">
        <v>570</v>
      </c>
      <c r="F200" s="211" t="s">
        <v>571</v>
      </c>
      <c r="G200" s="212" t="s">
        <v>195</v>
      </c>
      <c r="H200" s="213">
        <v>3</v>
      </c>
      <c r="I200" s="214"/>
      <c r="J200" s="215">
        <f>ROUND(I200*H200,2)</f>
        <v>0</v>
      </c>
      <c r="K200" s="211" t="s">
        <v>196</v>
      </c>
      <c r="L200" s="39"/>
      <c r="M200" s="216" t="s">
        <v>1</v>
      </c>
      <c r="N200" s="217" t="s">
        <v>43</v>
      </c>
      <c r="O200" s="71"/>
      <c r="P200" s="218">
        <f>O200*H200</f>
        <v>0</v>
      </c>
      <c r="Q200" s="218">
        <v>0.0026</v>
      </c>
      <c r="R200" s="218">
        <f>Q200*H200</f>
        <v>0.0078</v>
      </c>
      <c r="S200" s="218">
        <v>0</v>
      </c>
      <c r="T200" s="21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197</v>
      </c>
      <c r="AT200" s="220" t="s">
        <v>192</v>
      </c>
      <c r="AU200" s="220" t="s">
        <v>87</v>
      </c>
      <c r="AY200" s="17" t="s">
        <v>190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7" t="s">
        <v>85</v>
      </c>
      <c r="BK200" s="221">
        <f>ROUND(I200*H200,2)</f>
        <v>0</v>
      </c>
      <c r="BL200" s="17" t="s">
        <v>197</v>
      </c>
      <c r="BM200" s="220" t="s">
        <v>572</v>
      </c>
    </row>
    <row r="201" spans="2:51" s="13" customFormat="1" ht="10.2">
      <c r="B201" s="222"/>
      <c r="C201" s="223"/>
      <c r="D201" s="224" t="s">
        <v>199</v>
      </c>
      <c r="E201" s="225" t="s">
        <v>1</v>
      </c>
      <c r="F201" s="226" t="s">
        <v>573</v>
      </c>
      <c r="G201" s="223"/>
      <c r="H201" s="227">
        <v>3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199</v>
      </c>
      <c r="AU201" s="233" t="s">
        <v>87</v>
      </c>
      <c r="AV201" s="13" t="s">
        <v>87</v>
      </c>
      <c r="AW201" s="13" t="s">
        <v>34</v>
      </c>
      <c r="AX201" s="13" t="s">
        <v>85</v>
      </c>
      <c r="AY201" s="233" t="s">
        <v>190</v>
      </c>
    </row>
    <row r="202" spans="1:65" s="2" customFormat="1" ht="16.5" customHeight="1">
      <c r="A202" s="34"/>
      <c r="B202" s="35"/>
      <c r="C202" s="209" t="s">
        <v>138</v>
      </c>
      <c r="D202" s="209" t="s">
        <v>192</v>
      </c>
      <c r="E202" s="210" t="s">
        <v>574</v>
      </c>
      <c r="F202" s="211" t="s">
        <v>575</v>
      </c>
      <c r="G202" s="212" t="s">
        <v>195</v>
      </c>
      <c r="H202" s="213">
        <v>3</v>
      </c>
      <c r="I202" s="214"/>
      <c r="J202" s="215">
        <f>ROUND(I202*H202,2)</f>
        <v>0</v>
      </c>
      <c r="K202" s="211" t="s">
        <v>196</v>
      </c>
      <c r="L202" s="39"/>
      <c r="M202" s="216" t="s">
        <v>1</v>
      </c>
      <c r="N202" s="217" t="s">
        <v>43</v>
      </c>
      <c r="O202" s="71"/>
      <c r="P202" s="218">
        <f>O202*H202</f>
        <v>0</v>
      </c>
      <c r="Q202" s="218">
        <v>1E-05</v>
      </c>
      <c r="R202" s="218">
        <f>Q202*H202</f>
        <v>3.0000000000000004E-05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197</v>
      </c>
      <c r="AT202" s="220" t="s">
        <v>192</v>
      </c>
      <c r="AU202" s="220" t="s">
        <v>87</v>
      </c>
      <c r="AY202" s="17" t="s">
        <v>190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85</v>
      </c>
      <c r="BK202" s="221">
        <f>ROUND(I202*H202,2)</f>
        <v>0</v>
      </c>
      <c r="BL202" s="17" t="s">
        <v>197</v>
      </c>
      <c r="BM202" s="220" t="s">
        <v>576</v>
      </c>
    </row>
    <row r="203" spans="1:65" s="2" customFormat="1" ht="21.75" customHeight="1">
      <c r="A203" s="34"/>
      <c r="B203" s="35"/>
      <c r="C203" s="209" t="s">
        <v>352</v>
      </c>
      <c r="D203" s="209" t="s">
        <v>192</v>
      </c>
      <c r="E203" s="210" t="s">
        <v>348</v>
      </c>
      <c r="F203" s="211" t="s">
        <v>349</v>
      </c>
      <c r="G203" s="212" t="s">
        <v>350</v>
      </c>
      <c r="H203" s="213">
        <v>18</v>
      </c>
      <c r="I203" s="214"/>
      <c r="J203" s="215">
        <f>ROUND(I203*H203,2)</f>
        <v>0</v>
      </c>
      <c r="K203" s="211" t="s">
        <v>196</v>
      </c>
      <c r="L203" s="39"/>
      <c r="M203" s="216" t="s">
        <v>1</v>
      </c>
      <c r="N203" s="217" t="s">
        <v>43</v>
      </c>
      <c r="O203" s="71"/>
      <c r="P203" s="218">
        <f>O203*H203</f>
        <v>0</v>
      </c>
      <c r="Q203" s="218">
        <v>0.1295</v>
      </c>
      <c r="R203" s="218">
        <f>Q203*H203</f>
        <v>2.331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197</v>
      </c>
      <c r="AT203" s="220" t="s">
        <v>192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577</v>
      </c>
    </row>
    <row r="204" spans="1:65" s="2" customFormat="1" ht="16.5" customHeight="1">
      <c r="A204" s="34"/>
      <c r="B204" s="35"/>
      <c r="C204" s="255" t="s">
        <v>356</v>
      </c>
      <c r="D204" s="255" t="s">
        <v>327</v>
      </c>
      <c r="E204" s="256" t="s">
        <v>353</v>
      </c>
      <c r="F204" s="257" t="s">
        <v>354</v>
      </c>
      <c r="G204" s="258" t="s">
        <v>350</v>
      </c>
      <c r="H204" s="259">
        <v>18.9</v>
      </c>
      <c r="I204" s="260"/>
      <c r="J204" s="261">
        <f>ROUND(I204*H204,2)</f>
        <v>0</v>
      </c>
      <c r="K204" s="257" t="s">
        <v>400</v>
      </c>
      <c r="L204" s="262"/>
      <c r="M204" s="263" t="s">
        <v>1</v>
      </c>
      <c r="N204" s="264" t="s">
        <v>43</v>
      </c>
      <c r="O204" s="71"/>
      <c r="P204" s="218">
        <f>O204*H204</f>
        <v>0</v>
      </c>
      <c r="Q204" s="218">
        <v>0.058</v>
      </c>
      <c r="R204" s="218">
        <f>Q204*H204</f>
        <v>1.0962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234</v>
      </c>
      <c r="AT204" s="220" t="s">
        <v>327</v>
      </c>
      <c r="AU204" s="220" t="s">
        <v>87</v>
      </c>
      <c r="AY204" s="17" t="s">
        <v>190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85</v>
      </c>
      <c r="BK204" s="221">
        <f>ROUND(I204*H204,2)</f>
        <v>0</v>
      </c>
      <c r="BL204" s="17" t="s">
        <v>197</v>
      </c>
      <c r="BM204" s="220" t="s">
        <v>578</v>
      </c>
    </row>
    <row r="205" spans="1:65" s="2" customFormat="1" ht="21.75" customHeight="1">
      <c r="A205" s="34"/>
      <c r="B205" s="35"/>
      <c r="C205" s="209" t="s">
        <v>314</v>
      </c>
      <c r="D205" s="209" t="s">
        <v>192</v>
      </c>
      <c r="E205" s="210" t="s">
        <v>357</v>
      </c>
      <c r="F205" s="211" t="s">
        <v>358</v>
      </c>
      <c r="G205" s="212" t="s">
        <v>202</v>
      </c>
      <c r="H205" s="213">
        <v>0.54</v>
      </c>
      <c r="I205" s="214"/>
      <c r="J205" s="215">
        <f>ROUND(I205*H205,2)</f>
        <v>0</v>
      </c>
      <c r="K205" s="211" t="s">
        <v>196</v>
      </c>
      <c r="L205" s="39"/>
      <c r="M205" s="216" t="s">
        <v>1</v>
      </c>
      <c r="N205" s="217" t="s">
        <v>43</v>
      </c>
      <c r="O205" s="71"/>
      <c r="P205" s="218">
        <f>O205*H205</f>
        <v>0</v>
      </c>
      <c r="Q205" s="218">
        <v>2.25634</v>
      </c>
      <c r="R205" s="218">
        <f>Q205*H205</f>
        <v>1.2184236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197</v>
      </c>
      <c r="AT205" s="220" t="s">
        <v>192</v>
      </c>
      <c r="AU205" s="220" t="s">
        <v>87</v>
      </c>
      <c r="AY205" s="17" t="s">
        <v>190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85</v>
      </c>
      <c r="BK205" s="221">
        <f>ROUND(I205*H205,2)</f>
        <v>0</v>
      </c>
      <c r="BL205" s="17" t="s">
        <v>197</v>
      </c>
      <c r="BM205" s="220" t="s">
        <v>579</v>
      </c>
    </row>
    <row r="206" spans="2:51" s="13" customFormat="1" ht="10.2">
      <c r="B206" s="222"/>
      <c r="C206" s="223"/>
      <c r="D206" s="224" t="s">
        <v>199</v>
      </c>
      <c r="E206" s="225" t="s">
        <v>1</v>
      </c>
      <c r="F206" s="226" t="s">
        <v>641</v>
      </c>
      <c r="G206" s="223"/>
      <c r="H206" s="227">
        <v>0.54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21.75" customHeight="1">
      <c r="A207" s="34"/>
      <c r="B207" s="35"/>
      <c r="C207" s="209" t="s">
        <v>364</v>
      </c>
      <c r="D207" s="209" t="s">
        <v>192</v>
      </c>
      <c r="E207" s="210" t="s">
        <v>580</v>
      </c>
      <c r="F207" s="211" t="s">
        <v>581</v>
      </c>
      <c r="G207" s="212" t="s">
        <v>311</v>
      </c>
      <c r="H207" s="213">
        <v>3</v>
      </c>
      <c r="I207" s="214"/>
      <c r="J207" s="215">
        <f>ROUND(I207*H207,2)</f>
        <v>0</v>
      </c>
      <c r="K207" s="211" t="s">
        <v>1</v>
      </c>
      <c r="L207" s="39"/>
      <c r="M207" s="216" t="s">
        <v>1</v>
      </c>
      <c r="N207" s="217" t="s">
        <v>43</v>
      </c>
      <c r="O207" s="71"/>
      <c r="P207" s="218">
        <f>O207*H207</f>
        <v>0</v>
      </c>
      <c r="Q207" s="218">
        <v>8.0855</v>
      </c>
      <c r="R207" s="218">
        <f>Q207*H207</f>
        <v>24.2565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197</v>
      </c>
      <c r="AT207" s="220" t="s">
        <v>192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582</v>
      </c>
    </row>
    <row r="208" spans="1:65" s="2" customFormat="1" ht="33" customHeight="1">
      <c r="A208" s="34"/>
      <c r="B208" s="35"/>
      <c r="C208" s="209" t="s">
        <v>369</v>
      </c>
      <c r="D208" s="209" t="s">
        <v>192</v>
      </c>
      <c r="E208" s="210" t="s">
        <v>583</v>
      </c>
      <c r="F208" s="211" t="s">
        <v>584</v>
      </c>
      <c r="G208" s="212" t="s">
        <v>311</v>
      </c>
      <c r="H208" s="213">
        <v>2</v>
      </c>
      <c r="I208" s="214"/>
      <c r="J208" s="215">
        <f>ROUND(I208*H208,2)</f>
        <v>0</v>
      </c>
      <c r="K208" s="211" t="s">
        <v>1</v>
      </c>
      <c r="L208" s="39"/>
      <c r="M208" s="216" t="s">
        <v>1</v>
      </c>
      <c r="N208" s="217" t="s">
        <v>43</v>
      </c>
      <c r="O208" s="71"/>
      <c r="P208" s="218">
        <f>O208*H208</f>
        <v>0</v>
      </c>
      <c r="Q208" s="218">
        <v>8.0855</v>
      </c>
      <c r="R208" s="218">
        <f>Q208*H208</f>
        <v>16.171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197</v>
      </c>
      <c r="AT208" s="220" t="s">
        <v>192</v>
      </c>
      <c r="AU208" s="220" t="s">
        <v>87</v>
      </c>
      <c r="AY208" s="17" t="s">
        <v>190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85</v>
      </c>
      <c r="BK208" s="221">
        <f>ROUND(I208*H208,2)</f>
        <v>0</v>
      </c>
      <c r="BL208" s="17" t="s">
        <v>197</v>
      </c>
      <c r="BM208" s="220" t="s">
        <v>585</v>
      </c>
    </row>
    <row r="209" spans="1:65" s="2" customFormat="1" ht="21.75" customHeight="1">
      <c r="A209" s="34"/>
      <c r="B209" s="35"/>
      <c r="C209" s="209" t="s">
        <v>373</v>
      </c>
      <c r="D209" s="209" t="s">
        <v>192</v>
      </c>
      <c r="E209" s="210" t="s">
        <v>586</v>
      </c>
      <c r="F209" s="211" t="s">
        <v>587</v>
      </c>
      <c r="G209" s="212" t="s">
        <v>311</v>
      </c>
      <c r="H209" s="213">
        <v>1</v>
      </c>
      <c r="I209" s="214"/>
      <c r="J209" s="215">
        <f>ROUND(I209*H209,2)</f>
        <v>0</v>
      </c>
      <c r="K209" s="211" t="s">
        <v>1</v>
      </c>
      <c r="L209" s="39"/>
      <c r="M209" s="216" t="s">
        <v>1</v>
      </c>
      <c r="N209" s="217" t="s">
        <v>43</v>
      </c>
      <c r="O209" s="71"/>
      <c r="P209" s="218">
        <f>O209*H209</f>
        <v>0</v>
      </c>
      <c r="Q209" s="218">
        <v>8.0855</v>
      </c>
      <c r="R209" s="218">
        <f>Q209*H209</f>
        <v>8.0855</v>
      </c>
      <c r="S209" s="218">
        <v>0</v>
      </c>
      <c r="T209" s="21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197</v>
      </c>
      <c r="AT209" s="220" t="s">
        <v>192</v>
      </c>
      <c r="AU209" s="220" t="s">
        <v>87</v>
      </c>
      <c r="AY209" s="17" t="s">
        <v>190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85</v>
      </c>
      <c r="BK209" s="221">
        <f>ROUND(I209*H209,2)</f>
        <v>0</v>
      </c>
      <c r="BL209" s="17" t="s">
        <v>197</v>
      </c>
      <c r="BM209" s="220" t="s">
        <v>588</v>
      </c>
    </row>
    <row r="210" spans="1:65" s="2" customFormat="1" ht="21.75" customHeight="1">
      <c r="A210" s="34"/>
      <c r="B210" s="35"/>
      <c r="C210" s="209" t="s">
        <v>381</v>
      </c>
      <c r="D210" s="209" t="s">
        <v>192</v>
      </c>
      <c r="E210" s="210" t="s">
        <v>589</v>
      </c>
      <c r="F210" s="211" t="s">
        <v>590</v>
      </c>
      <c r="G210" s="212" t="s">
        <v>311</v>
      </c>
      <c r="H210" s="213">
        <v>1</v>
      </c>
      <c r="I210" s="214"/>
      <c r="J210" s="215">
        <f>ROUND(I210*H210,2)</f>
        <v>0</v>
      </c>
      <c r="K210" s="211" t="s">
        <v>1</v>
      </c>
      <c r="L210" s="39"/>
      <c r="M210" s="216" t="s">
        <v>1</v>
      </c>
      <c r="N210" s="217" t="s">
        <v>43</v>
      </c>
      <c r="O210" s="71"/>
      <c r="P210" s="218">
        <f>O210*H210</f>
        <v>0</v>
      </c>
      <c r="Q210" s="218">
        <v>8.0855</v>
      </c>
      <c r="R210" s="218">
        <f>Q210*H210</f>
        <v>8.0855</v>
      </c>
      <c r="S210" s="218">
        <v>0</v>
      </c>
      <c r="T210" s="21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197</v>
      </c>
      <c r="AT210" s="220" t="s">
        <v>192</v>
      </c>
      <c r="AU210" s="220" t="s">
        <v>87</v>
      </c>
      <c r="AY210" s="17" t="s">
        <v>190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17" t="s">
        <v>85</v>
      </c>
      <c r="BK210" s="221">
        <f>ROUND(I210*H210,2)</f>
        <v>0</v>
      </c>
      <c r="BL210" s="17" t="s">
        <v>197</v>
      </c>
      <c r="BM210" s="220" t="s">
        <v>591</v>
      </c>
    </row>
    <row r="211" spans="2:63" s="12" customFormat="1" ht="22.8" customHeight="1">
      <c r="B211" s="193"/>
      <c r="C211" s="194"/>
      <c r="D211" s="195" t="s">
        <v>77</v>
      </c>
      <c r="E211" s="207" t="s">
        <v>407</v>
      </c>
      <c r="F211" s="207" t="s">
        <v>408</v>
      </c>
      <c r="G211" s="194"/>
      <c r="H211" s="194"/>
      <c r="I211" s="197"/>
      <c r="J211" s="208">
        <f>BK211</f>
        <v>0</v>
      </c>
      <c r="K211" s="194"/>
      <c r="L211" s="199"/>
      <c r="M211" s="200"/>
      <c r="N211" s="201"/>
      <c r="O211" s="201"/>
      <c r="P211" s="202">
        <f>P212</f>
        <v>0</v>
      </c>
      <c r="Q211" s="201"/>
      <c r="R211" s="202">
        <f>R212</f>
        <v>0</v>
      </c>
      <c r="S211" s="201"/>
      <c r="T211" s="203">
        <f>T212</f>
        <v>0</v>
      </c>
      <c r="AR211" s="204" t="s">
        <v>85</v>
      </c>
      <c r="AT211" s="205" t="s">
        <v>77</v>
      </c>
      <c r="AU211" s="205" t="s">
        <v>85</v>
      </c>
      <c r="AY211" s="204" t="s">
        <v>190</v>
      </c>
      <c r="BK211" s="206">
        <f>BK212</f>
        <v>0</v>
      </c>
    </row>
    <row r="212" spans="1:65" s="2" customFormat="1" ht="21.75" customHeight="1">
      <c r="A212" s="34"/>
      <c r="B212" s="35"/>
      <c r="C212" s="209" t="s">
        <v>385</v>
      </c>
      <c r="D212" s="209" t="s">
        <v>192</v>
      </c>
      <c r="E212" s="210" t="s">
        <v>625</v>
      </c>
      <c r="F212" s="211" t="s">
        <v>626</v>
      </c>
      <c r="G212" s="212" t="s">
        <v>256</v>
      </c>
      <c r="H212" s="213">
        <v>187.147</v>
      </c>
      <c r="I212" s="214"/>
      <c r="J212" s="215">
        <f>ROUND(I212*H212,2)</f>
        <v>0</v>
      </c>
      <c r="K212" s="211" t="s">
        <v>196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0</v>
      </c>
      <c r="R212" s="218">
        <f>Q212*H212</f>
        <v>0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627</v>
      </c>
    </row>
    <row r="213" spans="2:63" s="12" customFormat="1" ht="25.95" customHeight="1">
      <c r="B213" s="193"/>
      <c r="C213" s="194"/>
      <c r="D213" s="195" t="s">
        <v>77</v>
      </c>
      <c r="E213" s="196" t="s">
        <v>327</v>
      </c>
      <c r="F213" s="196" t="s">
        <v>647</v>
      </c>
      <c r="G213" s="194"/>
      <c r="H213" s="194"/>
      <c r="I213" s="197"/>
      <c r="J213" s="198">
        <f>BK213</f>
        <v>0</v>
      </c>
      <c r="K213" s="194"/>
      <c r="L213" s="199"/>
      <c r="M213" s="200"/>
      <c r="N213" s="201"/>
      <c r="O213" s="201"/>
      <c r="P213" s="202">
        <f>P214</f>
        <v>0</v>
      </c>
      <c r="Q213" s="201"/>
      <c r="R213" s="202">
        <f>R214</f>
        <v>1.82763</v>
      </c>
      <c r="S213" s="201"/>
      <c r="T213" s="203">
        <f>T214</f>
        <v>0</v>
      </c>
      <c r="AR213" s="204" t="s">
        <v>205</v>
      </c>
      <c r="AT213" s="205" t="s">
        <v>77</v>
      </c>
      <c r="AU213" s="205" t="s">
        <v>78</v>
      </c>
      <c r="AY213" s="204" t="s">
        <v>190</v>
      </c>
      <c r="BK213" s="206">
        <f>BK214</f>
        <v>0</v>
      </c>
    </row>
    <row r="214" spans="2:63" s="12" customFormat="1" ht="22.8" customHeight="1">
      <c r="B214" s="193"/>
      <c r="C214" s="194"/>
      <c r="D214" s="195" t="s">
        <v>77</v>
      </c>
      <c r="E214" s="207" t="s">
        <v>648</v>
      </c>
      <c r="F214" s="207" t="s">
        <v>649</v>
      </c>
      <c r="G214" s="194"/>
      <c r="H214" s="194"/>
      <c r="I214" s="197"/>
      <c r="J214" s="208">
        <f>BK214</f>
        <v>0</v>
      </c>
      <c r="K214" s="194"/>
      <c r="L214" s="199"/>
      <c r="M214" s="200"/>
      <c r="N214" s="201"/>
      <c r="O214" s="201"/>
      <c r="P214" s="202">
        <f>SUM(P215:P225)</f>
        <v>0</v>
      </c>
      <c r="Q214" s="201"/>
      <c r="R214" s="202">
        <f>SUM(R215:R225)</f>
        <v>1.82763</v>
      </c>
      <c r="S214" s="201"/>
      <c r="T214" s="203">
        <f>SUM(T215:T225)</f>
        <v>0</v>
      </c>
      <c r="AR214" s="204" t="s">
        <v>205</v>
      </c>
      <c r="AT214" s="205" t="s">
        <v>77</v>
      </c>
      <c r="AU214" s="205" t="s">
        <v>85</v>
      </c>
      <c r="AY214" s="204" t="s">
        <v>190</v>
      </c>
      <c r="BK214" s="206">
        <f>SUM(BK215:BK225)</f>
        <v>0</v>
      </c>
    </row>
    <row r="215" spans="1:65" s="2" customFormat="1" ht="21.75" customHeight="1">
      <c r="A215" s="34"/>
      <c r="B215" s="35"/>
      <c r="C215" s="209" t="s">
        <v>389</v>
      </c>
      <c r="D215" s="209" t="s">
        <v>192</v>
      </c>
      <c r="E215" s="210" t="s">
        <v>650</v>
      </c>
      <c r="F215" s="211" t="s">
        <v>651</v>
      </c>
      <c r="G215" s="212" t="s">
        <v>350</v>
      </c>
      <c r="H215" s="213">
        <v>9</v>
      </c>
      <c r="I215" s="214"/>
      <c r="J215" s="215">
        <f>ROUND(I215*H215,2)</f>
        <v>0</v>
      </c>
      <c r="K215" s="211" t="s">
        <v>196</v>
      </c>
      <c r="L215" s="39"/>
      <c r="M215" s="216" t="s">
        <v>1</v>
      </c>
      <c r="N215" s="217" t="s">
        <v>43</v>
      </c>
      <c r="O215" s="71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652</v>
      </c>
      <c r="AT215" s="220" t="s">
        <v>192</v>
      </c>
      <c r="AU215" s="220" t="s">
        <v>87</v>
      </c>
      <c r="AY215" s="17" t="s">
        <v>190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85</v>
      </c>
      <c r="BK215" s="221">
        <f>ROUND(I215*H215,2)</f>
        <v>0</v>
      </c>
      <c r="BL215" s="17" t="s">
        <v>652</v>
      </c>
      <c r="BM215" s="220" t="s">
        <v>653</v>
      </c>
    </row>
    <row r="216" spans="2:51" s="13" customFormat="1" ht="10.2">
      <c r="B216" s="222"/>
      <c r="C216" s="223"/>
      <c r="D216" s="224" t="s">
        <v>199</v>
      </c>
      <c r="E216" s="225" t="s">
        <v>1</v>
      </c>
      <c r="F216" s="226" t="s">
        <v>654</v>
      </c>
      <c r="G216" s="223"/>
      <c r="H216" s="227">
        <v>9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199</v>
      </c>
      <c r="AU216" s="233" t="s">
        <v>87</v>
      </c>
      <c r="AV216" s="13" t="s">
        <v>87</v>
      </c>
      <c r="AW216" s="13" t="s">
        <v>34</v>
      </c>
      <c r="AX216" s="13" t="s">
        <v>85</v>
      </c>
      <c r="AY216" s="233" t="s">
        <v>190</v>
      </c>
    </row>
    <row r="217" spans="1:65" s="2" customFormat="1" ht="21.75" customHeight="1">
      <c r="A217" s="34"/>
      <c r="B217" s="35"/>
      <c r="C217" s="209" t="s">
        <v>393</v>
      </c>
      <c r="D217" s="209" t="s">
        <v>192</v>
      </c>
      <c r="E217" s="210" t="s">
        <v>655</v>
      </c>
      <c r="F217" s="211" t="s">
        <v>656</v>
      </c>
      <c r="G217" s="212" t="s">
        <v>350</v>
      </c>
      <c r="H217" s="213">
        <v>9</v>
      </c>
      <c r="I217" s="214"/>
      <c r="J217" s="215">
        <f aca="true" t="shared" si="0" ref="J217:J222">ROUND(I217*H217,2)</f>
        <v>0</v>
      </c>
      <c r="K217" s="211" t="s">
        <v>196</v>
      </c>
      <c r="L217" s="39"/>
      <c r="M217" s="216" t="s">
        <v>1</v>
      </c>
      <c r="N217" s="217" t="s">
        <v>43</v>
      </c>
      <c r="O217" s="71"/>
      <c r="P217" s="218">
        <f aca="true" t="shared" si="1" ref="P217:P222">O217*H217</f>
        <v>0</v>
      </c>
      <c r="Q217" s="218">
        <v>0.203</v>
      </c>
      <c r="R217" s="218">
        <f aca="true" t="shared" si="2" ref="R217:R222">Q217*H217</f>
        <v>1.8270000000000002</v>
      </c>
      <c r="S217" s="218">
        <v>0</v>
      </c>
      <c r="T217" s="219">
        <f aca="true" t="shared" si="3" ref="T217:T222"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652</v>
      </c>
      <c r="AT217" s="220" t="s">
        <v>192</v>
      </c>
      <c r="AU217" s="220" t="s">
        <v>87</v>
      </c>
      <c r="AY217" s="17" t="s">
        <v>190</v>
      </c>
      <c r="BE217" s="221">
        <f aca="true" t="shared" si="4" ref="BE217:BE222">IF(N217="základní",J217,0)</f>
        <v>0</v>
      </c>
      <c r="BF217" s="221">
        <f aca="true" t="shared" si="5" ref="BF217:BF222">IF(N217="snížená",J217,0)</f>
        <v>0</v>
      </c>
      <c r="BG217" s="221">
        <f aca="true" t="shared" si="6" ref="BG217:BG222">IF(N217="zákl. přenesená",J217,0)</f>
        <v>0</v>
      </c>
      <c r="BH217" s="221">
        <f aca="true" t="shared" si="7" ref="BH217:BH222">IF(N217="sníž. přenesená",J217,0)</f>
        <v>0</v>
      </c>
      <c r="BI217" s="221">
        <f aca="true" t="shared" si="8" ref="BI217:BI222">IF(N217="nulová",J217,0)</f>
        <v>0</v>
      </c>
      <c r="BJ217" s="17" t="s">
        <v>85</v>
      </c>
      <c r="BK217" s="221">
        <f aca="true" t="shared" si="9" ref="BK217:BK222">ROUND(I217*H217,2)</f>
        <v>0</v>
      </c>
      <c r="BL217" s="17" t="s">
        <v>652</v>
      </c>
      <c r="BM217" s="220" t="s">
        <v>657</v>
      </c>
    </row>
    <row r="218" spans="1:65" s="2" customFormat="1" ht="16.5" customHeight="1">
      <c r="A218" s="34"/>
      <c r="B218" s="35"/>
      <c r="C218" s="209" t="s">
        <v>397</v>
      </c>
      <c r="D218" s="209" t="s">
        <v>192</v>
      </c>
      <c r="E218" s="210" t="s">
        <v>658</v>
      </c>
      <c r="F218" s="211" t="s">
        <v>659</v>
      </c>
      <c r="G218" s="212" t="s">
        <v>350</v>
      </c>
      <c r="H218" s="213">
        <v>9</v>
      </c>
      <c r="I218" s="214"/>
      <c r="J218" s="215">
        <f t="shared" si="0"/>
        <v>0</v>
      </c>
      <c r="K218" s="211" t="s">
        <v>196</v>
      </c>
      <c r="L218" s="39"/>
      <c r="M218" s="216" t="s">
        <v>1</v>
      </c>
      <c r="N218" s="217" t="s">
        <v>43</v>
      </c>
      <c r="O218" s="71"/>
      <c r="P218" s="218">
        <f t="shared" si="1"/>
        <v>0</v>
      </c>
      <c r="Q218" s="218">
        <v>7E-05</v>
      </c>
      <c r="R218" s="218">
        <f t="shared" si="2"/>
        <v>0.0006299999999999999</v>
      </c>
      <c r="S218" s="218">
        <v>0</v>
      </c>
      <c r="T218" s="219">
        <f t="shared" si="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652</v>
      </c>
      <c r="AT218" s="220" t="s">
        <v>192</v>
      </c>
      <c r="AU218" s="220" t="s">
        <v>87</v>
      </c>
      <c r="AY218" s="17" t="s">
        <v>190</v>
      </c>
      <c r="BE218" s="221">
        <f t="shared" si="4"/>
        <v>0</v>
      </c>
      <c r="BF218" s="221">
        <f t="shared" si="5"/>
        <v>0</v>
      </c>
      <c r="BG218" s="221">
        <f t="shared" si="6"/>
        <v>0</v>
      </c>
      <c r="BH218" s="221">
        <f t="shared" si="7"/>
        <v>0</v>
      </c>
      <c r="BI218" s="221">
        <f t="shared" si="8"/>
        <v>0</v>
      </c>
      <c r="BJ218" s="17" t="s">
        <v>85</v>
      </c>
      <c r="BK218" s="221">
        <f t="shared" si="9"/>
        <v>0</v>
      </c>
      <c r="BL218" s="17" t="s">
        <v>652</v>
      </c>
      <c r="BM218" s="220" t="s">
        <v>660</v>
      </c>
    </row>
    <row r="219" spans="1:65" s="2" customFormat="1" ht="21.75" customHeight="1">
      <c r="A219" s="34"/>
      <c r="B219" s="35"/>
      <c r="C219" s="209" t="s">
        <v>402</v>
      </c>
      <c r="D219" s="209" t="s">
        <v>192</v>
      </c>
      <c r="E219" s="210" t="s">
        <v>661</v>
      </c>
      <c r="F219" s="211" t="s">
        <v>662</v>
      </c>
      <c r="G219" s="212" t="s">
        <v>350</v>
      </c>
      <c r="H219" s="213">
        <v>9</v>
      </c>
      <c r="I219" s="214"/>
      <c r="J219" s="215">
        <f t="shared" si="0"/>
        <v>0</v>
      </c>
      <c r="K219" s="211" t="s">
        <v>196</v>
      </c>
      <c r="L219" s="39"/>
      <c r="M219" s="216" t="s">
        <v>1</v>
      </c>
      <c r="N219" s="217" t="s">
        <v>43</v>
      </c>
      <c r="O219" s="71"/>
      <c r="P219" s="218">
        <f t="shared" si="1"/>
        <v>0</v>
      </c>
      <c r="Q219" s="218">
        <v>0</v>
      </c>
      <c r="R219" s="218">
        <f t="shared" si="2"/>
        <v>0</v>
      </c>
      <c r="S219" s="218">
        <v>0</v>
      </c>
      <c r="T219" s="219">
        <f t="shared" si="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652</v>
      </c>
      <c r="AT219" s="220" t="s">
        <v>192</v>
      </c>
      <c r="AU219" s="220" t="s">
        <v>87</v>
      </c>
      <c r="AY219" s="17" t="s">
        <v>190</v>
      </c>
      <c r="BE219" s="221">
        <f t="shared" si="4"/>
        <v>0</v>
      </c>
      <c r="BF219" s="221">
        <f t="shared" si="5"/>
        <v>0</v>
      </c>
      <c r="BG219" s="221">
        <f t="shared" si="6"/>
        <v>0</v>
      </c>
      <c r="BH219" s="221">
        <f t="shared" si="7"/>
        <v>0</v>
      </c>
      <c r="BI219" s="221">
        <f t="shared" si="8"/>
        <v>0</v>
      </c>
      <c r="BJ219" s="17" t="s">
        <v>85</v>
      </c>
      <c r="BK219" s="221">
        <f t="shared" si="9"/>
        <v>0</v>
      </c>
      <c r="BL219" s="17" t="s">
        <v>652</v>
      </c>
      <c r="BM219" s="220" t="s">
        <v>663</v>
      </c>
    </row>
    <row r="220" spans="1:65" s="2" customFormat="1" ht="16.5" customHeight="1">
      <c r="A220" s="34"/>
      <c r="B220" s="35"/>
      <c r="C220" s="255" t="s">
        <v>409</v>
      </c>
      <c r="D220" s="255" t="s">
        <v>327</v>
      </c>
      <c r="E220" s="256" t="s">
        <v>664</v>
      </c>
      <c r="F220" s="257" t="s">
        <v>665</v>
      </c>
      <c r="G220" s="258" t="s">
        <v>350</v>
      </c>
      <c r="H220" s="259">
        <v>9</v>
      </c>
      <c r="I220" s="260"/>
      <c r="J220" s="261">
        <f t="shared" si="0"/>
        <v>0</v>
      </c>
      <c r="K220" s="257" t="s">
        <v>1</v>
      </c>
      <c r="L220" s="262"/>
      <c r="M220" s="263" t="s">
        <v>1</v>
      </c>
      <c r="N220" s="264" t="s">
        <v>43</v>
      </c>
      <c r="O220" s="71"/>
      <c r="P220" s="218">
        <f t="shared" si="1"/>
        <v>0</v>
      </c>
      <c r="Q220" s="218">
        <v>0</v>
      </c>
      <c r="R220" s="218">
        <f t="shared" si="2"/>
        <v>0</v>
      </c>
      <c r="S220" s="218">
        <v>0</v>
      </c>
      <c r="T220" s="219">
        <f t="shared" si="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666</v>
      </c>
      <c r="AT220" s="220" t="s">
        <v>327</v>
      </c>
      <c r="AU220" s="220" t="s">
        <v>87</v>
      </c>
      <c r="AY220" s="17" t="s">
        <v>190</v>
      </c>
      <c r="BE220" s="221">
        <f t="shared" si="4"/>
        <v>0</v>
      </c>
      <c r="BF220" s="221">
        <f t="shared" si="5"/>
        <v>0</v>
      </c>
      <c r="BG220" s="221">
        <f t="shared" si="6"/>
        <v>0</v>
      </c>
      <c r="BH220" s="221">
        <f t="shared" si="7"/>
        <v>0</v>
      </c>
      <c r="BI220" s="221">
        <f t="shared" si="8"/>
        <v>0</v>
      </c>
      <c r="BJ220" s="17" t="s">
        <v>85</v>
      </c>
      <c r="BK220" s="221">
        <f t="shared" si="9"/>
        <v>0</v>
      </c>
      <c r="BL220" s="17" t="s">
        <v>652</v>
      </c>
      <c r="BM220" s="220" t="s">
        <v>667</v>
      </c>
    </row>
    <row r="221" spans="1:65" s="2" customFormat="1" ht="21.75" customHeight="1">
      <c r="A221" s="34"/>
      <c r="B221" s="35"/>
      <c r="C221" s="209" t="s">
        <v>417</v>
      </c>
      <c r="D221" s="209" t="s">
        <v>192</v>
      </c>
      <c r="E221" s="210" t="s">
        <v>668</v>
      </c>
      <c r="F221" s="211" t="s">
        <v>669</v>
      </c>
      <c r="G221" s="212" t="s">
        <v>350</v>
      </c>
      <c r="H221" s="213">
        <v>9</v>
      </c>
      <c r="I221" s="214"/>
      <c r="J221" s="215">
        <f t="shared" si="0"/>
        <v>0</v>
      </c>
      <c r="K221" s="211" t="s">
        <v>196</v>
      </c>
      <c r="L221" s="39"/>
      <c r="M221" s="216" t="s">
        <v>1</v>
      </c>
      <c r="N221" s="217" t="s">
        <v>43</v>
      </c>
      <c r="O221" s="71"/>
      <c r="P221" s="218">
        <f t="shared" si="1"/>
        <v>0</v>
      </c>
      <c r="Q221" s="218">
        <v>0</v>
      </c>
      <c r="R221" s="218">
        <f t="shared" si="2"/>
        <v>0</v>
      </c>
      <c r="S221" s="218">
        <v>0</v>
      </c>
      <c r="T221" s="219">
        <f t="shared" si="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652</v>
      </c>
      <c r="AT221" s="220" t="s">
        <v>192</v>
      </c>
      <c r="AU221" s="220" t="s">
        <v>87</v>
      </c>
      <c r="AY221" s="17" t="s">
        <v>190</v>
      </c>
      <c r="BE221" s="221">
        <f t="shared" si="4"/>
        <v>0</v>
      </c>
      <c r="BF221" s="221">
        <f t="shared" si="5"/>
        <v>0</v>
      </c>
      <c r="BG221" s="221">
        <f t="shared" si="6"/>
        <v>0</v>
      </c>
      <c r="BH221" s="221">
        <f t="shared" si="7"/>
        <v>0</v>
      </c>
      <c r="BI221" s="221">
        <f t="shared" si="8"/>
        <v>0</v>
      </c>
      <c r="BJ221" s="17" t="s">
        <v>85</v>
      </c>
      <c r="BK221" s="221">
        <f t="shared" si="9"/>
        <v>0</v>
      </c>
      <c r="BL221" s="17" t="s">
        <v>652</v>
      </c>
      <c r="BM221" s="220" t="s">
        <v>670</v>
      </c>
    </row>
    <row r="222" spans="1:65" s="2" customFormat="1" ht="16.5" customHeight="1">
      <c r="A222" s="34"/>
      <c r="B222" s="35"/>
      <c r="C222" s="209" t="s">
        <v>424</v>
      </c>
      <c r="D222" s="209" t="s">
        <v>192</v>
      </c>
      <c r="E222" s="210" t="s">
        <v>671</v>
      </c>
      <c r="F222" s="211" t="s">
        <v>672</v>
      </c>
      <c r="G222" s="212" t="s">
        <v>202</v>
      </c>
      <c r="H222" s="213">
        <v>0.315</v>
      </c>
      <c r="I222" s="214"/>
      <c r="J222" s="215">
        <f t="shared" si="0"/>
        <v>0</v>
      </c>
      <c r="K222" s="211" t="s">
        <v>196</v>
      </c>
      <c r="L222" s="39"/>
      <c r="M222" s="216" t="s">
        <v>1</v>
      </c>
      <c r="N222" s="217" t="s">
        <v>43</v>
      </c>
      <c r="O222" s="71"/>
      <c r="P222" s="218">
        <f t="shared" si="1"/>
        <v>0</v>
      </c>
      <c r="Q222" s="218">
        <v>0</v>
      </c>
      <c r="R222" s="218">
        <f t="shared" si="2"/>
        <v>0</v>
      </c>
      <c r="S222" s="218">
        <v>0</v>
      </c>
      <c r="T222" s="219">
        <f t="shared" si="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652</v>
      </c>
      <c r="AT222" s="220" t="s">
        <v>192</v>
      </c>
      <c r="AU222" s="220" t="s">
        <v>87</v>
      </c>
      <c r="AY222" s="17" t="s">
        <v>190</v>
      </c>
      <c r="BE222" s="221">
        <f t="shared" si="4"/>
        <v>0</v>
      </c>
      <c r="BF222" s="221">
        <f t="shared" si="5"/>
        <v>0</v>
      </c>
      <c r="BG222" s="221">
        <f t="shared" si="6"/>
        <v>0</v>
      </c>
      <c r="BH222" s="221">
        <f t="shared" si="7"/>
        <v>0</v>
      </c>
      <c r="BI222" s="221">
        <f t="shared" si="8"/>
        <v>0</v>
      </c>
      <c r="BJ222" s="17" t="s">
        <v>85</v>
      </c>
      <c r="BK222" s="221">
        <f t="shared" si="9"/>
        <v>0</v>
      </c>
      <c r="BL222" s="17" t="s">
        <v>652</v>
      </c>
      <c r="BM222" s="220" t="s">
        <v>673</v>
      </c>
    </row>
    <row r="223" spans="2:51" s="13" customFormat="1" ht="10.2">
      <c r="B223" s="222"/>
      <c r="C223" s="223"/>
      <c r="D223" s="224" t="s">
        <v>199</v>
      </c>
      <c r="E223" s="225" t="s">
        <v>634</v>
      </c>
      <c r="F223" s="226" t="s">
        <v>674</v>
      </c>
      <c r="G223" s="223"/>
      <c r="H223" s="227">
        <v>0.315</v>
      </c>
      <c r="I223" s="228"/>
      <c r="J223" s="223"/>
      <c r="K223" s="223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199</v>
      </c>
      <c r="AU223" s="233" t="s">
        <v>87</v>
      </c>
      <c r="AV223" s="13" t="s">
        <v>87</v>
      </c>
      <c r="AW223" s="13" t="s">
        <v>34</v>
      </c>
      <c r="AX223" s="13" t="s">
        <v>85</v>
      </c>
      <c r="AY223" s="233" t="s">
        <v>190</v>
      </c>
    </row>
    <row r="224" spans="1:65" s="2" customFormat="1" ht="21.75" customHeight="1">
      <c r="A224" s="34"/>
      <c r="B224" s="35"/>
      <c r="C224" s="209" t="s">
        <v>428</v>
      </c>
      <c r="D224" s="209" t="s">
        <v>192</v>
      </c>
      <c r="E224" s="210" t="s">
        <v>675</v>
      </c>
      <c r="F224" s="211" t="s">
        <v>676</v>
      </c>
      <c r="G224" s="212" t="s">
        <v>202</v>
      </c>
      <c r="H224" s="213">
        <v>4.41</v>
      </c>
      <c r="I224" s="214"/>
      <c r="J224" s="215">
        <f>ROUND(I224*H224,2)</f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652</v>
      </c>
      <c r="AT224" s="220" t="s">
        <v>192</v>
      </c>
      <c r="AU224" s="220" t="s">
        <v>87</v>
      </c>
      <c r="AY224" s="17" t="s">
        <v>190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85</v>
      </c>
      <c r="BK224" s="221">
        <f>ROUND(I224*H224,2)</f>
        <v>0</v>
      </c>
      <c r="BL224" s="17" t="s">
        <v>652</v>
      </c>
      <c r="BM224" s="220" t="s">
        <v>677</v>
      </c>
    </row>
    <row r="225" spans="2:51" s="13" customFormat="1" ht="10.2">
      <c r="B225" s="222"/>
      <c r="C225" s="223"/>
      <c r="D225" s="224" t="s">
        <v>199</v>
      </c>
      <c r="E225" s="225" t="s">
        <v>1</v>
      </c>
      <c r="F225" s="226" t="s">
        <v>678</v>
      </c>
      <c r="G225" s="223"/>
      <c r="H225" s="227">
        <v>4.41</v>
      </c>
      <c r="I225" s="228"/>
      <c r="J225" s="223"/>
      <c r="K225" s="223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199</v>
      </c>
      <c r="AU225" s="233" t="s">
        <v>87</v>
      </c>
      <c r="AV225" s="13" t="s">
        <v>87</v>
      </c>
      <c r="AW225" s="13" t="s">
        <v>34</v>
      </c>
      <c r="AX225" s="13" t="s">
        <v>85</v>
      </c>
      <c r="AY225" s="233" t="s">
        <v>190</v>
      </c>
    </row>
    <row r="226" spans="2:63" s="12" customFormat="1" ht="25.95" customHeight="1">
      <c r="B226" s="193"/>
      <c r="C226" s="194"/>
      <c r="D226" s="195" t="s">
        <v>77</v>
      </c>
      <c r="E226" s="196" t="s">
        <v>453</v>
      </c>
      <c r="F226" s="196" t="s">
        <v>135</v>
      </c>
      <c r="G226" s="194"/>
      <c r="H226" s="194"/>
      <c r="I226" s="197"/>
      <c r="J226" s="198">
        <f>BK226</f>
        <v>0</v>
      </c>
      <c r="K226" s="194"/>
      <c r="L226" s="199"/>
      <c r="M226" s="200"/>
      <c r="N226" s="201"/>
      <c r="O226" s="201"/>
      <c r="P226" s="202">
        <f>P227</f>
        <v>0</v>
      </c>
      <c r="Q226" s="201"/>
      <c r="R226" s="202">
        <f>R227</f>
        <v>0</v>
      </c>
      <c r="S226" s="201"/>
      <c r="T226" s="203">
        <f>T227</f>
        <v>0</v>
      </c>
      <c r="AR226" s="204" t="s">
        <v>217</v>
      </c>
      <c r="AT226" s="205" t="s">
        <v>77</v>
      </c>
      <c r="AU226" s="205" t="s">
        <v>78</v>
      </c>
      <c r="AY226" s="204" t="s">
        <v>190</v>
      </c>
      <c r="BK226" s="206">
        <f>BK227</f>
        <v>0</v>
      </c>
    </row>
    <row r="227" spans="2:63" s="12" customFormat="1" ht="22.8" customHeight="1">
      <c r="B227" s="193"/>
      <c r="C227" s="194"/>
      <c r="D227" s="195" t="s">
        <v>77</v>
      </c>
      <c r="E227" s="207" t="s">
        <v>454</v>
      </c>
      <c r="F227" s="207" t="s">
        <v>455</v>
      </c>
      <c r="G227" s="194"/>
      <c r="H227" s="194"/>
      <c r="I227" s="197"/>
      <c r="J227" s="208">
        <f>BK227</f>
        <v>0</v>
      </c>
      <c r="K227" s="194"/>
      <c r="L227" s="199"/>
      <c r="M227" s="200"/>
      <c r="N227" s="201"/>
      <c r="O227" s="201"/>
      <c r="P227" s="202">
        <f>SUM(P228:P229)</f>
        <v>0</v>
      </c>
      <c r="Q227" s="201"/>
      <c r="R227" s="202">
        <f>SUM(R228:R229)</f>
        <v>0</v>
      </c>
      <c r="S227" s="201"/>
      <c r="T227" s="203">
        <f>SUM(T228:T229)</f>
        <v>0</v>
      </c>
      <c r="AR227" s="204" t="s">
        <v>217</v>
      </c>
      <c r="AT227" s="205" t="s">
        <v>77</v>
      </c>
      <c r="AU227" s="205" t="s">
        <v>85</v>
      </c>
      <c r="AY227" s="204" t="s">
        <v>190</v>
      </c>
      <c r="BK227" s="206">
        <f>SUM(BK228:BK229)</f>
        <v>0</v>
      </c>
    </row>
    <row r="228" spans="1:65" s="2" customFormat="1" ht="16.5" customHeight="1">
      <c r="A228" s="34"/>
      <c r="B228" s="35"/>
      <c r="C228" s="209" t="s">
        <v>435</v>
      </c>
      <c r="D228" s="209" t="s">
        <v>192</v>
      </c>
      <c r="E228" s="210" t="s">
        <v>457</v>
      </c>
      <c r="F228" s="211" t="s">
        <v>458</v>
      </c>
      <c r="G228" s="212" t="s">
        <v>459</v>
      </c>
      <c r="H228" s="213">
        <v>1</v>
      </c>
      <c r="I228" s="214"/>
      <c r="J228" s="215">
        <f>ROUND(I228*H228,2)</f>
        <v>0</v>
      </c>
      <c r="K228" s="211" t="s">
        <v>400</v>
      </c>
      <c r="L228" s="39"/>
      <c r="M228" s="216" t="s">
        <v>1</v>
      </c>
      <c r="N228" s="217" t="s">
        <v>43</v>
      </c>
      <c r="O228" s="71"/>
      <c r="P228" s="218">
        <f>O228*H228</f>
        <v>0</v>
      </c>
      <c r="Q228" s="218">
        <v>0</v>
      </c>
      <c r="R228" s="218">
        <f>Q228*H228</f>
        <v>0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460</v>
      </c>
      <c r="AT228" s="220" t="s">
        <v>192</v>
      </c>
      <c r="AU228" s="220" t="s">
        <v>87</v>
      </c>
      <c r="AY228" s="17" t="s">
        <v>190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85</v>
      </c>
      <c r="BK228" s="221">
        <f>ROUND(I228*H228,2)</f>
        <v>0</v>
      </c>
      <c r="BL228" s="17" t="s">
        <v>460</v>
      </c>
      <c r="BM228" s="220" t="s">
        <v>628</v>
      </c>
    </row>
    <row r="229" spans="1:65" s="2" customFormat="1" ht="16.5" customHeight="1">
      <c r="A229" s="34"/>
      <c r="B229" s="35"/>
      <c r="C229" s="209" t="s">
        <v>439</v>
      </c>
      <c r="D229" s="209" t="s">
        <v>192</v>
      </c>
      <c r="E229" s="210" t="s">
        <v>463</v>
      </c>
      <c r="F229" s="211" t="s">
        <v>464</v>
      </c>
      <c r="G229" s="212" t="s">
        <v>459</v>
      </c>
      <c r="H229" s="213">
        <v>1</v>
      </c>
      <c r="I229" s="214"/>
      <c r="J229" s="215">
        <f>ROUND(I229*H229,2)</f>
        <v>0</v>
      </c>
      <c r="K229" s="211" t="s">
        <v>400</v>
      </c>
      <c r="L229" s="39"/>
      <c r="M229" s="266" t="s">
        <v>1</v>
      </c>
      <c r="N229" s="267" t="s">
        <v>43</v>
      </c>
      <c r="O229" s="268"/>
      <c r="P229" s="269">
        <f>O229*H229</f>
        <v>0</v>
      </c>
      <c r="Q229" s="269">
        <v>0</v>
      </c>
      <c r="R229" s="269">
        <f>Q229*H229</f>
        <v>0</v>
      </c>
      <c r="S229" s="269">
        <v>0</v>
      </c>
      <c r="T229" s="270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460</v>
      </c>
      <c r="AT229" s="220" t="s">
        <v>192</v>
      </c>
      <c r="AU229" s="220" t="s">
        <v>87</v>
      </c>
      <c r="AY229" s="17" t="s">
        <v>190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85</v>
      </c>
      <c r="BK229" s="221">
        <f>ROUND(I229*H229,2)</f>
        <v>0</v>
      </c>
      <c r="BL229" s="17" t="s">
        <v>460</v>
      </c>
      <c r="BM229" s="220" t="s">
        <v>629</v>
      </c>
    </row>
    <row r="230" spans="1:31" s="2" customFormat="1" ht="6.9" customHeight="1">
      <c r="A230" s="34"/>
      <c r="B230" s="54"/>
      <c r="C230" s="55"/>
      <c r="D230" s="55"/>
      <c r="E230" s="55"/>
      <c r="F230" s="55"/>
      <c r="G230" s="55"/>
      <c r="H230" s="55"/>
      <c r="I230" s="159"/>
      <c r="J230" s="55"/>
      <c r="K230" s="55"/>
      <c r="L230" s="39"/>
      <c r="M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</row>
  </sheetData>
  <sheetProtection algorithmName="SHA-512" hashValue="U7PyXp4ynMjbnXFxXcmR81ZhGv6fBZ55WAnVN8dM0rdJqmCucTDfyTiyL0tAsQ//Bda2VJIAYD+hk2HD0l6DZg==" saltValue="wFL4zUJC9aqjIvifThIhaquaZ3wvM+nXC9LRA7oIMghli7H3JHN/UXfPftrw1i5LVsLnrWLxropUhdyn2oa34A==" spinCount="100000" sheet="1" objects="1" scenarios="1" formatColumns="0" formatRows="0" autoFilter="0"/>
  <autoFilter ref="C129:K229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103</v>
      </c>
      <c r="AZ2" s="116" t="s">
        <v>466</v>
      </c>
      <c r="BA2" s="116" t="s">
        <v>1</v>
      </c>
      <c r="BB2" s="116" t="s">
        <v>1</v>
      </c>
      <c r="BC2" s="116" t="s">
        <v>389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137</v>
      </c>
      <c r="BA3" s="116" t="s">
        <v>1</v>
      </c>
      <c r="BB3" s="116" t="s">
        <v>1</v>
      </c>
      <c r="BC3" s="116" t="s">
        <v>443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146</v>
      </c>
      <c r="BA4" s="116" t="s">
        <v>1</v>
      </c>
      <c r="BB4" s="116" t="s">
        <v>1</v>
      </c>
      <c r="BC4" s="116" t="s">
        <v>679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139</v>
      </c>
      <c r="BA5" s="116" t="s">
        <v>1</v>
      </c>
      <c r="BB5" s="116" t="s">
        <v>1</v>
      </c>
      <c r="BC5" s="116" t="s">
        <v>652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142</v>
      </c>
      <c r="BA6" s="116" t="s">
        <v>1</v>
      </c>
      <c r="BB6" s="116" t="s">
        <v>1</v>
      </c>
      <c r="BC6" s="116" t="s">
        <v>278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470</v>
      </c>
      <c r="BA7" s="116" t="s">
        <v>1</v>
      </c>
      <c r="BB7" s="116" t="s">
        <v>1</v>
      </c>
      <c r="BC7" s="116" t="s">
        <v>680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154</v>
      </c>
      <c r="BA8" s="116" t="s">
        <v>1</v>
      </c>
      <c r="BB8" s="116" t="s">
        <v>1</v>
      </c>
      <c r="BC8" s="116" t="s">
        <v>138</v>
      </c>
      <c r="BD8" s="116" t="s">
        <v>87</v>
      </c>
    </row>
    <row r="9" spans="1:56" s="2" customFormat="1" ht="16.5" customHeight="1">
      <c r="A9" s="34"/>
      <c r="B9" s="39"/>
      <c r="C9" s="34"/>
      <c r="D9" s="34"/>
      <c r="E9" s="336" t="s">
        <v>474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16" t="s">
        <v>634</v>
      </c>
      <c r="BA9" s="116" t="s">
        <v>1</v>
      </c>
      <c r="BB9" s="116" t="s">
        <v>1</v>
      </c>
      <c r="BC9" s="116" t="s">
        <v>681</v>
      </c>
      <c r="BD9" s="116" t="s">
        <v>87</v>
      </c>
    </row>
    <row r="10" spans="1:31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682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ROUND((SUM(BE130:BE231)),2)</f>
        <v>0</v>
      </c>
      <c r="G35" s="34"/>
      <c r="H35" s="34"/>
      <c r="I35" s="138">
        <v>0.21</v>
      </c>
      <c r="J35" s="137">
        <f>ROUND(((SUM(BE130:BE231))*I35),2)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ROUND((SUM(BF130:BF231)),2)</f>
        <v>0</v>
      </c>
      <c r="G36" s="34"/>
      <c r="H36" s="34"/>
      <c r="I36" s="138">
        <v>0.15</v>
      </c>
      <c r="J36" s="137">
        <f>ROUND(((SUM(BF130:BF231))*I36),2)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ROUND((SUM(BG130:BG231)),2)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ROUND((SUM(BH130:BH231)),2)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ROUND((SUM(BI130:BI231)),2)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474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>03 - Stanoviště G.1.1.2-3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J131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J132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167</v>
      </c>
      <c r="E101" s="177"/>
      <c r="F101" s="177"/>
      <c r="G101" s="177"/>
      <c r="H101" s="177"/>
      <c r="I101" s="178"/>
      <c r="J101" s="179">
        <f>J175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478</v>
      </c>
      <c r="E102" s="177"/>
      <c r="F102" s="177"/>
      <c r="G102" s="177"/>
      <c r="H102" s="177"/>
      <c r="I102" s="178"/>
      <c r="J102" s="179">
        <f>J187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479</v>
      </c>
      <c r="E103" s="177"/>
      <c r="F103" s="177"/>
      <c r="G103" s="177"/>
      <c r="H103" s="177"/>
      <c r="I103" s="178"/>
      <c r="J103" s="179">
        <f>J199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169</v>
      </c>
      <c r="E104" s="177"/>
      <c r="F104" s="177"/>
      <c r="G104" s="177"/>
      <c r="H104" s="177"/>
      <c r="I104" s="178"/>
      <c r="J104" s="179">
        <f>J213</f>
        <v>0</v>
      </c>
      <c r="K104" s="104"/>
      <c r="L104" s="180"/>
    </row>
    <row r="105" spans="2:12" s="9" customFormat="1" ht="24.9" customHeight="1">
      <c r="B105" s="168"/>
      <c r="C105" s="169"/>
      <c r="D105" s="170" t="s">
        <v>637</v>
      </c>
      <c r="E105" s="171"/>
      <c r="F105" s="171"/>
      <c r="G105" s="171"/>
      <c r="H105" s="171"/>
      <c r="I105" s="172"/>
      <c r="J105" s="173">
        <f>J215</f>
        <v>0</v>
      </c>
      <c r="K105" s="169"/>
      <c r="L105" s="174"/>
    </row>
    <row r="106" spans="2:12" s="10" customFormat="1" ht="19.95" customHeight="1">
      <c r="B106" s="175"/>
      <c r="C106" s="104"/>
      <c r="D106" s="176" t="s">
        <v>638</v>
      </c>
      <c r="E106" s="177"/>
      <c r="F106" s="177"/>
      <c r="G106" s="177"/>
      <c r="H106" s="177"/>
      <c r="I106" s="178"/>
      <c r="J106" s="179">
        <f>J216</f>
        <v>0</v>
      </c>
      <c r="K106" s="104"/>
      <c r="L106" s="180"/>
    </row>
    <row r="107" spans="2:12" s="9" customFormat="1" ht="24.9" customHeight="1">
      <c r="B107" s="168"/>
      <c r="C107" s="169"/>
      <c r="D107" s="170" t="s">
        <v>173</v>
      </c>
      <c r="E107" s="171"/>
      <c r="F107" s="171"/>
      <c r="G107" s="171"/>
      <c r="H107" s="171"/>
      <c r="I107" s="172"/>
      <c r="J107" s="173">
        <f>J228</f>
        <v>0</v>
      </c>
      <c r="K107" s="169"/>
      <c r="L107" s="174"/>
    </row>
    <row r="108" spans="2:12" s="10" customFormat="1" ht="19.95" customHeight="1">
      <c r="B108" s="175"/>
      <c r="C108" s="104"/>
      <c r="D108" s="176" t="s">
        <v>174</v>
      </c>
      <c r="E108" s="177"/>
      <c r="F108" s="177"/>
      <c r="G108" s="177"/>
      <c r="H108" s="177"/>
      <c r="I108" s="178"/>
      <c r="J108" s="179">
        <f>J229</f>
        <v>0</v>
      </c>
      <c r="K108" s="104"/>
      <c r="L108" s="180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54"/>
      <c r="C110" s="55"/>
      <c r="D110" s="55"/>
      <c r="E110" s="55"/>
      <c r="F110" s="55"/>
      <c r="G110" s="55"/>
      <c r="H110" s="55"/>
      <c r="I110" s="159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" customHeight="1">
      <c r="A114" s="34"/>
      <c r="B114" s="56"/>
      <c r="C114" s="57"/>
      <c r="D114" s="57"/>
      <c r="E114" s="57"/>
      <c r="F114" s="57"/>
      <c r="G114" s="57"/>
      <c r="H114" s="57"/>
      <c r="I114" s="162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" customHeight="1">
      <c r="A115" s="34"/>
      <c r="B115" s="35"/>
      <c r="C115" s="23" t="s">
        <v>175</v>
      </c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3.25" customHeight="1">
      <c r="A118" s="34"/>
      <c r="B118" s="35"/>
      <c r="C118" s="36"/>
      <c r="D118" s="36"/>
      <c r="E118" s="343" t="str">
        <f>E7</f>
        <v>Regenerace panelového sídliště Křižná-VI.etapa,lokalita ul.Křižná,Seifertova,Bratří Čapků</v>
      </c>
      <c r="F118" s="344"/>
      <c r="G118" s="344"/>
      <c r="H118" s="344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150</v>
      </c>
      <c r="D119" s="22"/>
      <c r="E119" s="22"/>
      <c r="F119" s="22"/>
      <c r="G119" s="22"/>
      <c r="H119" s="22"/>
      <c r="I119" s="115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43" t="s">
        <v>474</v>
      </c>
      <c r="F120" s="345"/>
      <c r="G120" s="345"/>
      <c r="H120" s="345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156</v>
      </c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96" t="str">
        <f>E11</f>
        <v>03 - Stanoviště G.1.1.2-3</v>
      </c>
      <c r="F122" s="345"/>
      <c r="G122" s="345"/>
      <c r="H122" s="345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Valašské Meziříčí</v>
      </c>
      <c r="G124" s="36"/>
      <c r="H124" s="36"/>
      <c r="I124" s="124" t="s">
        <v>22</v>
      </c>
      <c r="J124" s="66" t="str">
        <f>IF(J14="","",J14)</f>
        <v>14. 1. 2020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65" customHeight="1">
      <c r="A126" s="34"/>
      <c r="B126" s="35"/>
      <c r="C126" s="29" t="s">
        <v>24</v>
      </c>
      <c r="D126" s="36"/>
      <c r="E126" s="36"/>
      <c r="F126" s="27" t="str">
        <f>E17</f>
        <v>Město Valašské Meziříčí</v>
      </c>
      <c r="G126" s="36"/>
      <c r="H126" s="36"/>
      <c r="I126" s="124" t="s">
        <v>30</v>
      </c>
      <c r="J126" s="32" t="str">
        <f>E23</f>
        <v>LZ-PROJEKT plus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9" t="s">
        <v>28</v>
      </c>
      <c r="D127" s="36"/>
      <c r="E127" s="36"/>
      <c r="F127" s="27" t="str">
        <f>IF(E20="","",E20)</f>
        <v>Vyplň údaj</v>
      </c>
      <c r="G127" s="36"/>
      <c r="H127" s="36"/>
      <c r="I127" s="124" t="s">
        <v>35</v>
      </c>
      <c r="J127" s="32" t="str">
        <f>E26</f>
        <v>Fajfrová Irena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123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81"/>
      <c r="B129" s="182"/>
      <c r="C129" s="183" t="s">
        <v>176</v>
      </c>
      <c r="D129" s="184" t="s">
        <v>63</v>
      </c>
      <c r="E129" s="184" t="s">
        <v>59</v>
      </c>
      <c r="F129" s="184" t="s">
        <v>60</v>
      </c>
      <c r="G129" s="184" t="s">
        <v>177</v>
      </c>
      <c r="H129" s="184" t="s">
        <v>178</v>
      </c>
      <c r="I129" s="185" t="s">
        <v>179</v>
      </c>
      <c r="J129" s="184" t="s">
        <v>160</v>
      </c>
      <c r="K129" s="186" t="s">
        <v>180</v>
      </c>
      <c r="L129" s="187"/>
      <c r="M129" s="75" t="s">
        <v>1</v>
      </c>
      <c r="N129" s="76" t="s">
        <v>42</v>
      </c>
      <c r="O129" s="76" t="s">
        <v>181</v>
      </c>
      <c r="P129" s="76" t="s">
        <v>182</v>
      </c>
      <c r="Q129" s="76" t="s">
        <v>183</v>
      </c>
      <c r="R129" s="76" t="s">
        <v>184</v>
      </c>
      <c r="S129" s="76" t="s">
        <v>185</v>
      </c>
      <c r="T129" s="77" t="s">
        <v>186</v>
      </c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</row>
    <row r="130" spans="1:63" s="2" customFormat="1" ht="22.8" customHeight="1">
      <c r="A130" s="34"/>
      <c r="B130" s="35"/>
      <c r="C130" s="82" t="s">
        <v>187</v>
      </c>
      <c r="D130" s="36"/>
      <c r="E130" s="36"/>
      <c r="F130" s="36"/>
      <c r="G130" s="36"/>
      <c r="H130" s="36"/>
      <c r="I130" s="123"/>
      <c r="J130" s="188">
        <f>BK130</f>
        <v>0</v>
      </c>
      <c r="K130" s="36"/>
      <c r="L130" s="39"/>
      <c r="M130" s="78"/>
      <c r="N130" s="189"/>
      <c r="O130" s="79"/>
      <c r="P130" s="190">
        <f>P131+P215+P228</f>
        <v>0</v>
      </c>
      <c r="Q130" s="79"/>
      <c r="R130" s="190">
        <f>R131+R215+R228</f>
        <v>177.93554921999998</v>
      </c>
      <c r="S130" s="79"/>
      <c r="T130" s="191">
        <f>T131+T215+T228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77</v>
      </c>
      <c r="AU130" s="17" t="s">
        <v>162</v>
      </c>
      <c r="BK130" s="192">
        <f>BK131+BK215+BK228</f>
        <v>0</v>
      </c>
    </row>
    <row r="131" spans="2:63" s="12" customFormat="1" ht="25.95" customHeight="1">
      <c r="B131" s="193"/>
      <c r="C131" s="194"/>
      <c r="D131" s="195" t="s">
        <v>77</v>
      </c>
      <c r="E131" s="196" t="s">
        <v>188</v>
      </c>
      <c r="F131" s="196" t="s">
        <v>189</v>
      </c>
      <c r="G131" s="194"/>
      <c r="H131" s="194"/>
      <c r="I131" s="197"/>
      <c r="J131" s="198">
        <f>BK131</f>
        <v>0</v>
      </c>
      <c r="K131" s="194"/>
      <c r="L131" s="199"/>
      <c r="M131" s="200"/>
      <c r="N131" s="201"/>
      <c r="O131" s="201"/>
      <c r="P131" s="202">
        <f>P132+P175+P187+P199+P213</f>
        <v>0</v>
      </c>
      <c r="Q131" s="201"/>
      <c r="R131" s="202">
        <f>R132+R175+R187+R199+R213</f>
        <v>175.70177922</v>
      </c>
      <c r="S131" s="201"/>
      <c r="T131" s="203">
        <f>T132+T175+T187+T199+T213</f>
        <v>0</v>
      </c>
      <c r="AR131" s="204" t="s">
        <v>85</v>
      </c>
      <c r="AT131" s="205" t="s">
        <v>77</v>
      </c>
      <c r="AU131" s="205" t="s">
        <v>78</v>
      </c>
      <c r="AY131" s="204" t="s">
        <v>190</v>
      </c>
      <c r="BK131" s="206">
        <f>BK132+BK175+BK187+BK199+BK213</f>
        <v>0</v>
      </c>
    </row>
    <row r="132" spans="2:63" s="12" customFormat="1" ht="22.8" customHeight="1">
      <c r="B132" s="193"/>
      <c r="C132" s="194"/>
      <c r="D132" s="195" t="s">
        <v>77</v>
      </c>
      <c r="E132" s="207" t="s">
        <v>85</v>
      </c>
      <c r="F132" s="207" t="s">
        <v>191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SUM(P133:P174)</f>
        <v>0</v>
      </c>
      <c r="Q132" s="201"/>
      <c r="R132" s="202">
        <f>SUM(R133:R174)</f>
        <v>60</v>
      </c>
      <c r="S132" s="201"/>
      <c r="T132" s="203">
        <f>SUM(T133:T174)</f>
        <v>0</v>
      </c>
      <c r="AR132" s="204" t="s">
        <v>85</v>
      </c>
      <c r="AT132" s="205" t="s">
        <v>77</v>
      </c>
      <c r="AU132" s="205" t="s">
        <v>85</v>
      </c>
      <c r="AY132" s="204" t="s">
        <v>190</v>
      </c>
      <c r="BK132" s="206">
        <f>SUM(BK133:BK174)</f>
        <v>0</v>
      </c>
    </row>
    <row r="133" spans="1:65" s="2" customFormat="1" ht="21.75" customHeight="1">
      <c r="A133" s="34"/>
      <c r="B133" s="35"/>
      <c r="C133" s="209" t="s">
        <v>85</v>
      </c>
      <c r="D133" s="209" t="s">
        <v>192</v>
      </c>
      <c r="E133" s="210" t="s">
        <v>492</v>
      </c>
      <c r="F133" s="211" t="s">
        <v>493</v>
      </c>
      <c r="G133" s="212" t="s">
        <v>195</v>
      </c>
      <c r="H133" s="213">
        <v>64</v>
      </c>
      <c r="I133" s="214"/>
      <c r="J133" s="215">
        <f>ROUND(I133*H133,2)</f>
        <v>0</v>
      </c>
      <c r="K133" s="211" t="s">
        <v>196</v>
      </c>
      <c r="L133" s="39"/>
      <c r="M133" s="216" t="s">
        <v>1</v>
      </c>
      <c r="N133" s="217" t="s">
        <v>43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197</v>
      </c>
      <c r="AT133" s="220" t="s">
        <v>192</v>
      </c>
      <c r="AU133" s="220" t="s">
        <v>87</v>
      </c>
      <c r="AY133" s="17" t="s">
        <v>190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85</v>
      </c>
      <c r="BK133" s="221">
        <f>ROUND(I133*H133,2)</f>
        <v>0</v>
      </c>
      <c r="BL133" s="17" t="s">
        <v>197</v>
      </c>
      <c r="BM133" s="220" t="s">
        <v>494</v>
      </c>
    </row>
    <row r="134" spans="2:51" s="13" customFormat="1" ht="10.2">
      <c r="B134" s="222"/>
      <c r="C134" s="223"/>
      <c r="D134" s="224" t="s">
        <v>199</v>
      </c>
      <c r="E134" s="225" t="s">
        <v>139</v>
      </c>
      <c r="F134" s="226" t="s">
        <v>683</v>
      </c>
      <c r="G134" s="223"/>
      <c r="H134" s="227">
        <v>64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199</v>
      </c>
      <c r="AU134" s="233" t="s">
        <v>87</v>
      </c>
      <c r="AV134" s="13" t="s">
        <v>87</v>
      </c>
      <c r="AW134" s="13" t="s">
        <v>34</v>
      </c>
      <c r="AX134" s="13" t="s">
        <v>85</v>
      </c>
      <c r="AY134" s="233" t="s">
        <v>190</v>
      </c>
    </row>
    <row r="135" spans="1:65" s="2" customFormat="1" ht="21.75" customHeight="1">
      <c r="A135" s="34"/>
      <c r="B135" s="35"/>
      <c r="C135" s="209" t="s">
        <v>87</v>
      </c>
      <c r="D135" s="209" t="s">
        <v>192</v>
      </c>
      <c r="E135" s="210" t="s">
        <v>211</v>
      </c>
      <c r="F135" s="211" t="s">
        <v>212</v>
      </c>
      <c r="G135" s="212" t="s">
        <v>202</v>
      </c>
      <c r="H135" s="213">
        <v>49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495</v>
      </c>
    </row>
    <row r="136" spans="2:51" s="14" customFormat="1" ht="10.2">
      <c r="B136" s="234"/>
      <c r="C136" s="235"/>
      <c r="D136" s="224" t="s">
        <v>199</v>
      </c>
      <c r="E136" s="236" t="s">
        <v>1</v>
      </c>
      <c r="F136" s="237" t="s">
        <v>496</v>
      </c>
      <c r="G136" s="235"/>
      <c r="H136" s="236" t="s">
        <v>1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199</v>
      </c>
      <c r="AU136" s="243" t="s">
        <v>87</v>
      </c>
      <c r="AV136" s="14" t="s">
        <v>85</v>
      </c>
      <c r="AW136" s="14" t="s">
        <v>34</v>
      </c>
      <c r="AX136" s="14" t="s">
        <v>78</v>
      </c>
      <c r="AY136" s="243" t="s">
        <v>190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684</v>
      </c>
      <c r="G137" s="223"/>
      <c r="H137" s="227">
        <v>49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78</v>
      </c>
      <c r="AY137" s="233" t="s">
        <v>190</v>
      </c>
    </row>
    <row r="138" spans="2:51" s="15" customFormat="1" ht="10.2">
      <c r="B138" s="244"/>
      <c r="C138" s="245"/>
      <c r="D138" s="224" t="s">
        <v>199</v>
      </c>
      <c r="E138" s="246" t="s">
        <v>137</v>
      </c>
      <c r="F138" s="247" t="s">
        <v>216</v>
      </c>
      <c r="G138" s="245"/>
      <c r="H138" s="248">
        <v>49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199</v>
      </c>
      <c r="AU138" s="254" t="s">
        <v>87</v>
      </c>
      <c r="AV138" s="15" t="s">
        <v>197</v>
      </c>
      <c r="AW138" s="15" t="s">
        <v>34</v>
      </c>
      <c r="AX138" s="15" t="s">
        <v>85</v>
      </c>
      <c r="AY138" s="254" t="s">
        <v>190</v>
      </c>
    </row>
    <row r="139" spans="1:65" s="2" customFormat="1" ht="21.75" customHeight="1">
      <c r="A139" s="34"/>
      <c r="B139" s="35"/>
      <c r="C139" s="209" t="s">
        <v>205</v>
      </c>
      <c r="D139" s="209" t="s">
        <v>192</v>
      </c>
      <c r="E139" s="210" t="s">
        <v>498</v>
      </c>
      <c r="F139" s="211" t="s">
        <v>499</v>
      </c>
      <c r="G139" s="212" t="s">
        <v>202</v>
      </c>
      <c r="H139" s="213">
        <v>0.51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500</v>
      </c>
    </row>
    <row r="140" spans="2:51" s="14" customFormat="1" ht="10.2">
      <c r="B140" s="234"/>
      <c r="C140" s="235"/>
      <c r="D140" s="224" t="s">
        <v>199</v>
      </c>
      <c r="E140" s="236" t="s">
        <v>1</v>
      </c>
      <c r="F140" s="237" t="s">
        <v>501</v>
      </c>
      <c r="G140" s="235"/>
      <c r="H140" s="236" t="s">
        <v>1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199</v>
      </c>
      <c r="AU140" s="243" t="s">
        <v>87</v>
      </c>
      <c r="AV140" s="14" t="s">
        <v>85</v>
      </c>
      <c r="AW140" s="14" t="s">
        <v>34</v>
      </c>
      <c r="AX140" s="14" t="s">
        <v>78</v>
      </c>
      <c r="AY140" s="243" t="s">
        <v>190</v>
      </c>
    </row>
    <row r="141" spans="2:51" s="13" customFormat="1" ht="10.2">
      <c r="B141" s="222"/>
      <c r="C141" s="223"/>
      <c r="D141" s="224" t="s">
        <v>199</v>
      </c>
      <c r="E141" s="225" t="s">
        <v>1</v>
      </c>
      <c r="F141" s="226" t="s">
        <v>685</v>
      </c>
      <c r="G141" s="223"/>
      <c r="H141" s="227">
        <v>0.51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78</v>
      </c>
      <c r="AY141" s="233" t="s">
        <v>190</v>
      </c>
    </row>
    <row r="142" spans="2:51" s="15" customFormat="1" ht="10.2">
      <c r="B142" s="244"/>
      <c r="C142" s="245"/>
      <c r="D142" s="224" t="s">
        <v>199</v>
      </c>
      <c r="E142" s="246" t="s">
        <v>470</v>
      </c>
      <c r="F142" s="247" t="s">
        <v>216</v>
      </c>
      <c r="G142" s="245"/>
      <c r="H142" s="248">
        <v>0.51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199</v>
      </c>
      <c r="AU142" s="254" t="s">
        <v>87</v>
      </c>
      <c r="AV142" s="15" t="s">
        <v>197</v>
      </c>
      <c r="AW142" s="15" t="s">
        <v>34</v>
      </c>
      <c r="AX142" s="15" t="s">
        <v>85</v>
      </c>
      <c r="AY142" s="254" t="s">
        <v>190</v>
      </c>
    </row>
    <row r="143" spans="1:65" s="2" customFormat="1" ht="21.75" customHeight="1">
      <c r="A143" s="34"/>
      <c r="B143" s="35"/>
      <c r="C143" s="209" t="s">
        <v>197</v>
      </c>
      <c r="D143" s="209" t="s">
        <v>192</v>
      </c>
      <c r="E143" s="210" t="s">
        <v>224</v>
      </c>
      <c r="F143" s="211" t="s">
        <v>225</v>
      </c>
      <c r="G143" s="212" t="s">
        <v>202</v>
      </c>
      <c r="H143" s="213">
        <v>12.15</v>
      </c>
      <c r="I143" s="214"/>
      <c r="J143" s="215">
        <f>ROUND(I143*H143,2)</f>
        <v>0</v>
      </c>
      <c r="K143" s="211" t="s">
        <v>196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503</v>
      </c>
    </row>
    <row r="144" spans="2:51" s="13" customFormat="1" ht="10.2">
      <c r="B144" s="222"/>
      <c r="C144" s="223"/>
      <c r="D144" s="224" t="s">
        <v>199</v>
      </c>
      <c r="E144" s="225" t="s">
        <v>1</v>
      </c>
      <c r="F144" s="226" t="s">
        <v>504</v>
      </c>
      <c r="G144" s="223"/>
      <c r="H144" s="227">
        <v>9.6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78</v>
      </c>
      <c r="AY144" s="233" t="s">
        <v>190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505</v>
      </c>
      <c r="G145" s="223"/>
      <c r="H145" s="227">
        <v>2.55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78</v>
      </c>
      <c r="AY145" s="233" t="s">
        <v>190</v>
      </c>
    </row>
    <row r="146" spans="2:51" s="15" customFormat="1" ht="10.2">
      <c r="B146" s="244"/>
      <c r="C146" s="245"/>
      <c r="D146" s="224" t="s">
        <v>199</v>
      </c>
      <c r="E146" s="246" t="s">
        <v>1</v>
      </c>
      <c r="F146" s="247" t="s">
        <v>216</v>
      </c>
      <c r="G146" s="245"/>
      <c r="H146" s="248">
        <v>12.15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199</v>
      </c>
      <c r="AU146" s="254" t="s">
        <v>87</v>
      </c>
      <c r="AV146" s="15" t="s">
        <v>197</v>
      </c>
      <c r="AW146" s="15" t="s">
        <v>34</v>
      </c>
      <c r="AX146" s="15" t="s">
        <v>85</v>
      </c>
      <c r="AY146" s="254" t="s">
        <v>190</v>
      </c>
    </row>
    <row r="147" spans="1:65" s="2" customFormat="1" ht="21.75" customHeight="1">
      <c r="A147" s="34"/>
      <c r="B147" s="35"/>
      <c r="C147" s="209" t="s">
        <v>217</v>
      </c>
      <c r="D147" s="209" t="s">
        <v>192</v>
      </c>
      <c r="E147" s="210" t="s">
        <v>230</v>
      </c>
      <c r="F147" s="211" t="s">
        <v>231</v>
      </c>
      <c r="G147" s="212" t="s">
        <v>202</v>
      </c>
      <c r="H147" s="213">
        <v>49.51</v>
      </c>
      <c r="I147" s="214"/>
      <c r="J147" s="215">
        <f>ROUND(I147*H147,2)</f>
        <v>0</v>
      </c>
      <c r="K147" s="211" t="s">
        <v>196</v>
      </c>
      <c r="L147" s="39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197</v>
      </c>
      <c r="AT147" s="220" t="s">
        <v>192</v>
      </c>
      <c r="AU147" s="220" t="s">
        <v>87</v>
      </c>
      <c r="AY147" s="17" t="s">
        <v>190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85</v>
      </c>
      <c r="BK147" s="221">
        <f>ROUND(I147*H147,2)</f>
        <v>0</v>
      </c>
      <c r="BL147" s="17" t="s">
        <v>197</v>
      </c>
      <c r="BM147" s="220" t="s">
        <v>506</v>
      </c>
    </row>
    <row r="148" spans="2:51" s="14" customFormat="1" ht="10.2">
      <c r="B148" s="234"/>
      <c r="C148" s="235"/>
      <c r="D148" s="224" t="s">
        <v>199</v>
      </c>
      <c r="E148" s="236" t="s">
        <v>1</v>
      </c>
      <c r="F148" s="237" t="s">
        <v>507</v>
      </c>
      <c r="G148" s="235"/>
      <c r="H148" s="236" t="s">
        <v>1</v>
      </c>
      <c r="I148" s="238"/>
      <c r="J148" s="235"/>
      <c r="K148" s="235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199</v>
      </c>
      <c r="AU148" s="243" t="s">
        <v>87</v>
      </c>
      <c r="AV148" s="14" t="s">
        <v>85</v>
      </c>
      <c r="AW148" s="14" t="s">
        <v>34</v>
      </c>
      <c r="AX148" s="14" t="s">
        <v>78</v>
      </c>
      <c r="AY148" s="243" t="s">
        <v>190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508</v>
      </c>
      <c r="G149" s="223"/>
      <c r="H149" s="227">
        <v>49.51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78</v>
      </c>
      <c r="AY149" s="233" t="s">
        <v>190</v>
      </c>
    </row>
    <row r="150" spans="2:51" s="15" customFormat="1" ht="10.2">
      <c r="B150" s="244"/>
      <c r="C150" s="245"/>
      <c r="D150" s="224" t="s">
        <v>199</v>
      </c>
      <c r="E150" s="246" t="s">
        <v>146</v>
      </c>
      <c r="F150" s="247" t="s">
        <v>216</v>
      </c>
      <c r="G150" s="245"/>
      <c r="H150" s="248">
        <v>49.51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199</v>
      </c>
      <c r="AU150" s="254" t="s">
        <v>87</v>
      </c>
      <c r="AV150" s="15" t="s">
        <v>197</v>
      </c>
      <c r="AW150" s="15" t="s">
        <v>34</v>
      </c>
      <c r="AX150" s="15" t="s">
        <v>85</v>
      </c>
      <c r="AY150" s="254" t="s">
        <v>190</v>
      </c>
    </row>
    <row r="151" spans="1:65" s="2" customFormat="1" ht="33" customHeight="1">
      <c r="A151" s="34"/>
      <c r="B151" s="35"/>
      <c r="C151" s="209" t="s">
        <v>223</v>
      </c>
      <c r="D151" s="209" t="s">
        <v>192</v>
      </c>
      <c r="E151" s="210" t="s">
        <v>235</v>
      </c>
      <c r="F151" s="211" t="s">
        <v>236</v>
      </c>
      <c r="G151" s="212" t="s">
        <v>202</v>
      </c>
      <c r="H151" s="213">
        <v>247.55</v>
      </c>
      <c r="I151" s="214"/>
      <c r="J151" s="215">
        <f>ROUND(I151*H151,2)</f>
        <v>0</v>
      </c>
      <c r="K151" s="211" t="s">
        <v>196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509</v>
      </c>
    </row>
    <row r="152" spans="2:51" s="13" customFormat="1" ht="10.2">
      <c r="B152" s="222"/>
      <c r="C152" s="223"/>
      <c r="D152" s="224" t="s">
        <v>199</v>
      </c>
      <c r="E152" s="225" t="s">
        <v>1</v>
      </c>
      <c r="F152" s="226" t="s">
        <v>238</v>
      </c>
      <c r="G152" s="223"/>
      <c r="H152" s="227">
        <v>247.55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199</v>
      </c>
      <c r="AU152" s="233" t="s">
        <v>87</v>
      </c>
      <c r="AV152" s="13" t="s">
        <v>87</v>
      </c>
      <c r="AW152" s="13" t="s">
        <v>34</v>
      </c>
      <c r="AX152" s="13" t="s">
        <v>85</v>
      </c>
      <c r="AY152" s="233" t="s">
        <v>190</v>
      </c>
    </row>
    <row r="153" spans="1:65" s="2" customFormat="1" ht="21.75" customHeight="1">
      <c r="A153" s="34"/>
      <c r="B153" s="35"/>
      <c r="C153" s="209" t="s">
        <v>229</v>
      </c>
      <c r="D153" s="209" t="s">
        <v>192</v>
      </c>
      <c r="E153" s="210" t="s">
        <v>240</v>
      </c>
      <c r="F153" s="211" t="s">
        <v>241</v>
      </c>
      <c r="G153" s="212" t="s">
        <v>202</v>
      </c>
      <c r="H153" s="213">
        <v>2.55</v>
      </c>
      <c r="I153" s="214"/>
      <c r="J153" s="215">
        <f>ROUND(I153*H153,2)</f>
        <v>0</v>
      </c>
      <c r="K153" s="211" t="s">
        <v>196</v>
      </c>
      <c r="L153" s="39"/>
      <c r="M153" s="216" t="s">
        <v>1</v>
      </c>
      <c r="N153" s="217" t="s">
        <v>43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197</v>
      </c>
      <c r="AT153" s="220" t="s">
        <v>192</v>
      </c>
      <c r="AU153" s="220" t="s">
        <v>87</v>
      </c>
      <c r="AY153" s="17" t="s">
        <v>190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85</v>
      </c>
      <c r="BK153" s="221">
        <f>ROUND(I153*H153,2)</f>
        <v>0</v>
      </c>
      <c r="BL153" s="17" t="s">
        <v>197</v>
      </c>
      <c r="BM153" s="220" t="s">
        <v>510</v>
      </c>
    </row>
    <row r="154" spans="2:51" s="13" customFormat="1" ht="10.2">
      <c r="B154" s="222"/>
      <c r="C154" s="223"/>
      <c r="D154" s="224" t="s">
        <v>199</v>
      </c>
      <c r="E154" s="225" t="s">
        <v>1</v>
      </c>
      <c r="F154" s="226" t="s">
        <v>511</v>
      </c>
      <c r="G154" s="223"/>
      <c r="H154" s="227">
        <v>2.55</v>
      </c>
      <c r="I154" s="228"/>
      <c r="J154" s="223"/>
      <c r="K154" s="223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199</v>
      </c>
      <c r="AU154" s="233" t="s">
        <v>87</v>
      </c>
      <c r="AV154" s="13" t="s">
        <v>87</v>
      </c>
      <c r="AW154" s="13" t="s">
        <v>34</v>
      </c>
      <c r="AX154" s="13" t="s">
        <v>85</v>
      </c>
      <c r="AY154" s="233" t="s">
        <v>190</v>
      </c>
    </row>
    <row r="155" spans="1:65" s="2" customFormat="1" ht="21.75" customHeight="1">
      <c r="A155" s="34"/>
      <c r="B155" s="35"/>
      <c r="C155" s="209" t="s">
        <v>234</v>
      </c>
      <c r="D155" s="209" t="s">
        <v>192</v>
      </c>
      <c r="E155" s="210" t="s">
        <v>245</v>
      </c>
      <c r="F155" s="211" t="s">
        <v>246</v>
      </c>
      <c r="G155" s="212" t="s">
        <v>202</v>
      </c>
      <c r="H155" s="213">
        <v>2.55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197</v>
      </c>
      <c r="BM155" s="220" t="s">
        <v>512</v>
      </c>
    </row>
    <row r="156" spans="2:51" s="13" customFormat="1" ht="10.2">
      <c r="B156" s="222"/>
      <c r="C156" s="223"/>
      <c r="D156" s="224" t="s">
        <v>199</v>
      </c>
      <c r="E156" s="225" t="s">
        <v>1</v>
      </c>
      <c r="F156" s="226" t="s">
        <v>272</v>
      </c>
      <c r="G156" s="223"/>
      <c r="H156" s="227">
        <v>2.55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199</v>
      </c>
      <c r="AU156" s="233" t="s">
        <v>87</v>
      </c>
      <c r="AV156" s="13" t="s">
        <v>87</v>
      </c>
      <c r="AW156" s="13" t="s">
        <v>34</v>
      </c>
      <c r="AX156" s="13" t="s">
        <v>85</v>
      </c>
      <c r="AY156" s="233" t="s">
        <v>190</v>
      </c>
    </row>
    <row r="157" spans="1:65" s="2" customFormat="1" ht="16.5" customHeight="1">
      <c r="A157" s="34"/>
      <c r="B157" s="35"/>
      <c r="C157" s="209" t="s">
        <v>239</v>
      </c>
      <c r="D157" s="209" t="s">
        <v>192</v>
      </c>
      <c r="E157" s="210" t="s">
        <v>250</v>
      </c>
      <c r="F157" s="211" t="s">
        <v>251</v>
      </c>
      <c r="G157" s="212" t="s">
        <v>202</v>
      </c>
      <c r="H157" s="213">
        <v>49.895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513</v>
      </c>
    </row>
    <row r="158" spans="2:51" s="13" customFormat="1" ht="10.2">
      <c r="B158" s="222"/>
      <c r="C158" s="223"/>
      <c r="D158" s="224" t="s">
        <v>199</v>
      </c>
      <c r="E158" s="225" t="s">
        <v>1</v>
      </c>
      <c r="F158" s="226" t="s">
        <v>642</v>
      </c>
      <c r="G158" s="223"/>
      <c r="H158" s="227">
        <v>49.895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244</v>
      </c>
      <c r="D159" s="209" t="s">
        <v>192</v>
      </c>
      <c r="E159" s="210" t="s">
        <v>254</v>
      </c>
      <c r="F159" s="211" t="s">
        <v>255</v>
      </c>
      <c r="G159" s="212" t="s">
        <v>256</v>
      </c>
      <c r="H159" s="213">
        <v>83.325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514</v>
      </c>
    </row>
    <row r="160" spans="2:51" s="13" customFormat="1" ht="10.2">
      <c r="B160" s="222"/>
      <c r="C160" s="223"/>
      <c r="D160" s="224" t="s">
        <v>199</v>
      </c>
      <c r="E160" s="225" t="s">
        <v>1</v>
      </c>
      <c r="F160" s="226" t="s">
        <v>643</v>
      </c>
      <c r="G160" s="223"/>
      <c r="H160" s="227">
        <v>83.325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199</v>
      </c>
      <c r="AU160" s="233" t="s">
        <v>87</v>
      </c>
      <c r="AV160" s="13" t="s">
        <v>87</v>
      </c>
      <c r="AW160" s="13" t="s">
        <v>34</v>
      </c>
      <c r="AX160" s="13" t="s">
        <v>85</v>
      </c>
      <c r="AY160" s="233" t="s">
        <v>190</v>
      </c>
    </row>
    <row r="161" spans="1:65" s="2" customFormat="1" ht="21.75" customHeight="1">
      <c r="A161" s="34"/>
      <c r="B161" s="35"/>
      <c r="C161" s="209" t="s">
        <v>249</v>
      </c>
      <c r="D161" s="209" t="s">
        <v>192</v>
      </c>
      <c r="E161" s="210" t="s">
        <v>515</v>
      </c>
      <c r="F161" s="211" t="s">
        <v>265</v>
      </c>
      <c r="G161" s="212" t="s">
        <v>202</v>
      </c>
      <c r="H161" s="213">
        <v>30</v>
      </c>
      <c r="I161" s="214"/>
      <c r="J161" s="215">
        <f>ROUND(I161*H161,2)</f>
        <v>0</v>
      </c>
      <c r="K161" s="211" t="s">
        <v>196</v>
      </c>
      <c r="L161" s="39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197</v>
      </c>
      <c r="AT161" s="220" t="s">
        <v>192</v>
      </c>
      <c r="AU161" s="220" t="s">
        <v>87</v>
      </c>
      <c r="AY161" s="17" t="s">
        <v>190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85</v>
      </c>
      <c r="BK161" s="221">
        <f>ROUND(I161*H161,2)</f>
        <v>0</v>
      </c>
      <c r="BL161" s="17" t="s">
        <v>197</v>
      </c>
      <c r="BM161" s="220" t="s">
        <v>516</v>
      </c>
    </row>
    <row r="162" spans="2:51" s="14" customFormat="1" ht="10.2">
      <c r="B162" s="234"/>
      <c r="C162" s="235"/>
      <c r="D162" s="224" t="s">
        <v>199</v>
      </c>
      <c r="E162" s="236" t="s">
        <v>1</v>
      </c>
      <c r="F162" s="237" t="s">
        <v>517</v>
      </c>
      <c r="G162" s="235"/>
      <c r="H162" s="236" t="s">
        <v>1</v>
      </c>
      <c r="I162" s="238"/>
      <c r="J162" s="235"/>
      <c r="K162" s="235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199</v>
      </c>
      <c r="AU162" s="243" t="s">
        <v>87</v>
      </c>
      <c r="AV162" s="14" t="s">
        <v>85</v>
      </c>
      <c r="AW162" s="14" t="s">
        <v>34</v>
      </c>
      <c r="AX162" s="14" t="s">
        <v>78</v>
      </c>
      <c r="AY162" s="243" t="s">
        <v>190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204</v>
      </c>
      <c r="G163" s="223"/>
      <c r="H163" s="227">
        <v>30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78</v>
      </c>
      <c r="AY163" s="233" t="s">
        <v>190</v>
      </c>
    </row>
    <row r="164" spans="2:51" s="15" customFormat="1" ht="10.2">
      <c r="B164" s="244"/>
      <c r="C164" s="245"/>
      <c r="D164" s="224" t="s">
        <v>199</v>
      </c>
      <c r="E164" s="246" t="s">
        <v>154</v>
      </c>
      <c r="F164" s="247" t="s">
        <v>216</v>
      </c>
      <c r="G164" s="245"/>
      <c r="H164" s="248">
        <v>30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199</v>
      </c>
      <c r="AU164" s="254" t="s">
        <v>87</v>
      </c>
      <c r="AV164" s="15" t="s">
        <v>197</v>
      </c>
      <c r="AW164" s="15" t="s">
        <v>34</v>
      </c>
      <c r="AX164" s="15" t="s">
        <v>85</v>
      </c>
      <c r="AY164" s="254" t="s">
        <v>190</v>
      </c>
    </row>
    <row r="165" spans="1:65" s="2" customFormat="1" ht="16.5" customHeight="1">
      <c r="A165" s="34"/>
      <c r="B165" s="35"/>
      <c r="C165" s="255" t="s">
        <v>253</v>
      </c>
      <c r="D165" s="255" t="s">
        <v>327</v>
      </c>
      <c r="E165" s="256" t="s">
        <v>518</v>
      </c>
      <c r="F165" s="257" t="s">
        <v>519</v>
      </c>
      <c r="G165" s="258" t="s">
        <v>256</v>
      </c>
      <c r="H165" s="259">
        <v>60</v>
      </c>
      <c r="I165" s="260"/>
      <c r="J165" s="261">
        <f>ROUND(I165*H165,2)</f>
        <v>0</v>
      </c>
      <c r="K165" s="257" t="s">
        <v>400</v>
      </c>
      <c r="L165" s="262"/>
      <c r="M165" s="263" t="s">
        <v>1</v>
      </c>
      <c r="N165" s="264" t="s">
        <v>43</v>
      </c>
      <c r="O165" s="71"/>
      <c r="P165" s="218">
        <f>O165*H165</f>
        <v>0</v>
      </c>
      <c r="Q165" s="218">
        <v>1</v>
      </c>
      <c r="R165" s="218">
        <f>Q165*H165</f>
        <v>60</v>
      </c>
      <c r="S165" s="218">
        <v>0</v>
      </c>
      <c r="T165" s="21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234</v>
      </c>
      <c r="AT165" s="220" t="s">
        <v>327</v>
      </c>
      <c r="AU165" s="220" t="s">
        <v>87</v>
      </c>
      <c r="AY165" s="17" t="s">
        <v>190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85</v>
      </c>
      <c r="BK165" s="221">
        <f>ROUND(I165*H165,2)</f>
        <v>0</v>
      </c>
      <c r="BL165" s="17" t="s">
        <v>197</v>
      </c>
      <c r="BM165" s="220" t="s">
        <v>520</v>
      </c>
    </row>
    <row r="166" spans="1:65" s="2" customFormat="1" ht="16.5" customHeight="1">
      <c r="A166" s="34"/>
      <c r="B166" s="35"/>
      <c r="C166" s="209" t="s">
        <v>259</v>
      </c>
      <c r="D166" s="209" t="s">
        <v>192</v>
      </c>
      <c r="E166" s="210" t="s">
        <v>269</v>
      </c>
      <c r="F166" s="211" t="s">
        <v>270</v>
      </c>
      <c r="G166" s="212" t="s">
        <v>202</v>
      </c>
      <c r="H166" s="213">
        <v>2.55</v>
      </c>
      <c r="I166" s="214"/>
      <c r="J166" s="215">
        <f>ROUND(I166*H166,2)</f>
        <v>0</v>
      </c>
      <c r="K166" s="211" t="s">
        <v>1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197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197</v>
      </c>
      <c r="BM166" s="220" t="s">
        <v>521</v>
      </c>
    </row>
    <row r="167" spans="2:51" s="13" customFormat="1" ht="10.2">
      <c r="B167" s="222"/>
      <c r="C167" s="223"/>
      <c r="D167" s="224" t="s">
        <v>199</v>
      </c>
      <c r="E167" s="225" t="s">
        <v>1</v>
      </c>
      <c r="F167" s="226" t="s">
        <v>272</v>
      </c>
      <c r="G167" s="223"/>
      <c r="H167" s="227">
        <v>2.55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85</v>
      </c>
      <c r="AY167" s="233" t="s">
        <v>190</v>
      </c>
    </row>
    <row r="168" spans="1:65" s="2" customFormat="1" ht="21.75" customHeight="1">
      <c r="A168" s="34"/>
      <c r="B168" s="35"/>
      <c r="C168" s="209" t="s">
        <v>263</v>
      </c>
      <c r="D168" s="209" t="s">
        <v>192</v>
      </c>
      <c r="E168" s="210" t="s">
        <v>274</v>
      </c>
      <c r="F168" s="211" t="s">
        <v>275</v>
      </c>
      <c r="G168" s="212" t="s">
        <v>195</v>
      </c>
      <c r="H168" s="213">
        <v>17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522</v>
      </c>
    </row>
    <row r="169" spans="2:51" s="13" customFormat="1" ht="10.2">
      <c r="B169" s="222"/>
      <c r="C169" s="223"/>
      <c r="D169" s="224" t="s">
        <v>199</v>
      </c>
      <c r="E169" s="225" t="s">
        <v>142</v>
      </c>
      <c r="F169" s="226" t="s">
        <v>686</v>
      </c>
      <c r="G169" s="223"/>
      <c r="H169" s="227">
        <v>17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199</v>
      </c>
      <c r="AU169" s="233" t="s">
        <v>87</v>
      </c>
      <c r="AV169" s="13" t="s">
        <v>87</v>
      </c>
      <c r="AW169" s="13" t="s">
        <v>34</v>
      </c>
      <c r="AX169" s="13" t="s">
        <v>85</v>
      </c>
      <c r="AY169" s="233" t="s">
        <v>190</v>
      </c>
    </row>
    <row r="170" spans="1:65" s="2" customFormat="1" ht="21.75" customHeight="1">
      <c r="A170" s="34"/>
      <c r="B170" s="35"/>
      <c r="C170" s="209" t="s">
        <v>8</v>
      </c>
      <c r="D170" s="209" t="s">
        <v>192</v>
      </c>
      <c r="E170" s="210" t="s">
        <v>279</v>
      </c>
      <c r="F170" s="211" t="s">
        <v>280</v>
      </c>
      <c r="G170" s="212" t="s">
        <v>195</v>
      </c>
      <c r="H170" s="213">
        <v>46.8</v>
      </c>
      <c r="I170" s="214"/>
      <c r="J170" s="215">
        <f>ROUND(I170*H170,2)</f>
        <v>0</v>
      </c>
      <c r="K170" s="211" t="s">
        <v>196</v>
      </c>
      <c r="L170" s="39"/>
      <c r="M170" s="216" t="s">
        <v>1</v>
      </c>
      <c r="N170" s="217" t="s">
        <v>43</v>
      </c>
      <c r="O170" s="71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197</v>
      </c>
      <c r="AT170" s="220" t="s">
        <v>192</v>
      </c>
      <c r="AU170" s="220" t="s">
        <v>87</v>
      </c>
      <c r="AY170" s="17" t="s">
        <v>190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85</v>
      </c>
      <c r="BK170" s="221">
        <f>ROUND(I170*H170,2)</f>
        <v>0</v>
      </c>
      <c r="BL170" s="17" t="s">
        <v>197</v>
      </c>
      <c r="BM170" s="220" t="s">
        <v>524</v>
      </c>
    </row>
    <row r="171" spans="1:65" s="2" customFormat="1" ht="16.5" customHeight="1">
      <c r="A171" s="34"/>
      <c r="B171" s="35"/>
      <c r="C171" s="209" t="s">
        <v>273</v>
      </c>
      <c r="D171" s="209" t="s">
        <v>192</v>
      </c>
      <c r="E171" s="210" t="s">
        <v>283</v>
      </c>
      <c r="F171" s="211" t="s">
        <v>284</v>
      </c>
      <c r="G171" s="212" t="s">
        <v>195</v>
      </c>
      <c r="H171" s="213">
        <v>17</v>
      </c>
      <c r="I171" s="214"/>
      <c r="J171" s="215">
        <f>ROUND(I171*H171,2)</f>
        <v>0</v>
      </c>
      <c r="K171" s="211" t="s">
        <v>196</v>
      </c>
      <c r="L171" s="39"/>
      <c r="M171" s="216" t="s">
        <v>1</v>
      </c>
      <c r="N171" s="217" t="s">
        <v>43</v>
      </c>
      <c r="O171" s="71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197</v>
      </c>
      <c r="AT171" s="220" t="s">
        <v>192</v>
      </c>
      <c r="AU171" s="220" t="s">
        <v>87</v>
      </c>
      <c r="AY171" s="17" t="s">
        <v>190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85</v>
      </c>
      <c r="BK171" s="221">
        <f>ROUND(I171*H171,2)</f>
        <v>0</v>
      </c>
      <c r="BL171" s="17" t="s">
        <v>197</v>
      </c>
      <c r="BM171" s="220" t="s">
        <v>525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142</v>
      </c>
      <c r="G172" s="223"/>
      <c r="H172" s="227">
        <v>17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85</v>
      </c>
      <c r="AY172" s="233" t="s">
        <v>190</v>
      </c>
    </row>
    <row r="173" spans="1:65" s="2" customFormat="1" ht="16.5" customHeight="1">
      <c r="A173" s="34"/>
      <c r="B173" s="35"/>
      <c r="C173" s="209" t="s">
        <v>278</v>
      </c>
      <c r="D173" s="209" t="s">
        <v>192</v>
      </c>
      <c r="E173" s="210" t="s">
        <v>287</v>
      </c>
      <c r="F173" s="211" t="s">
        <v>288</v>
      </c>
      <c r="G173" s="212" t="s">
        <v>195</v>
      </c>
      <c r="H173" s="213">
        <v>17</v>
      </c>
      <c r="I173" s="214"/>
      <c r="J173" s="215">
        <f>ROUND(I173*H173,2)</f>
        <v>0</v>
      </c>
      <c r="K173" s="211" t="s">
        <v>1</v>
      </c>
      <c r="L173" s="39"/>
      <c r="M173" s="216" t="s">
        <v>1</v>
      </c>
      <c r="N173" s="217" t="s">
        <v>43</v>
      </c>
      <c r="O173" s="71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197</v>
      </c>
      <c r="AT173" s="220" t="s">
        <v>192</v>
      </c>
      <c r="AU173" s="220" t="s">
        <v>87</v>
      </c>
      <c r="AY173" s="17" t="s">
        <v>190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85</v>
      </c>
      <c r="BK173" s="221">
        <f>ROUND(I173*H173,2)</f>
        <v>0</v>
      </c>
      <c r="BL173" s="17" t="s">
        <v>197</v>
      </c>
      <c r="BM173" s="220" t="s">
        <v>526</v>
      </c>
    </row>
    <row r="174" spans="2:51" s="13" customFormat="1" ht="10.2">
      <c r="B174" s="222"/>
      <c r="C174" s="223"/>
      <c r="D174" s="224" t="s">
        <v>199</v>
      </c>
      <c r="E174" s="225" t="s">
        <v>1</v>
      </c>
      <c r="F174" s="226" t="s">
        <v>142</v>
      </c>
      <c r="G174" s="223"/>
      <c r="H174" s="227">
        <v>17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199</v>
      </c>
      <c r="AU174" s="233" t="s">
        <v>87</v>
      </c>
      <c r="AV174" s="13" t="s">
        <v>87</v>
      </c>
      <c r="AW174" s="13" t="s">
        <v>34</v>
      </c>
      <c r="AX174" s="13" t="s">
        <v>85</v>
      </c>
      <c r="AY174" s="233" t="s">
        <v>190</v>
      </c>
    </row>
    <row r="175" spans="2:63" s="12" customFormat="1" ht="22.8" customHeight="1">
      <c r="B175" s="193"/>
      <c r="C175" s="194"/>
      <c r="D175" s="195" t="s">
        <v>77</v>
      </c>
      <c r="E175" s="207" t="s">
        <v>217</v>
      </c>
      <c r="F175" s="207" t="s">
        <v>331</v>
      </c>
      <c r="G175" s="194"/>
      <c r="H175" s="194"/>
      <c r="I175" s="197"/>
      <c r="J175" s="208">
        <f>BK175</f>
        <v>0</v>
      </c>
      <c r="K175" s="194"/>
      <c r="L175" s="199"/>
      <c r="M175" s="200"/>
      <c r="N175" s="201"/>
      <c r="O175" s="201"/>
      <c r="P175" s="202">
        <f>SUM(P176:P186)</f>
        <v>0</v>
      </c>
      <c r="Q175" s="201"/>
      <c r="R175" s="202">
        <f>SUM(R176:R186)</f>
        <v>35.42109000000001</v>
      </c>
      <c r="S175" s="201"/>
      <c r="T175" s="203">
        <f>SUM(T176:T186)</f>
        <v>0</v>
      </c>
      <c r="AR175" s="204" t="s">
        <v>85</v>
      </c>
      <c r="AT175" s="205" t="s">
        <v>77</v>
      </c>
      <c r="AU175" s="205" t="s">
        <v>85</v>
      </c>
      <c r="AY175" s="204" t="s">
        <v>190</v>
      </c>
      <c r="BK175" s="206">
        <f>SUM(BK176:BK186)</f>
        <v>0</v>
      </c>
    </row>
    <row r="176" spans="1:65" s="2" customFormat="1" ht="21.75" customHeight="1">
      <c r="A176" s="34"/>
      <c r="B176" s="35"/>
      <c r="C176" s="209" t="s">
        <v>282</v>
      </c>
      <c r="D176" s="209" t="s">
        <v>192</v>
      </c>
      <c r="E176" s="210" t="s">
        <v>527</v>
      </c>
      <c r="F176" s="211" t="s">
        <v>528</v>
      </c>
      <c r="G176" s="212" t="s">
        <v>195</v>
      </c>
      <c r="H176" s="213">
        <v>39</v>
      </c>
      <c r="I176" s="214"/>
      <c r="J176" s="215">
        <f>ROUND(I176*H176,2)</f>
        <v>0</v>
      </c>
      <c r="K176" s="211" t="s">
        <v>196</v>
      </c>
      <c r="L176" s="39"/>
      <c r="M176" s="216" t="s">
        <v>1</v>
      </c>
      <c r="N176" s="217" t="s">
        <v>43</v>
      </c>
      <c r="O176" s="71"/>
      <c r="P176" s="218">
        <f>O176*H176</f>
        <v>0</v>
      </c>
      <c r="Q176" s="218">
        <v>0.61984</v>
      </c>
      <c r="R176" s="218">
        <f>Q176*H176</f>
        <v>24.173759999999998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197</v>
      </c>
      <c r="AT176" s="220" t="s">
        <v>192</v>
      </c>
      <c r="AU176" s="220" t="s">
        <v>87</v>
      </c>
      <c r="AY176" s="17" t="s">
        <v>190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85</v>
      </c>
      <c r="BK176" s="221">
        <f>ROUND(I176*H176,2)</f>
        <v>0</v>
      </c>
      <c r="BL176" s="17" t="s">
        <v>197</v>
      </c>
      <c r="BM176" s="220" t="s">
        <v>529</v>
      </c>
    </row>
    <row r="177" spans="2:51" s="13" customFormat="1" ht="10.2">
      <c r="B177" s="222"/>
      <c r="C177" s="223"/>
      <c r="D177" s="224" t="s">
        <v>199</v>
      </c>
      <c r="E177" s="225" t="s">
        <v>1</v>
      </c>
      <c r="F177" s="226" t="s">
        <v>466</v>
      </c>
      <c r="G177" s="223"/>
      <c r="H177" s="227">
        <v>39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199</v>
      </c>
      <c r="AU177" s="233" t="s">
        <v>87</v>
      </c>
      <c r="AV177" s="13" t="s">
        <v>87</v>
      </c>
      <c r="AW177" s="13" t="s">
        <v>34</v>
      </c>
      <c r="AX177" s="13" t="s">
        <v>85</v>
      </c>
      <c r="AY177" s="233" t="s">
        <v>190</v>
      </c>
    </row>
    <row r="178" spans="1:65" s="2" customFormat="1" ht="21.75" customHeight="1">
      <c r="A178" s="34"/>
      <c r="B178" s="35"/>
      <c r="C178" s="209" t="s">
        <v>286</v>
      </c>
      <c r="D178" s="209" t="s">
        <v>192</v>
      </c>
      <c r="E178" s="210" t="s">
        <v>530</v>
      </c>
      <c r="F178" s="211" t="s">
        <v>531</v>
      </c>
      <c r="G178" s="212" t="s">
        <v>195</v>
      </c>
      <c r="H178" s="213">
        <v>39</v>
      </c>
      <c r="I178" s="214"/>
      <c r="J178" s="215">
        <f>ROUND(I178*H178,2)</f>
        <v>0</v>
      </c>
      <c r="K178" s="211" t="s">
        <v>196</v>
      </c>
      <c r="L178" s="39"/>
      <c r="M178" s="216" t="s">
        <v>1</v>
      </c>
      <c r="N178" s="217" t="s">
        <v>43</v>
      </c>
      <c r="O178" s="71"/>
      <c r="P178" s="218">
        <f>O178*H178</f>
        <v>0</v>
      </c>
      <c r="Q178" s="218">
        <v>0.10362</v>
      </c>
      <c r="R178" s="218">
        <f>Q178*H178</f>
        <v>4.04118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85</v>
      </c>
      <c r="BK178" s="221">
        <f>ROUND(I178*H178,2)</f>
        <v>0</v>
      </c>
      <c r="BL178" s="17" t="s">
        <v>197</v>
      </c>
      <c r="BM178" s="220" t="s">
        <v>532</v>
      </c>
    </row>
    <row r="179" spans="2:51" s="13" customFormat="1" ht="10.2">
      <c r="B179" s="222"/>
      <c r="C179" s="223"/>
      <c r="D179" s="224" t="s">
        <v>199</v>
      </c>
      <c r="E179" s="225" t="s">
        <v>466</v>
      </c>
      <c r="F179" s="226" t="s">
        <v>687</v>
      </c>
      <c r="G179" s="223"/>
      <c r="H179" s="227">
        <v>39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85</v>
      </c>
      <c r="AY179" s="233" t="s">
        <v>190</v>
      </c>
    </row>
    <row r="180" spans="1:65" s="2" customFormat="1" ht="16.5" customHeight="1">
      <c r="A180" s="34"/>
      <c r="B180" s="35"/>
      <c r="C180" s="255" t="s">
        <v>291</v>
      </c>
      <c r="D180" s="255" t="s">
        <v>327</v>
      </c>
      <c r="E180" s="256" t="s">
        <v>534</v>
      </c>
      <c r="F180" s="257" t="s">
        <v>535</v>
      </c>
      <c r="G180" s="258" t="s">
        <v>195</v>
      </c>
      <c r="H180" s="259">
        <v>38.85</v>
      </c>
      <c r="I180" s="260"/>
      <c r="J180" s="261">
        <f>ROUND(I180*H180,2)</f>
        <v>0</v>
      </c>
      <c r="K180" s="257" t="s">
        <v>400</v>
      </c>
      <c r="L180" s="262"/>
      <c r="M180" s="263" t="s">
        <v>1</v>
      </c>
      <c r="N180" s="264" t="s">
        <v>43</v>
      </c>
      <c r="O180" s="71"/>
      <c r="P180" s="218">
        <f>O180*H180</f>
        <v>0</v>
      </c>
      <c r="Q180" s="218">
        <v>0.176</v>
      </c>
      <c r="R180" s="218">
        <f>Q180*H180</f>
        <v>6.8376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234</v>
      </c>
      <c r="AT180" s="220" t="s">
        <v>327</v>
      </c>
      <c r="AU180" s="220" t="s">
        <v>87</v>
      </c>
      <c r="AY180" s="17" t="s">
        <v>190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85</v>
      </c>
      <c r="BK180" s="221">
        <f>ROUND(I180*H180,2)</f>
        <v>0</v>
      </c>
      <c r="BL180" s="17" t="s">
        <v>197</v>
      </c>
      <c r="BM180" s="220" t="s">
        <v>536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688</v>
      </c>
      <c r="G181" s="223"/>
      <c r="H181" s="227">
        <v>38.85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1:65" s="2" customFormat="1" ht="21.75" customHeight="1">
      <c r="A182" s="34"/>
      <c r="B182" s="35"/>
      <c r="C182" s="255" t="s">
        <v>7</v>
      </c>
      <c r="D182" s="255" t="s">
        <v>327</v>
      </c>
      <c r="E182" s="256" t="s">
        <v>538</v>
      </c>
      <c r="F182" s="257" t="s">
        <v>539</v>
      </c>
      <c r="G182" s="258" t="s">
        <v>195</v>
      </c>
      <c r="H182" s="259">
        <v>1.05</v>
      </c>
      <c r="I182" s="260"/>
      <c r="J182" s="261">
        <f>ROUND(I182*H182,2)</f>
        <v>0</v>
      </c>
      <c r="K182" s="257" t="s">
        <v>196</v>
      </c>
      <c r="L182" s="262"/>
      <c r="M182" s="263" t="s">
        <v>1</v>
      </c>
      <c r="N182" s="264" t="s">
        <v>43</v>
      </c>
      <c r="O182" s="71"/>
      <c r="P182" s="218">
        <f>O182*H182</f>
        <v>0</v>
      </c>
      <c r="Q182" s="218">
        <v>0.175</v>
      </c>
      <c r="R182" s="218">
        <f>Q182*H182</f>
        <v>0.18375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234</v>
      </c>
      <c r="AT182" s="220" t="s">
        <v>327</v>
      </c>
      <c r="AU182" s="220" t="s">
        <v>87</v>
      </c>
      <c r="AY182" s="17" t="s">
        <v>190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85</v>
      </c>
      <c r="BK182" s="221">
        <f>ROUND(I182*H182,2)</f>
        <v>0</v>
      </c>
      <c r="BL182" s="17" t="s">
        <v>197</v>
      </c>
      <c r="BM182" s="220" t="s">
        <v>540</v>
      </c>
    </row>
    <row r="183" spans="2:51" s="13" customFormat="1" ht="10.2">
      <c r="B183" s="222"/>
      <c r="C183" s="223"/>
      <c r="D183" s="224" t="s">
        <v>199</v>
      </c>
      <c r="E183" s="225" t="s">
        <v>1</v>
      </c>
      <c r="F183" s="226" t="s">
        <v>541</v>
      </c>
      <c r="G183" s="223"/>
      <c r="H183" s="227">
        <v>1.05</v>
      </c>
      <c r="I183" s="228"/>
      <c r="J183" s="223"/>
      <c r="K183" s="223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199</v>
      </c>
      <c r="AU183" s="233" t="s">
        <v>87</v>
      </c>
      <c r="AV183" s="13" t="s">
        <v>87</v>
      </c>
      <c r="AW183" s="13" t="s">
        <v>34</v>
      </c>
      <c r="AX183" s="13" t="s">
        <v>85</v>
      </c>
      <c r="AY183" s="233" t="s">
        <v>190</v>
      </c>
    </row>
    <row r="184" spans="1:65" s="2" customFormat="1" ht="21.75" customHeight="1">
      <c r="A184" s="34"/>
      <c r="B184" s="35"/>
      <c r="C184" s="255" t="s">
        <v>302</v>
      </c>
      <c r="D184" s="255" t="s">
        <v>327</v>
      </c>
      <c r="E184" s="256" t="s">
        <v>542</v>
      </c>
      <c r="F184" s="257" t="s">
        <v>543</v>
      </c>
      <c r="G184" s="258" t="s">
        <v>195</v>
      </c>
      <c r="H184" s="259">
        <v>1.05</v>
      </c>
      <c r="I184" s="260"/>
      <c r="J184" s="261">
        <f>ROUND(I184*H184,2)</f>
        <v>0</v>
      </c>
      <c r="K184" s="257" t="s">
        <v>1</v>
      </c>
      <c r="L184" s="262"/>
      <c r="M184" s="263" t="s">
        <v>1</v>
      </c>
      <c r="N184" s="264" t="s">
        <v>43</v>
      </c>
      <c r="O184" s="71"/>
      <c r="P184" s="218">
        <f>O184*H184</f>
        <v>0</v>
      </c>
      <c r="Q184" s="218">
        <v>0.176</v>
      </c>
      <c r="R184" s="218">
        <f>Q184*H184</f>
        <v>0.1848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234</v>
      </c>
      <c r="AT184" s="220" t="s">
        <v>327</v>
      </c>
      <c r="AU184" s="220" t="s">
        <v>87</v>
      </c>
      <c r="AY184" s="17" t="s">
        <v>190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85</v>
      </c>
      <c r="BK184" s="221">
        <f>ROUND(I184*H184,2)</f>
        <v>0</v>
      </c>
      <c r="BL184" s="17" t="s">
        <v>197</v>
      </c>
      <c r="BM184" s="220" t="s">
        <v>544</v>
      </c>
    </row>
    <row r="185" spans="2:51" s="13" customFormat="1" ht="10.2">
      <c r="B185" s="222"/>
      <c r="C185" s="223"/>
      <c r="D185" s="224" t="s">
        <v>199</v>
      </c>
      <c r="E185" s="225" t="s">
        <v>1</v>
      </c>
      <c r="F185" s="226" t="s">
        <v>541</v>
      </c>
      <c r="G185" s="223"/>
      <c r="H185" s="227">
        <v>1.05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199</v>
      </c>
      <c r="AU185" s="233" t="s">
        <v>87</v>
      </c>
      <c r="AV185" s="13" t="s">
        <v>87</v>
      </c>
      <c r="AW185" s="13" t="s">
        <v>34</v>
      </c>
      <c r="AX185" s="13" t="s">
        <v>85</v>
      </c>
      <c r="AY185" s="233" t="s">
        <v>190</v>
      </c>
    </row>
    <row r="186" spans="1:65" s="2" customFormat="1" ht="21.75" customHeight="1">
      <c r="A186" s="34"/>
      <c r="B186" s="35"/>
      <c r="C186" s="209" t="s">
        <v>308</v>
      </c>
      <c r="D186" s="209" t="s">
        <v>192</v>
      </c>
      <c r="E186" s="210" t="s">
        <v>545</v>
      </c>
      <c r="F186" s="211" t="s">
        <v>546</v>
      </c>
      <c r="G186" s="212" t="s">
        <v>195</v>
      </c>
      <c r="H186" s="213">
        <v>2</v>
      </c>
      <c r="I186" s="214"/>
      <c r="J186" s="215">
        <f>ROUND(I186*H186,2)</f>
        <v>0</v>
      </c>
      <c r="K186" s="211" t="s">
        <v>196</v>
      </c>
      <c r="L186" s="39"/>
      <c r="M186" s="216" t="s">
        <v>1</v>
      </c>
      <c r="N186" s="217" t="s">
        <v>43</v>
      </c>
      <c r="O186" s="71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197</v>
      </c>
      <c r="AT186" s="220" t="s">
        <v>192</v>
      </c>
      <c r="AU186" s="220" t="s">
        <v>87</v>
      </c>
      <c r="AY186" s="17" t="s">
        <v>190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85</v>
      </c>
      <c r="BK186" s="221">
        <f>ROUND(I186*H186,2)</f>
        <v>0</v>
      </c>
      <c r="BL186" s="17" t="s">
        <v>197</v>
      </c>
      <c r="BM186" s="220" t="s">
        <v>547</v>
      </c>
    </row>
    <row r="187" spans="2:63" s="12" customFormat="1" ht="22.8" customHeight="1">
      <c r="B187" s="193"/>
      <c r="C187" s="194"/>
      <c r="D187" s="195" t="s">
        <v>77</v>
      </c>
      <c r="E187" s="207" t="s">
        <v>223</v>
      </c>
      <c r="F187" s="207" t="s">
        <v>548</v>
      </c>
      <c r="G187" s="194"/>
      <c r="H187" s="194"/>
      <c r="I187" s="197"/>
      <c r="J187" s="208">
        <f>BK187</f>
        <v>0</v>
      </c>
      <c r="K187" s="194"/>
      <c r="L187" s="199"/>
      <c r="M187" s="200"/>
      <c r="N187" s="201"/>
      <c r="O187" s="201"/>
      <c r="P187" s="202">
        <f>SUM(P188:P198)</f>
        <v>0</v>
      </c>
      <c r="Q187" s="201"/>
      <c r="R187" s="202">
        <f>SUM(R188:R198)</f>
        <v>19.286825819999997</v>
      </c>
      <c r="S187" s="201"/>
      <c r="T187" s="203">
        <f>SUM(T188:T198)</f>
        <v>0</v>
      </c>
      <c r="AR187" s="204" t="s">
        <v>85</v>
      </c>
      <c r="AT187" s="205" t="s">
        <v>77</v>
      </c>
      <c r="AU187" s="205" t="s">
        <v>85</v>
      </c>
      <c r="AY187" s="204" t="s">
        <v>190</v>
      </c>
      <c r="BK187" s="206">
        <f>SUM(BK188:BK198)</f>
        <v>0</v>
      </c>
    </row>
    <row r="188" spans="1:65" s="2" customFormat="1" ht="21.75" customHeight="1">
      <c r="A188" s="34"/>
      <c r="B188" s="35"/>
      <c r="C188" s="209" t="s">
        <v>315</v>
      </c>
      <c r="D188" s="209" t="s">
        <v>192</v>
      </c>
      <c r="E188" s="210" t="s">
        <v>549</v>
      </c>
      <c r="F188" s="211" t="s">
        <v>550</v>
      </c>
      <c r="G188" s="212" t="s">
        <v>202</v>
      </c>
      <c r="H188" s="213">
        <v>5</v>
      </c>
      <c r="I188" s="214"/>
      <c r="J188" s="215">
        <f>ROUND(I188*H188,2)</f>
        <v>0</v>
      </c>
      <c r="K188" s="211" t="s">
        <v>196</v>
      </c>
      <c r="L188" s="39"/>
      <c r="M188" s="216" t="s">
        <v>1</v>
      </c>
      <c r="N188" s="217" t="s">
        <v>43</v>
      </c>
      <c r="O188" s="71"/>
      <c r="P188" s="218">
        <f>O188*H188</f>
        <v>0</v>
      </c>
      <c r="Q188" s="218">
        <v>2.25634</v>
      </c>
      <c r="R188" s="218">
        <f>Q188*H188</f>
        <v>11.281699999999999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197</v>
      </c>
      <c r="AT188" s="220" t="s">
        <v>192</v>
      </c>
      <c r="AU188" s="220" t="s">
        <v>87</v>
      </c>
      <c r="AY188" s="17" t="s">
        <v>190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85</v>
      </c>
      <c r="BK188" s="221">
        <f>ROUND(I188*H188,2)</f>
        <v>0</v>
      </c>
      <c r="BL188" s="17" t="s">
        <v>197</v>
      </c>
      <c r="BM188" s="220" t="s">
        <v>551</v>
      </c>
    </row>
    <row r="189" spans="2:51" s="14" customFormat="1" ht="10.2">
      <c r="B189" s="234"/>
      <c r="C189" s="235"/>
      <c r="D189" s="224" t="s">
        <v>199</v>
      </c>
      <c r="E189" s="236" t="s">
        <v>1</v>
      </c>
      <c r="F189" s="237" t="s">
        <v>552</v>
      </c>
      <c r="G189" s="235"/>
      <c r="H189" s="236" t="s">
        <v>1</v>
      </c>
      <c r="I189" s="238"/>
      <c r="J189" s="235"/>
      <c r="K189" s="235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199</v>
      </c>
      <c r="AU189" s="243" t="s">
        <v>87</v>
      </c>
      <c r="AV189" s="14" t="s">
        <v>85</v>
      </c>
      <c r="AW189" s="14" t="s">
        <v>34</v>
      </c>
      <c r="AX189" s="14" t="s">
        <v>78</v>
      </c>
      <c r="AY189" s="243" t="s">
        <v>190</v>
      </c>
    </row>
    <row r="190" spans="2:51" s="13" customFormat="1" ht="10.2">
      <c r="B190" s="222"/>
      <c r="C190" s="223"/>
      <c r="D190" s="224" t="s">
        <v>199</v>
      </c>
      <c r="E190" s="225" t="s">
        <v>1</v>
      </c>
      <c r="F190" s="226" t="s">
        <v>689</v>
      </c>
      <c r="G190" s="223"/>
      <c r="H190" s="227">
        <v>5</v>
      </c>
      <c r="I190" s="228"/>
      <c r="J190" s="223"/>
      <c r="K190" s="223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199</v>
      </c>
      <c r="AU190" s="233" t="s">
        <v>87</v>
      </c>
      <c r="AV190" s="13" t="s">
        <v>87</v>
      </c>
      <c r="AW190" s="13" t="s">
        <v>34</v>
      </c>
      <c r="AX190" s="13" t="s">
        <v>85</v>
      </c>
      <c r="AY190" s="233" t="s">
        <v>190</v>
      </c>
    </row>
    <row r="191" spans="1:65" s="2" customFormat="1" ht="16.5" customHeight="1">
      <c r="A191" s="34"/>
      <c r="B191" s="35"/>
      <c r="C191" s="209" t="s">
        <v>320</v>
      </c>
      <c r="D191" s="209" t="s">
        <v>192</v>
      </c>
      <c r="E191" s="210" t="s">
        <v>554</v>
      </c>
      <c r="F191" s="211" t="s">
        <v>555</v>
      </c>
      <c r="G191" s="212" t="s">
        <v>195</v>
      </c>
      <c r="H191" s="213">
        <v>5.526</v>
      </c>
      <c r="I191" s="214"/>
      <c r="J191" s="215">
        <f>ROUND(I191*H191,2)</f>
        <v>0</v>
      </c>
      <c r="K191" s="211" t="s">
        <v>196</v>
      </c>
      <c r="L191" s="39"/>
      <c r="M191" s="216" t="s">
        <v>1</v>
      </c>
      <c r="N191" s="217" t="s">
        <v>43</v>
      </c>
      <c r="O191" s="71"/>
      <c r="P191" s="218">
        <f>O191*H191</f>
        <v>0</v>
      </c>
      <c r="Q191" s="218">
        <v>0.01352</v>
      </c>
      <c r="R191" s="218">
        <f>Q191*H191</f>
        <v>0.07471152</v>
      </c>
      <c r="S191" s="218">
        <v>0</v>
      </c>
      <c r="T191" s="21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197</v>
      </c>
      <c r="AT191" s="220" t="s">
        <v>192</v>
      </c>
      <c r="AU191" s="220" t="s">
        <v>87</v>
      </c>
      <c r="AY191" s="17" t="s">
        <v>190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7" t="s">
        <v>85</v>
      </c>
      <c r="BK191" s="221">
        <f>ROUND(I191*H191,2)</f>
        <v>0</v>
      </c>
      <c r="BL191" s="17" t="s">
        <v>197</v>
      </c>
      <c r="BM191" s="220" t="s">
        <v>556</v>
      </c>
    </row>
    <row r="192" spans="2:51" s="13" customFormat="1" ht="10.2">
      <c r="B192" s="222"/>
      <c r="C192" s="223"/>
      <c r="D192" s="224" t="s">
        <v>199</v>
      </c>
      <c r="E192" s="225" t="s">
        <v>1</v>
      </c>
      <c r="F192" s="226" t="s">
        <v>690</v>
      </c>
      <c r="G192" s="223"/>
      <c r="H192" s="227">
        <v>5.526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199</v>
      </c>
      <c r="AU192" s="233" t="s">
        <v>87</v>
      </c>
      <c r="AV192" s="13" t="s">
        <v>87</v>
      </c>
      <c r="AW192" s="13" t="s">
        <v>34</v>
      </c>
      <c r="AX192" s="13" t="s">
        <v>85</v>
      </c>
      <c r="AY192" s="233" t="s">
        <v>190</v>
      </c>
    </row>
    <row r="193" spans="1:65" s="2" customFormat="1" ht="16.5" customHeight="1">
      <c r="A193" s="34"/>
      <c r="B193" s="35"/>
      <c r="C193" s="209" t="s">
        <v>326</v>
      </c>
      <c r="D193" s="209" t="s">
        <v>192</v>
      </c>
      <c r="E193" s="210" t="s">
        <v>558</v>
      </c>
      <c r="F193" s="211" t="s">
        <v>559</v>
      </c>
      <c r="G193" s="212" t="s">
        <v>195</v>
      </c>
      <c r="H193" s="213">
        <v>5.526</v>
      </c>
      <c r="I193" s="214"/>
      <c r="J193" s="215">
        <f>ROUND(I193*H193,2)</f>
        <v>0</v>
      </c>
      <c r="K193" s="211" t="s">
        <v>196</v>
      </c>
      <c r="L193" s="39"/>
      <c r="M193" s="216" t="s">
        <v>1</v>
      </c>
      <c r="N193" s="217" t="s">
        <v>43</v>
      </c>
      <c r="O193" s="71"/>
      <c r="P193" s="218">
        <f>O193*H193</f>
        <v>0</v>
      </c>
      <c r="Q193" s="218">
        <v>0</v>
      </c>
      <c r="R193" s="218">
        <f>Q193*H193</f>
        <v>0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197</v>
      </c>
      <c r="AT193" s="220" t="s">
        <v>192</v>
      </c>
      <c r="AU193" s="220" t="s">
        <v>87</v>
      </c>
      <c r="AY193" s="17" t="s">
        <v>190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85</v>
      </c>
      <c r="BK193" s="221">
        <f>ROUND(I193*H193,2)</f>
        <v>0</v>
      </c>
      <c r="BL193" s="17" t="s">
        <v>197</v>
      </c>
      <c r="BM193" s="220" t="s">
        <v>560</v>
      </c>
    </row>
    <row r="194" spans="1:65" s="2" customFormat="1" ht="16.5" customHeight="1">
      <c r="A194" s="34"/>
      <c r="B194" s="35"/>
      <c r="C194" s="209" t="s">
        <v>332</v>
      </c>
      <c r="D194" s="209" t="s">
        <v>192</v>
      </c>
      <c r="E194" s="210" t="s">
        <v>561</v>
      </c>
      <c r="F194" s="211" t="s">
        <v>562</v>
      </c>
      <c r="G194" s="212" t="s">
        <v>256</v>
      </c>
      <c r="H194" s="213">
        <v>0.01</v>
      </c>
      <c r="I194" s="214"/>
      <c r="J194" s="215">
        <f>ROUND(I194*H194,2)</f>
        <v>0</v>
      </c>
      <c r="K194" s="211" t="s">
        <v>196</v>
      </c>
      <c r="L194" s="39"/>
      <c r="M194" s="216" t="s">
        <v>1</v>
      </c>
      <c r="N194" s="217" t="s">
        <v>43</v>
      </c>
      <c r="O194" s="71"/>
      <c r="P194" s="218">
        <f>O194*H194</f>
        <v>0</v>
      </c>
      <c r="Q194" s="218">
        <v>1.04143</v>
      </c>
      <c r="R194" s="218">
        <f>Q194*H194</f>
        <v>0.010414300000000001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197</v>
      </c>
      <c r="AT194" s="220" t="s">
        <v>192</v>
      </c>
      <c r="AU194" s="220" t="s">
        <v>87</v>
      </c>
      <c r="AY194" s="17" t="s">
        <v>190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85</v>
      </c>
      <c r="BK194" s="221">
        <f>ROUND(I194*H194,2)</f>
        <v>0</v>
      </c>
      <c r="BL194" s="17" t="s">
        <v>197</v>
      </c>
      <c r="BM194" s="220" t="s">
        <v>563</v>
      </c>
    </row>
    <row r="195" spans="2:51" s="13" customFormat="1" ht="10.2">
      <c r="B195" s="222"/>
      <c r="C195" s="223"/>
      <c r="D195" s="224" t="s">
        <v>199</v>
      </c>
      <c r="E195" s="225" t="s">
        <v>1</v>
      </c>
      <c r="F195" s="226" t="s">
        <v>691</v>
      </c>
      <c r="G195" s="223"/>
      <c r="H195" s="227">
        <v>0.01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199</v>
      </c>
      <c r="AU195" s="233" t="s">
        <v>87</v>
      </c>
      <c r="AV195" s="13" t="s">
        <v>87</v>
      </c>
      <c r="AW195" s="13" t="s">
        <v>34</v>
      </c>
      <c r="AX195" s="13" t="s">
        <v>85</v>
      </c>
      <c r="AY195" s="233" t="s">
        <v>190</v>
      </c>
    </row>
    <row r="196" spans="1:65" s="2" customFormat="1" ht="16.5" customHeight="1">
      <c r="A196" s="34"/>
      <c r="B196" s="35"/>
      <c r="C196" s="209" t="s">
        <v>336</v>
      </c>
      <c r="D196" s="209" t="s">
        <v>192</v>
      </c>
      <c r="E196" s="210" t="s">
        <v>565</v>
      </c>
      <c r="F196" s="211" t="s">
        <v>566</v>
      </c>
      <c r="G196" s="212" t="s">
        <v>202</v>
      </c>
      <c r="H196" s="213">
        <v>4</v>
      </c>
      <c r="I196" s="214"/>
      <c r="J196" s="215">
        <f>ROUND(I196*H196,2)</f>
        <v>0</v>
      </c>
      <c r="K196" s="211" t="s">
        <v>196</v>
      </c>
      <c r="L196" s="39"/>
      <c r="M196" s="216" t="s">
        <v>1</v>
      </c>
      <c r="N196" s="217" t="s">
        <v>43</v>
      </c>
      <c r="O196" s="71"/>
      <c r="P196" s="218">
        <f>O196*H196</f>
        <v>0</v>
      </c>
      <c r="Q196" s="218">
        <v>1.98</v>
      </c>
      <c r="R196" s="218">
        <f>Q196*H196</f>
        <v>7.92</v>
      </c>
      <c r="S196" s="218">
        <v>0</v>
      </c>
      <c r="T196" s="21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197</v>
      </c>
      <c r="AT196" s="220" t="s">
        <v>192</v>
      </c>
      <c r="AU196" s="220" t="s">
        <v>87</v>
      </c>
      <c r="AY196" s="17" t="s">
        <v>190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85</v>
      </c>
      <c r="BK196" s="221">
        <f>ROUND(I196*H196,2)</f>
        <v>0</v>
      </c>
      <c r="BL196" s="17" t="s">
        <v>197</v>
      </c>
      <c r="BM196" s="220" t="s">
        <v>567</v>
      </c>
    </row>
    <row r="197" spans="2:51" s="14" customFormat="1" ht="10.2">
      <c r="B197" s="234"/>
      <c r="C197" s="235"/>
      <c r="D197" s="224" t="s">
        <v>199</v>
      </c>
      <c r="E197" s="236" t="s">
        <v>1</v>
      </c>
      <c r="F197" s="237" t="s">
        <v>568</v>
      </c>
      <c r="G197" s="235"/>
      <c r="H197" s="236" t="s">
        <v>1</v>
      </c>
      <c r="I197" s="238"/>
      <c r="J197" s="235"/>
      <c r="K197" s="235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199</v>
      </c>
      <c r="AU197" s="243" t="s">
        <v>87</v>
      </c>
      <c r="AV197" s="14" t="s">
        <v>85</v>
      </c>
      <c r="AW197" s="14" t="s">
        <v>34</v>
      </c>
      <c r="AX197" s="14" t="s">
        <v>78</v>
      </c>
      <c r="AY197" s="243" t="s">
        <v>190</v>
      </c>
    </row>
    <row r="198" spans="2:51" s="13" customFormat="1" ht="10.2">
      <c r="B198" s="222"/>
      <c r="C198" s="223"/>
      <c r="D198" s="224" t="s">
        <v>199</v>
      </c>
      <c r="E198" s="225" t="s">
        <v>1</v>
      </c>
      <c r="F198" s="226" t="s">
        <v>197</v>
      </c>
      <c r="G198" s="223"/>
      <c r="H198" s="227">
        <v>4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199</v>
      </c>
      <c r="AU198" s="233" t="s">
        <v>87</v>
      </c>
      <c r="AV198" s="13" t="s">
        <v>87</v>
      </c>
      <c r="AW198" s="13" t="s">
        <v>34</v>
      </c>
      <c r="AX198" s="13" t="s">
        <v>85</v>
      </c>
      <c r="AY198" s="233" t="s">
        <v>190</v>
      </c>
    </row>
    <row r="199" spans="2:63" s="12" customFormat="1" ht="22.8" customHeight="1">
      <c r="B199" s="193"/>
      <c r="C199" s="194"/>
      <c r="D199" s="195" t="s">
        <v>77</v>
      </c>
      <c r="E199" s="207" t="s">
        <v>239</v>
      </c>
      <c r="F199" s="207" t="s">
        <v>569</v>
      </c>
      <c r="G199" s="194"/>
      <c r="H199" s="194"/>
      <c r="I199" s="197"/>
      <c r="J199" s="208">
        <f>BK199</f>
        <v>0</v>
      </c>
      <c r="K199" s="194"/>
      <c r="L199" s="199"/>
      <c r="M199" s="200"/>
      <c r="N199" s="201"/>
      <c r="O199" s="201"/>
      <c r="P199" s="202">
        <f>SUM(P200:P212)</f>
        <v>0</v>
      </c>
      <c r="Q199" s="201"/>
      <c r="R199" s="202">
        <f>SUM(R200:R212)</f>
        <v>60.993863399999995</v>
      </c>
      <c r="S199" s="201"/>
      <c r="T199" s="203">
        <f>SUM(T200:T212)</f>
        <v>0</v>
      </c>
      <c r="AR199" s="204" t="s">
        <v>85</v>
      </c>
      <c r="AT199" s="205" t="s">
        <v>77</v>
      </c>
      <c r="AU199" s="205" t="s">
        <v>85</v>
      </c>
      <c r="AY199" s="204" t="s">
        <v>190</v>
      </c>
      <c r="BK199" s="206">
        <f>SUM(BK200:BK212)</f>
        <v>0</v>
      </c>
    </row>
    <row r="200" spans="1:65" s="2" customFormat="1" ht="21.75" customHeight="1">
      <c r="A200" s="34"/>
      <c r="B200" s="35"/>
      <c r="C200" s="209" t="s">
        <v>342</v>
      </c>
      <c r="D200" s="209" t="s">
        <v>192</v>
      </c>
      <c r="E200" s="210" t="s">
        <v>570</v>
      </c>
      <c r="F200" s="211" t="s">
        <v>571</v>
      </c>
      <c r="G200" s="212" t="s">
        <v>195</v>
      </c>
      <c r="H200" s="213">
        <v>3</v>
      </c>
      <c r="I200" s="214"/>
      <c r="J200" s="215">
        <f>ROUND(I200*H200,2)</f>
        <v>0</v>
      </c>
      <c r="K200" s="211" t="s">
        <v>196</v>
      </c>
      <c r="L200" s="39"/>
      <c r="M200" s="216" t="s">
        <v>1</v>
      </c>
      <c r="N200" s="217" t="s">
        <v>43</v>
      </c>
      <c r="O200" s="71"/>
      <c r="P200" s="218">
        <f>O200*H200</f>
        <v>0</v>
      </c>
      <c r="Q200" s="218">
        <v>0.0026</v>
      </c>
      <c r="R200" s="218">
        <f>Q200*H200</f>
        <v>0.0078</v>
      </c>
      <c r="S200" s="218">
        <v>0</v>
      </c>
      <c r="T200" s="219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197</v>
      </c>
      <c r="AT200" s="220" t="s">
        <v>192</v>
      </c>
      <c r="AU200" s="220" t="s">
        <v>87</v>
      </c>
      <c r="AY200" s="17" t="s">
        <v>190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7" t="s">
        <v>85</v>
      </c>
      <c r="BK200" s="221">
        <f>ROUND(I200*H200,2)</f>
        <v>0</v>
      </c>
      <c r="BL200" s="17" t="s">
        <v>197</v>
      </c>
      <c r="BM200" s="220" t="s">
        <v>572</v>
      </c>
    </row>
    <row r="201" spans="2:51" s="13" customFormat="1" ht="10.2">
      <c r="B201" s="222"/>
      <c r="C201" s="223"/>
      <c r="D201" s="224" t="s">
        <v>199</v>
      </c>
      <c r="E201" s="225" t="s">
        <v>1</v>
      </c>
      <c r="F201" s="226" t="s">
        <v>573</v>
      </c>
      <c r="G201" s="223"/>
      <c r="H201" s="227">
        <v>3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199</v>
      </c>
      <c r="AU201" s="233" t="s">
        <v>87</v>
      </c>
      <c r="AV201" s="13" t="s">
        <v>87</v>
      </c>
      <c r="AW201" s="13" t="s">
        <v>34</v>
      </c>
      <c r="AX201" s="13" t="s">
        <v>85</v>
      </c>
      <c r="AY201" s="233" t="s">
        <v>190</v>
      </c>
    </row>
    <row r="202" spans="1:65" s="2" customFormat="1" ht="16.5" customHeight="1">
      <c r="A202" s="34"/>
      <c r="B202" s="35"/>
      <c r="C202" s="209" t="s">
        <v>138</v>
      </c>
      <c r="D202" s="209" t="s">
        <v>192</v>
      </c>
      <c r="E202" s="210" t="s">
        <v>574</v>
      </c>
      <c r="F202" s="211" t="s">
        <v>575</v>
      </c>
      <c r="G202" s="212" t="s">
        <v>195</v>
      </c>
      <c r="H202" s="213">
        <v>3</v>
      </c>
      <c r="I202" s="214"/>
      <c r="J202" s="215">
        <f>ROUND(I202*H202,2)</f>
        <v>0</v>
      </c>
      <c r="K202" s="211" t="s">
        <v>196</v>
      </c>
      <c r="L202" s="39"/>
      <c r="M202" s="216" t="s">
        <v>1</v>
      </c>
      <c r="N202" s="217" t="s">
        <v>43</v>
      </c>
      <c r="O202" s="71"/>
      <c r="P202" s="218">
        <f>O202*H202</f>
        <v>0</v>
      </c>
      <c r="Q202" s="218">
        <v>1E-05</v>
      </c>
      <c r="R202" s="218">
        <f>Q202*H202</f>
        <v>3.0000000000000004E-05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197</v>
      </c>
      <c r="AT202" s="220" t="s">
        <v>192</v>
      </c>
      <c r="AU202" s="220" t="s">
        <v>87</v>
      </c>
      <c r="AY202" s="17" t="s">
        <v>190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85</v>
      </c>
      <c r="BK202" s="221">
        <f>ROUND(I202*H202,2)</f>
        <v>0</v>
      </c>
      <c r="BL202" s="17" t="s">
        <v>197</v>
      </c>
      <c r="BM202" s="220" t="s">
        <v>576</v>
      </c>
    </row>
    <row r="203" spans="1:65" s="2" customFormat="1" ht="21.75" customHeight="1">
      <c r="A203" s="34"/>
      <c r="B203" s="35"/>
      <c r="C203" s="209" t="s">
        <v>352</v>
      </c>
      <c r="D203" s="209" t="s">
        <v>192</v>
      </c>
      <c r="E203" s="210" t="s">
        <v>348</v>
      </c>
      <c r="F203" s="211" t="s">
        <v>349</v>
      </c>
      <c r="G203" s="212" t="s">
        <v>350</v>
      </c>
      <c r="H203" s="213">
        <v>17</v>
      </c>
      <c r="I203" s="214"/>
      <c r="J203" s="215">
        <f>ROUND(I203*H203,2)</f>
        <v>0</v>
      </c>
      <c r="K203" s="211" t="s">
        <v>196</v>
      </c>
      <c r="L203" s="39"/>
      <c r="M203" s="216" t="s">
        <v>1</v>
      </c>
      <c r="N203" s="217" t="s">
        <v>43</v>
      </c>
      <c r="O203" s="71"/>
      <c r="P203" s="218">
        <f>O203*H203</f>
        <v>0</v>
      </c>
      <c r="Q203" s="218">
        <v>0.1295</v>
      </c>
      <c r="R203" s="218">
        <f>Q203*H203</f>
        <v>2.2015000000000002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197</v>
      </c>
      <c r="AT203" s="220" t="s">
        <v>192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577</v>
      </c>
    </row>
    <row r="204" spans="1:65" s="2" customFormat="1" ht="16.5" customHeight="1">
      <c r="A204" s="34"/>
      <c r="B204" s="35"/>
      <c r="C204" s="255" t="s">
        <v>356</v>
      </c>
      <c r="D204" s="255" t="s">
        <v>327</v>
      </c>
      <c r="E204" s="256" t="s">
        <v>353</v>
      </c>
      <c r="F204" s="257" t="s">
        <v>354</v>
      </c>
      <c r="G204" s="258" t="s">
        <v>350</v>
      </c>
      <c r="H204" s="259">
        <v>17.85</v>
      </c>
      <c r="I204" s="260"/>
      <c r="J204" s="261">
        <f>ROUND(I204*H204,2)</f>
        <v>0</v>
      </c>
      <c r="K204" s="257" t="s">
        <v>400</v>
      </c>
      <c r="L204" s="262"/>
      <c r="M204" s="263" t="s">
        <v>1</v>
      </c>
      <c r="N204" s="264" t="s">
        <v>43</v>
      </c>
      <c r="O204" s="71"/>
      <c r="P204" s="218">
        <f>O204*H204</f>
        <v>0</v>
      </c>
      <c r="Q204" s="218">
        <v>0.058</v>
      </c>
      <c r="R204" s="218">
        <f>Q204*H204</f>
        <v>1.0353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234</v>
      </c>
      <c r="AT204" s="220" t="s">
        <v>327</v>
      </c>
      <c r="AU204" s="220" t="s">
        <v>87</v>
      </c>
      <c r="AY204" s="17" t="s">
        <v>190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85</v>
      </c>
      <c r="BK204" s="221">
        <f>ROUND(I204*H204,2)</f>
        <v>0</v>
      </c>
      <c r="BL204" s="17" t="s">
        <v>197</v>
      </c>
      <c r="BM204" s="220" t="s">
        <v>578</v>
      </c>
    </row>
    <row r="205" spans="1:65" s="2" customFormat="1" ht="21.75" customHeight="1">
      <c r="A205" s="34"/>
      <c r="B205" s="35"/>
      <c r="C205" s="209" t="s">
        <v>314</v>
      </c>
      <c r="D205" s="209" t="s">
        <v>192</v>
      </c>
      <c r="E205" s="210" t="s">
        <v>357</v>
      </c>
      <c r="F205" s="211" t="s">
        <v>358</v>
      </c>
      <c r="G205" s="212" t="s">
        <v>202</v>
      </c>
      <c r="H205" s="213">
        <v>0.51</v>
      </c>
      <c r="I205" s="214"/>
      <c r="J205" s="215">
        <f>ROUND(I205*H205,2)</f>
        <v>0</v>
      </c>
      <c r="K205" s="211" t="s">
        <v>196</v>
      </c>
      <c r="L205" s="39"/>
      <c r="M205" s="216" t="s">
        <v>1</v>
      </c>
      <c r="N205" s="217" t="s">
        <v>43</v>
      </c>
      <c r="O205" s="71"/>
      <c r="P205" s="218">
        <f>O205*H205</f>
        <v>0</v>
      </c>
      <c r="Q205" s="218">
        <v>2.25634</v>
      </c>
      <c r="R205" s="218">
        <f>Q205*H205</f>
        <v>1.1507334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197</v>
      </c>
      <c r="AT205" s="220" t="s">
        <v>192</v>
      </c>
      <c r="AU205" s="220" t="s">
        <v>87</v>
      </c>
      <c r="AY205" s="17" t="s">
        <v>190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85</v>
      </c>
      <c r="BK205" s="221">
        <f>ROUND(I205*H205,2)</f>
        <v>0</v>
      </c>
      <c r="BL205" s="17" t="s">
        <v>197</v>
      </c>
      <c r="BM205" s="220" t="s">
        <v>579</v>
      </c>
    </row>
    <row r="206" spans="2:51" s="13" customFormat="1" ht="10.2">
      <c r="B206" s="222"/>
      <c r="C206" s="223"/>
      <c r="D206" s="224" t="s">
        <v>199</v>
      </c>
      <c r="E206" s="225" t="s">
        <v>1</v>
      </c>
      <c r="F206" s="226" t="s">
        <v>685</v>
      </c>
      <c r="G206" s="223"/>
      <c r="H206" s="227">
        <v>0.51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21.75" customHeight="1">
      <c r="A207" s="34"/>
      <c r="B207" s="35"/>
      <c r="C207" s="209" t="s">
        <v>364</v>
      </c>
      <c r="D207" s="209" t="s">
        <v>192</v>
      </c>
      <c r="E207" s="210" t="s">
        <v>692</v>
      </c>
      <c r="F207" s="211" t="s">
        <v>693</v>
      </c>
      <c r="G207" s="212" t="s">
        <v>311</v>
      </c>
      <c r="H207" s="213">
        <v>1</v>
      </c>
      <c r="I207" s="214"/>
      <c r="J207" s="215">
        <f aca="true" t="shared" si="0" ref="J207:J212">ROUND(I207*H207,2)</f>
        <v>0</v>
      </c>
      <c r="K207" s="211" t="s">
        <v>1</v>
      </c>
      <c r="L207" s="39"/>
      <c r="M207" s="216" t="s">
        <v>1</v>
      </c>
      <c r="N207" s="217" t="s">
        <v>43</v>
      </c>
      <c r="O207" s="71"/>
      <c r="P207" s="218">
        <f aca="true" t="shared" si="1" ref="P207:P212">O207*H207</f>
        <v>0</v>
      </c>
      <c r="Q207" s="218">
        <v>8.0855</v>
      </c>
      <c r="R207" s="218">
        <f aca="true" t="shared" si="2" ref="R207:R212">Q207*H207</f>
        <v>8.0855</v>
      </c>
      <c r="S207" s="218">
        <v>0</v>
      </c>
      <c r="T207" s="219">
        <f aca="true" t="shared" si="3" ref="T207:T212"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197</v>
      </c>
      <c r="AT207" s="220" t="s">
        <v>192</v>
      </c>
      <c r="AU207" s="220" t="s">
        <v>87</v>
      </c>
      <c r="AY207" s="17" t="s">
        <v>190</v>
      </c>
      <c r="BE207" s="221">
        <f aca="true" t="shared" si="4" ref="BE207:BE212">IF(N207="základní",J207,0)</f>
        <v>0</v>
      </c>
      <c r="BF207" s="221">
        <f aca="true" t="shared" si="5" ref="BF207:BF212">IF(N207="snížená",J207,0)</f>
        <v>0</v>
      </c>
      <c r="BG207" s="221">
        <f aca="true" t="shared" si="6" ref="BG207:BG212">IF(N207="zákl. přenesená",J207,0)</f>
        <v>0</v>
      </c>
      <c r="BH207" s="221">
        <f aca="true" t="shared" si="7" ref="BH207:BH212">IF(N207="sníž. přenesená",J207,0)</f>
        <v>0</v>
      </c>
      <c r="BI207" s="221">
        <f aca="true" t="shared" si="8" ref="BI207:BI212">IF(N207="nulová",J207,0)</f>
        <v>0</v>
      </c>
      <c r="BJ207" s="17" t="s">
        <v>85</v>
      </c>
      <c r="BK207" s="221">
        <f aca="true" t="shared" si="9" ref="BK207:BK212">ROUND(I207*H207,2)</f>
        <v>0</v>
      </c>
      <c r="BL207" s="17" t="s">
        <v>197</v>
      </c>
      <c r="BM207" s="220" t="s">
        <v>694</v>
      </c>
    </row>
    <row r="208" spans="1:65" s="2" customFormat="1" ht="21.75" customHeight="1">
      <c r="A208" s="34"/>
      <c r="B208" s="35"/>
      <c r="C208" s="209" t="s">
        <v>369</v>
      </c>
      <c r="D208" s="209" t="s">
        <v>192</v>
      </c>
      <c r="E208" s="210" t="s">
        <v>580</v>
      </c>
      <c r="F208" s="211" t="s">
        <v>581</v>
      </c>
      <c r="G208" s="212" t="s">
        <v>311</v>
      </c>
      <c r="H208" s="213">
        <v>2</v>
      </c>
      <c r="I208" s="214"/>
      <c r="J208" s="215">
        <f t="shared" si="0"/>
        <v>0</v>
      </c>
      <c r="K208" s="211" t="s">
        <v>1</v>
      </c>
      <c r="L208" s="39"/>
      <c r="M208" s="216" t="s">
        <v>1</v>
      </c>
      <c r="N208" s="217" t="s">
        <v>43</v>
      </c>
      <c r="O208" s="71"/>
      <c r="P208" s="218">
        <f t="shared" si="1"/>
        <v>0</v>
      </c>
      <c r="Q208" s="218">
        <v>8.0855</v>
      </c>
      <c r="R208" s="218">
        <f t="shared" si="2"/>
        <v>16.171</v>
      </c>
      <c r="S208" s="218">
        <v>0</v>
      </c>
      <c r="T208" s="219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197</v>
      </c>
      <c r="AT208" s="220" t="s">
        <v>192</v>
      </c>
      <c r="AU208" s="220" t="s">
        <v>87</v>
      </c>
      <c r="AY208" s="17" t="s">
        <v>190</v>
      </c>
      <c r="BE208" s="221">
        <f t="shared" si="4"/>
        <v>0</v>
      </c>
      <c r="BF208" s="221">
        <f t="shared" si="5"/>
        <v>0</v>
      </c>
      <c r="BG208" s="221">
        <f t="shared" si="6"/>
        <v>0</v>
      </c>
      <c r="BH208" s="221">
        <f t="shared" si="7"/>
        <v>0</v>
      </c>
      <c r="BI208" s="221">
        <f t="shared" si="8"/>
        <v>0</v>
      </c>
      <c r="BJ208" s="17" t="s">
        <v>85</v>
      </c>
      <c r="BK208" s="221">
        <f t="shared" si="9"/>
        <v>0</v>
      </c>
      <c r="BL208" s="17" t="s">
        <v>197</v>
      </c>
      <c r="BM208" s="220" t="s">
        <v>582</v>
      </c>
    </row>
    <row r="209" spans="1:65" s="2" customFormat="1" ht="33" customHeight="1">
      <c r="A209" s="34"/>
      <c r="B209" s="35"/>
      <c r="C209" s="209" t="s">
        <v>373</v>
      </c>
      <c r="D209" s="209" t="s">
        <v>192</v>
      </c>
      <c r="E209" s="210" t="s">
        <v>583</v>
      </c>
      <c r="F209" s="211" t="s">
        <v>584</v>
      </c>
      <c r="G209" s="212" t="s">
        <v>311</v>
      </c>
      <c r="H209" s="213">
        <v>1</v>
      </c>
      <c r="I209" s="214"/>
      <c r="J209" s="215">
        <f t="shared" si="0"/>
        <v>0</v>
      </c>
      <c r="K209" s="211" t="s">
        <v>1</v>
      </c>
      <c r="L209" s="39"/>
      <c r="M209" s="216" t="s">
        <v>1</v>
      </c>
      <c r="N209" s="217" t="s">
        <v>43</v>
      </c>
      <c r="O209" s="71"/>
      <c r="P209" s="218">
        <f t="shared" si="1"/>
        <v>0</v>
      </c>
      <c r="Q209" s="218">
        <v>8.0855</v>
      </c>
      <c r="R209" s="218">
        <f t="shared" si="2"/>
        <v>8.0855</v>
      </c>
      <c r="S209" s="218">
        <v>0</v>
      </c>
      <c r="T209" s="219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197</v>
      </c>
      <c r="AT209" s="220" t="s">
        <v>192</v>
      </c>
      <c r="AU209" s="220" t="s">
        <v>87</v>
      </c>
      <c r="AY209" s="17" t="s">
        <v>190</v>
      </c>
      <c r="BE209" s="221">
        <f t="shared" si="4"/>
        <v>0</v>
      </c>
      <c r="BF209" s="221">
        <f t="shared" si="5"/>
        <v>0</v>
      </c>
      <c r="BG209" s="221">
        <f t="shared" si="6"/>
        <v>0</v>
      </c>
      <c r="BH209" s="221">
        <f t="shared" si="7"/>
        <v>0</v>
      </c>
      <c r="BI209" s="221">
        <f t="shared" si="8"/>
        <v>0</v>
      </c>
      <c r="BJ209" s="17" t="s">
        <v>85</v>
      </c>
      <c r="BK209" s="221">
        <f t="shared" si="9"/>
        <v>0</v>
      </c>
      <c r="BL209" s="17" t="s">
        <v>197</v>
      </c>
      <c r="BM209" s="220" t="s">
        <v>585</v>
      </c>
    </row>
    <row r="210" spans="1:65" s="2" customFormat="1" ht="21.75" customHeight="1">
      <c r="A210" s="34"/>
      <c r="B210" s="35"/>
      <c r="C210" s="209" t="s">
        <v>381</v>
      </c>
      <c r="D210" s="209" t="s">
        <v>192</v>
      </c>
      <c r="E210" s="210" t="s">
        <v>586</v>
      </c>
      <c r="F210" s="211" t="s">
        <v>587</v>
      </c>
      <c r="G210" s="212" t="s">
        <v>311</v>
      </c>
      <c r="H210" s="213">
        <v>1</v>
      </c>
      <c r="I210" s="214"/>
      <c r="J210" s="215">
        <f t="shared" si="0"/>
        <v>0</v>
      </c>
      <c r="K210" s="211" t="s">
        <v>1</v>
      </c>
      <c r="L210" s="39"/>
      <c r="M210" s="216" t="s">
        <v>1</v>
      </c>
      <c r="N210" s="217" t="s">
        <v>43</v>
      </c>
      <c r="O210" s="71"/>
      <c r="P210" s="218">
        <f t="shared" si="1"/>
        <v>0</v>
      </c>
      <c r="Q210" s="218">
        <v>8.0855</v>
      </c>
      <c r="R210" s="218">
        <f t="shared" si="2"/>
        <v>8.0855</v>
      </c>
      <c r="S210" s="218">
        <v>0</v>
      </c>
      <c r="T210" s="219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197</v>
      </c>
      <c r="AT210" s="220" t="s">
        <v>192</v>
      </c>
      <c r="AU210" s="220" t="s">
        <v>87</v>
      </c>
      <c r="AY210" s="17" t="s">
        <v>190</v>
      </c>
      <c r="BE210" s="221">
        <f t="shared" si="4"/>
        <v>0</v>
      </c>
      <c r="BF210" s="221">
        <f t="shared" si="5"/>
        <v>0</v>
      </c>
      <c r="BG210" s="221">
        <f t="shared" si="6"/>
        <v>0</v>
      </c>
      <c r="BH210" s="221">
        <f t="shared" si="7"/>
        <v>0</v>
      </c>
      <c r="BI210" s="221">
        <f t="shared" si="8"/>
        <v>0</v>
      </c>
      <c r="BJ210" s="17" t="s">
        <v>85</v>
      </c>
      <c r="BK210" s="221">
        <f t="shared" si="9"/>
        <v>0</v>
      </c>
      <c r="BL210" s="17" t="s">
        <v>197</v>
      </c>
      <c r="BM210" s="220" t="s">
        <v>588</v>
      </c>
    </row>
    <row r="211" spans="1:65" s="2" customFormat="1" ht="21.75" customHeight="1">
      <c r="A211" s="34"/>
      <c r="B211" s="35"/>
      <c r="C211" s="209" t="s">
        <v>385</v>
      </c>
      <c r="D211" s="209" t="s">
        <v>192</v>
      </c>
      <c r="E211" s="210" t="s">
        <v>589</v>
      </c>
      <c r="F211" s="211" t="s">
        <v>590</v>
      </c>
      <c r="G211" s="212" t="s">
        <v>311</v>
      </c>
      <c r="H211" s="213">
        <v>1</v>
      </c>
      <c r="I211" s="214"/>
      <c r="J211" s="215">
        <f t="shared" si="0"/>
        <v>0</v>
      </c>
      <c r="K211" s="211" t="s">
        <v>1</v>
      </c>
      <c r="L211" s="39"/>
      <c r="M211" s="216" t="s">
        <v>1</v>
      </c>
      <c r="N211" s="217" t="s">
        <v>43</v>
      </c>
      <c r="O211" s="71"/>
      <c r="P211" s="218">
        <f t="shared" si="1"/>
        <v>0</v>
      </c>
      <c r="Q211" s="218">
        <v>8.0855</v>
      </c>
      <c r="R211" s="218">
        <f t="shared" si="2"/>
        <v>8.0855</v>
      </c>
      <c r="S211" s="218">
        <v>0</v>
      </c>
      <c r="T211" s="219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197</v>
      </c>
      <c r="AT211" s="220" t="s">
        <v>192</v>
      </c>
      <c r="AU211" s="220" t="s">
        <v>87</v>
      </c>
      <c r="AY211" s="17" t="s">
        <v>190</v>
      </c>
      <c r="BE211" s="221">
        <f t="shared" si="4"/>
        <v>0</v>
      </c>
      <c r="BF211" s="221">
        <f t="shared" si="5"/>
        <v>0</v>
      </c>
      <c r="BG211" s="221">
        <f t="shared" si="6"/>
        <v>0</v>
      </c>
      <c r="BH211" s="221">
        <f t="shared" si="7"/>
        <v>0</v>
      </c>
      <c r="BI211" s="221">
        <f t="shared" si="8"/>
        <v>0</v>
      </c>
      <c r="BJ211" s="17" t="s">
        <v>85</v>
      </c>
      <c r="BK211" s="221">
        <f t="shared" si="9"/>
        <v>0</v>
      </c>
      <c r="BL211" s="17" t="s">
        <v>197</v>
      </c>
      <c r="BM211" s="220" t="s">
        <v>591</v>
      </c>
    </row>
    <row r="212" spans="1:65" s="2" customFormat="1" ht="16.5" customHeight="1">
      <c r="A212" s="34"/>
      <c r="B212" s="35"/>
      <c r="C212" s="209" t="s">
        <v>389</v>
      </c>
      <c r="D212" s="209" t="s">
        <v>192</v>
      </c>
      <c r="E212" s="210" t="s">
        <v>592</v>
      </c>
      <c r="F212" s="211" t="s">
        <v>593</v>
      </c>
      <c r="G212" s="212" t="s">
        <v>311</v>
      </c>
      <c r="H212" s="213">
        <v>1</v>
      </c>
      <c r="I212" s="214"/>
      <c r="J212" s="215">
        <f t="shared" si="0"/>
        <v>0</v>
      </c>
      <c r="K212" s="211" t="s">
        <v>1</v>
      </c>
      <c r="L212" s="39"/>
      <c r="M212" s="216" t="s">
        <v>1</v>
      </c>
      <c r="N212" s="217" t="s">
        <v>43</v>
      </c>
      <c r="O212" s="71"/>
      <c r="P212" s="218">
        <f t="shared" si="1"/>
        <v>0</v>
      </c>
      <c r="Q212" s="218">
        <v>8.0855</v>
      </c>
      <c r="R212" s="218">
        <f t="shared" si="2"/>
        <v>8.0855</v>
      </c>
      <c r="S212" s="218">
        <v>0</v>
      </c>
      <c r="T212" s="219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 t="shared" si="4"/>
        <v>0</v>
      </c>
      <c r="BF212" s="221">
        <f t="shared" si="5"/>
        <v>0</v>
      </c>
      <c r="BG212" s="221">
        <f t="shared" si="6"/>
        <v>0</v>
      </c>
      <c r="BH212" s="221">
        <f t="shared" si="7"/>
        <v>0</v>
      </c>
      <c r="BI212" s="221">
        <f t="shared" si="8"/>
        <v>0</v>
      </c>
      <c r="BJ212" s="17" t="s">
        <v>85</v>
      </c>
      <c r="BK212" s="221">
        <f t="shared" si="9"/>
        <v>0</v>
      </c>
      <c r="BL212" s="17" t="s">
        <v>197</v>
      </c>
      <c r="BM212" s="220" t="s">
        <v>695</v>
      </c>
    </row>
    <row r="213" spans="2:63" s="12" customFormat="1" ht="22.8" customHeight="1">
      <c r="B213" s="193"/>
      <c r="C213" s="194"/>
      <c r="D213" s="195" t="s">
        <v>77</v>
      </c>
      <c r="E213" s="207" t="s">
        <v>407</v>
      </c>
      <c r="F213" s="207" t="s">
        <v>408</v>
      </c>
      <c r="G213" s="194"/>
      <c r="H213" s="194"/>
      <c r="I213" s="197"/>
      <c r="J213" s="208">
        <f>BK213</f>
        <v>0</v>
      </c>
      <c r="K213" s="194"/>
      <c r="L213" s="199"/>
      <c r="M213" s="200"/>
      <c r="N213" s="201"/>
      <c r="O213" s="201"/>
      <c r="P213" s="202">
        <f>P214</f>
        <v>0</v>
      </c>
      <c r="Q213" s="201"/>
      <c r="R213" s="202">
        <f>R214</f>
        <v>0</v>
      </c>
      <c r="S213" s="201"/>
      <c r="T213" s="203">
        <f>T214</f>
        <v>0</v>
      </c>
      <c r="AR213" s="204" t="s">
        <v>85</v>
      </c>
      <c r="AT213" s="205" t="s">
        <v>77</v>
      </c>
      <c r="AU213" s="205" t="s">
        <v>85</v>
      </c>
      <c r="AY213" s="204" t="s">
        <v>190</v>
      </c>
      <c r="BK213" s="206">
        <f>BK214</f>
        <v>0</v>
      </c>
    </row>
    <row r="214" spans="1:65" s="2" customFormat="1" ht="21.75" customHeight="1">
      <c r="A214" s="34"/>
      <c r="B214" s="35"/>
      <c r="C214" s="209" t="s">
        <v>393</v>
      </c>
      <c r="D214" s="209" t="s">
        <v>192</v>
      </c>
      <c r="E214" s="210" t="s">
        <v>625</v>
      </c>
      <c r="F214" s="211" t="s">
        <v>626</v>
      </c>
      <c r="G214" s="212" t="s">
        <v>256</v>
      </c>
      <c r="H214" s="213">
        <v>175.702</v>
      </c>
      <c r="I214" s="214"/>
      <c r="J214" s="215">
        <f>ROUND(I214*H214,2)</f>
        <v>0</v>
      </c>
      <c r="K214" s="211" t="s">
        <v>196</v>
      </c>
      <c r="L214" s="39"/>
      <c r="M214" s="216" t="s">
        <v>1</v>
      </c>
      <c r="N214" s="217" t="s">
        <v>43</v>
      </c>
      <c r="O214" s="71"/>
      <c r="P214" s="218">
        <f>O214*H214</f>
        <v>0</v>
      </c>
      <c r="Q214" s="218">
        <v>0</v>
      </c>
      <c r="R214" s="218">
        <f>Q214*H214</f>
        <v>0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197</v>
      </c>
      <c r="AT214" s="220" t="s">
        <v>192</v>
      </c>
      <c r="AU214" s="220" t="s">
        <v>87</v>
      </c>
      <c r="AY214" s="17" t="s">
        <v>190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85</v>
      </c>
      <c r="BK214" s="221">
        <f>ROUND(I214*H214,2)</f>
        <v>0</v>
      </c>
      <c r="BL214" s="17" t="s">
        <v>197</v>
      </c>
      <c r="BM214" s="220" t="s">
        <v>627</v>
      </c>
    </row>
    <row r="215" spans="2:63" s="12" customFormat="1" ht="25.95" customHeight="1">
      <c r="B215" s="193"/>
      <c r="C215" s="194"/>
      <c r="D215" s="195" t="s">
        <v>77</v>
      </c>
      <c r="E215" s="196" t="s">
        <v>327</v>
      </c>
      <c r="F215" s="196" t="s">
        <v>647</v>
      </c>
      <c r="G215" s="194"/>
      <c r="H215" s="194"/>
      <c r="I215" s="197"/>
      <c r="J215" s="198">
        <f>BK215</f>
        <v>0</v>
      </c>
      <c r="K215" s="194"/>
      <c r="L215" s="199"/>
      <c r="M215" s="200"/>
      <c r="N215" s="201"/>
      <c r="O215" s="201"/>
      <c r="P215" s="202">
        <f>P216</f>
        <v>0</v>
      </c>
      <c r="Q215" s="201"/>
      <c r="R215" s="202">
        <f>R216</f>
        <v>2.2337700000000003</v>
      </c>
      <c r="S215" s="201"/>
      <c r="T215" s="203">
        <f>T216</f>
        <v>0</v>
      </c>
      <c r="AR215" s="204" t="s">
        <v>205</v>
      </c>
      <c r="AT215" s="205" t="s">
        <v>77</v>
      </c>
      <c r="AU215" s="205" t="s">
        <v>78</v>
      </c>
      <c r="AY215" s="204" t="s">
        <v>190</v>
      </c>
      <c r="BK215" s="206">
        <f>BK216</f>
        <v>0</v>
      </c>
    </row>
    <row r="216" spans="2:63" s="12" customFormat="1" ht="22.8" customHeight="1">
      <c r="B216" s="193"/>
      <c r="C216" s="194"/>
      <c r="D216" s="195" t="s">
        <v>77</v>
      </c>
      <c r="E216" s="207" t="s">
        <v>648</v>
      </c>
      <c r="F216" s="207" t="s">
        <v>649</v>
      </c>
      <c r="G216" s="194"/>
      <c r="H216" s="194"/>
      <c r="I216" s="197"/>
      <c r="J216" s="208">
        <f>BK216</f>
        <v>0</v>
      </c>
      <c r="K216" s="194"/>
      <c r="L216" s="199"/>
      <c r="M216" s="200"/>
      <c r="N216" s="201"/>
      <c r="O216" s="201"/>
      <c r="P216" s="202">
        <f>SUM(P217:P227)</f>
        <v>0</v>
      </c>
      <c r="Q216" s="201"/>
      <c r="R216" s="202">
        <f>SUM(R217:R227)</f>
        <v>2.2337700000000003</v>
      </c>
      <c r="S216" s="201"/>
      <c r="T216" s="203">
        <f>SUM(T217:T227)</f>
        <v>0</v>
      </c>
      <c r="AR216" s="204" t="s">
        <v>205</v>
      </c>
      <c r="AT216" s="205" t="s">
        <v>77</v>
      </c>
      <c r="AU216" s="205" t="s">
        <v>85</v>
      </c>
      <c r="AY216" s="204" t="s">
        <v>190</v>
      </c>
      <c r="BK216" s="206">
        <f>SUM(BK217:BK227)</f>
        <v>0</v>
      </c>
    </row>
    <row r="217" spans="1:65" s="2" customFormat="1" ht="21.75" customHeight="1">
      <c r="A217" s="34"/>
      <c r="B217" s="35"/>
      <c r="C217" s="209" t="s">
        <v>397</v>
      </c>
      <c r="D217" s="209" t="s">
        <v>192</v>
      </c>
      <c r="E217" s="210" t="s">
        <v>650</v>
      </c>
      <c r="F217" s="211" t="s">
        <v>651</v>
      </c>
      <c r="G217" s="212" t="s">
        <v>350</v>
      </c>
      <c r="H217" s="213">
        <v>11</v>
      </c>
      <c r="I217" s="214"/>
      <c r="J217" s="215">
        <f>ROUND(I217*H217,2)</f>
        <v>0</v>
      </c>
      <c r="K217" s="211" t="s">
        <v>196</v>
      </c>
      <c r="L217" s="39"/>
      <c r="M217" s="216" t="s">
        <v>1</v>
      </c>
      <c r="N217" s="217" t="s">
        <v>43</v>
      </c>
      <c r="O217" s="71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652</v>
      </c>
      <c r="AT217" s="220" t="s">
        <v>192</v>
      </c>
      <c r="AU217" s="220" t="s">
        <v>87</v>
      </c>
      <c r="AY217" s="17" t="s">
        <v>190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7" t="s">
        <v>85</v>
      </c>
      <c r="BK217" s="221">
        <f>ROUND(I217*H217,2)</f>
        <v>0</v>
      </c>
      <c r="BL217" s="17" t="s">
        <v>652</v>
      </c>
      <c r="BM217" s="220" t="s">
        <v>696</v>
      </c>
    </row>
    <row r="218" spans="2:51" s="13" customFormat="1" ht="10.2">
      <c r="B218" s="222"/>
      <c r="C218" s="223"/>
      <c r="D218" s="224" t="s">
        <v>199</v>
      </c>
      <c r="E218" s="225" t="s">
        <v>1</v>
      </c>
      <c r="F218" s="226" t="s">
        <v>697</v>
      </c>
      <c r="G218" s="223"/>
      <c r="H218" s="227">
        <v>11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199</v>
      </c>
      <c r="AU218" s="233" t="s">
        <v>87</v>
      </c>
      <c r="AV218" s="13" t="s">
        <v>87</v>
      </c>
      <c r="AW218" s="13" t="s">
        <v>34</v>
      </c>
      <c r="AX218" s="13" t="s">
        <v>85</v>
      </c>
      <c r="AY218" s="233" t="s">
        <v>190</v>
      </c>
    </row>
    <row r="219" spans="1:65" s="2" customFormat="1" ht="21.75" customHeight="1">
      <c r="A219" s="34"/>
      <c r="B219" s="35"/>
      <c r="C219" s="209" t="s">
        <v>402</v>
      </c>
      <c r="D219" s="209" t="s">
        <v>192</v>
      </c>
      <c r="E219" s="210" t="s">
        <v>655</v>
      </c>
      <c r="F219" s="211" t="s">
        <v>656</v>
      </c>
      <c r="G219" s="212" t="s">
        <v>350</v>
      </c>
      <c r="H219" s="213">
        <v>11</v>
      </c>
      <c r="I219" s="214"/>
      <c r="J219" s="215">
        <f aca="true" t="shared" si="10" ref="J219:J224">ROUND(I219*H219,2)</f>
        <v>0</v>
      </c>
      <c r="K219" s="211" t="s">
        <v>196</v>
      </c>
      <c r="L219" s="39"/>
      <c r="M219" s="216" t="s">
        <v>1</v>
      </c>
      <c r="N219" s="217" t="s">
        <v>43</v>
      </c>
      <c r="O219" s="71"/>
      <c r="P219" s="218">
        <f aca="true" t="shared" si="11" ref="P219:P224">O219*H219</f>
        <v>0</v>
      </c>
      <c r="Q219" s="218">
        <v>0.203</v>
      </c>
      <c r="R219" s="218">
        <f aca="true" t="shared" si="12" ref="R219:R224">Q219*H219</f>
        <v>2.233</v>
      </c>
      <c r="S219" s="218">
        <v>0</v>
      </c>
      <c r="T219" s="219">
        <f aca="true" t="shared" si="13" ref="T219:T224"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652</v>
      </c>
      <c r="AT219" s="220" t="s">
        <v>192</v>
      </c>
      <c r="AU219" s="220" t="s">
        <v>87</v>
      </c>
      <c r="AY219" s="17" t="s">
        <v>190</v>
      </c>
      <c r="BE219" s="221">
        <f aca="true" t="shared" si="14" ref="BE219:BE224">IF(N219="základní",J219,0)</f>
        <v>0</v>
      </c>
      <c r="BF219" s="221">
        <f aca="true" t="shared" si="15" ref="BF219:BF224">IF(N219="snížená",J219,0)</f>
        <v>0</v>
      </c>
      <c r="BG219" s="221">
        <f aca="true" t="shared" si="16" ref="BG219:BG224">IF(N219="zákl. přenesená",J219,0)</f>
        <v>0</v>
      </c>
      <c r="BH219" s="221">
        <f aca="true" t="shared" si="17" ref="BH219:BH224">IF(N219="sníž. přenesená",J219,0)</f>
        <v>0</v>
      </c>
      <c r="BI219" s="221">
        <f aca="true" t="shared" si="18" ref="BI219:BI224">IF(N219="nulová",J219,0)</f>
        <v>0</v>
      </c>
      <c r="BJ219" s="17" t="s">
        <v>85</v>
      </c>
      <c r="BK219" s="221">
        <f aca="true" t="shared" si="19" ref="BK219:BK224">ROUND(I219*H219,2)</f>
        <v>0</v>
      </c>
      <c r="BL219" s="17" t="s">
        <v>652</v>
      </c>
      <c r="BM219" s="220" t="s">
        <v>698</v>
      </c>
    </row>
    <row r="220" spans="1:65" s="2" customFormat="1" ht="16.5" customHeight="1">
      <c r="A220" s="34"/>
      <c r="B220" s="35"/>
      <c r="C220" s="209" t="s">
        <v>409</v>
      </c>
      <c r="D220" s="209" t="s">
        <v>192</v>
      </c>
      <c r="E220" s="210" t="s">
        <v>658</v>
      </c>
      <c r="F220" s="211" t="s">
        <v>659</v>
      </c>
      <c r="G220" s="212" t="s">
        <v>350</v>
      </c>
      <c r="H220" s="213">
        <v>11</v>
      </c>
      <c r="I220" s="214"/>
      <c r="J220" s="215">
        <f t="shared" si="10"/>
        <v>0</v>
      </c>
      <c r="K220" s="211" t="s">
        <v>196</v>
      </c>
      <c r="L220" s="39"/>
      <c r="M220" s="216" t="s">
        <v>1</v>
      </c>
      <c r="N220" s="217" t="s">
        <v>43</v>
      </c>
      <c r="O220" s="71"/>
      <c r="P220" s="218">
        <f t="shared" si="11"/>
        <v>0</v>
      </c>
      <c r="Q220" s="218">
        <v>7E-05</v>
      </c>
      <c r="R220" s="218">
        <f t="shared" si="12"/>
        <v>0.00077</v>
      </c>
      <c r="S220" s="218">
        <v>0</v>
      </c>
      <c r="T220" s="219">
        <f t="shared" si="1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652</v>
      </c>
      <c r="AT220" s="220" t="s">
        <v>192</v>
      </c>
      <c r="AU220" s="220" t="s">
        <v>87</v>
      </c>
      <c r="AY220" s="17" t="s">
        <v>190</v>
      </c>
      <c r="BE220" s="221">
        <f t="shared" si="14"/>
        <v>0</v>
      </c>
      <c r="BF220" s="221">
        <f t="shared" si="15"/>
        <v>0</v>
      </c>
      <c r="BG220" s="221">
        <f t="shared" si="16"/>
        <v>0</v>
      </c>
      <c r="BH220" s="221">
        <f t="shared" si="17"/>
        <v>0</v>
      </c>
      <c r="BI220" s="221">
        <f t="shared" si="18"/>
        <v>0</v>
      </c>
      <c r="BJ220" s="17" t="s">
        <v>85</v>
      </c>
      <c r="BK220" s="221">
        <f t="shared" si="19"/>
        <v>0</v>
      </c>
      <c r="BL220" s="17" t="s">
        <v>652</v>
      </c>
      <c r="BM220" s="220" t="s">
        <v>699</v>
      </c>
    </row>
    <row r="221" spans="1:65" s="2" customFormat="1" ht="21.75" customHeight="1">
      <c r="A221" s="34"/>
      <c r="B221" s="35"/>
      <c r="C221" s="209" t="s">
        <v>417</v>
      </c>
      <c r="D221" s="209" t="s">
        <v>192</v>
      </c>
      <c r="E221" s="210" t="s">
        <v>661</v>
      </c>
      <c r="F221" s="211" t="s">
        <v>662</v>
      </c>
      <c r="G221" s="212" t="s">
        <v>350</v>
      </c>
      <c r="H221" s="213">
        <v>11</v>
      </c>
      <c r="I221" s="214"/>
      <c r="J221" s="215">
        <f t="shared" si="10"/>
        <v>0</v>
      </c>
      <c r="K221" s="211" t="s">
        <v>196</v>
      </c>
      <c r="L221" s="39"/>
      <c r="M221" s="216" t="s">
        <v>1</v>
      </c>
      <c r="N221" s="217" t="s">
        <v>43</v>
      </c>
      <c r="O221" s="71"/>
      <c r="P221" s="218">
        <f t="shared" si="11"/>
        <v>0</v>
      </c>
      <c r="Q221" s="218">
        <v>0</v>
      </c>
      <c r="R221" s="218">
        <f t="shared" si="12"/>
        <v>0</v>
      </c>
      <c r="S221" s="218">
        <v>0</v>
      </c>
      <c r="T221" s="219">
        <f t="shared" si="1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652</v>
      </c>
      <c r="AT221" s="220" t="s">
        <v>192</v>
      </c>
      <c r="AU221" s="220" t="s">
        <v>87</v>
      </c>
      <c r="AY221" s="17" t="s">
        <v>190</v>
      </c>
      <c r="BE221" s="221">
        <f t="shared" si="14"/>
        <v>0</v>
      </c>
      <c r="BF221" s="221">
        <f t="shared" si="15"/>
        <v>0</v>
      </c>
      <c r="BG221" s="221">
        <f t="shared" si="16"/>
        <v>0</v>
      </c>
      <c r="BH221" s="221">
        <f t="shared" si="17"/>
        <v>0</v>
      </c>
      <c r="BI221" s="221">
        <f t="shared" si="18"/>
        <v>0</v>
      </c>
      <c r="BJ221" s="17" t="s">
        <v>85</v>
      </c>
      <c r="BK221" s="221">
        <f t="shared" si="19"/>
        <v>0</v>
      </c>
      <c r="BL221" s="17" t="s">
        <v>652</v>
      </c>
      <c r="BM221" s="220" t="s">
        <v>700</v>
      </c>
    </row>
    <row r="222" spans="1:65" s="2" customFormat="1" ht="16.5" customHeight="1">
      <c r="A222" s="34"/>
      <c r="B222" s="35"/>
      <c r="C222" s="255" t="s">
        <v>424</v>
      </c>
      <c r="D222" s="255" t="s">
        <v>327</v>
      </c>
      <c r="E222" s="256" t="s">
        <v>664</v>
      </c>
      <c r="F222" s="257" t="s">
        <v>665</v>
      </c>
      <c r="G222" s="258" t="s">
        <v>350</v>
      </c>
      <c r="H222" s="259">
        <v>11</v>
      </c>
      <c r="I222" s="260"/>
      <c r="J222" s="261">
        <f t="shared" si="10"/>
        <v>0</v>
      </c>
      <c r="K222" s="257" t="s">
        <v>1</v>
      </c>
      <c r="L222" s="262"/>
      <c r="M222" s="263" t="s">
        <v>1</v>
      </c>
      <c r="N222" s="264" t="s">
        <v>43</v>
      </c>
      <c r="O222" s="71"/>
      <c r="P222" s="218">
        <f t="shared" si="11"/>
        <v>0</v>
      </c>
      <c r="Q222" s="218">
        <v>0</v>
      </c>
      <c r="R222" s="218">
        <f t="shared" si="12"/>
        <v>0</v>
      </c>
      <c r="S222" s="218">
        <v>0</v>
      </c>
      <c r="T222" s="219">
        <f t="shared" si="1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666</v>
      </c>
      <c r="AT222" s="220" t="s">
        <v>327</v>
      </c>
      <c r="AU222" s="220" t="s">
        <v>87</v>
      </c>
      <c r="AY222" s="17" t="s">
        <v>190</v>
      </c>
      <c r="BE222" s="221">
        <f t="shared" si="14"/>
        <v>0</v>
      </c>
      <c r="BF222" s="221">
        <f t="shared" si="15"/>
        <v>0</v>
      </c>
      <c r="BG222" s="221">
        <f t="shared" si="16"/>
        <v>0</v>
      </c>
      <c r="BH222" s="221">
        <f t="shared" si="17"/>
        <v>0</v>
      </c>
      <c r="BI222" s="221">
        <f t="shared" si="18"/>
        <v>0</v>
      </c>
      <c r="BJ222" s="17" t="s">
        <v>85</v>
      </c>
      <c r="BK222" s="221">
        <f t="shared" si="19"/>
        <v>0</v>
      </c>
      <c r="BL222" s="17" t="s">
        <v>652</v>
      </c>
      <c r="BM222" s="220" t="s">
        <v>701</v>
      </c>
    </row>
    <row r="223" spans="1:65" s="2" customFormat="1" ht="21.75" customHeight="1">
      <c r="A223" s="34"/>
      <c r="B223" s="35"/>
      <c r="C223" s="209" t="s">
        <v>428</v>
      </c>
      <c r="D223" s="209" t="s">
        <v>192</v>
      </c>
      <c r="E223" s="210" t="s">
        <v>668</v>
      </c>
      <c r="F223" s="211" t="s">
        <v>669</v>
      </c>
      <c r="G223" s="212" t="s">
        <v>350</v>
      </c>
      <c r="H223" s="213">
        <v>11</v>
      </c>
      <c r="I223" s="214"/>
      <c r="J223" s="215">
        <f t="shared" si="10"/>
        <v>0</v>
      </c>
      <c r="K223" s="211" t="s">
        <v>196</v>
      </c>
      <c r="L223" s="39"/>
      <c r="M223" s="216" t="s">
        <v>1</v>
      </c>
      <c r="N223" s="217" t="s">
        <v>43</v>
      </c>
      <c r="O223" s="71"/>
      <c r="P223" s="218">
        <f t="shared" si="11"/>
        <v>0</v>
      </c>
      <c r="Q223" s="218">
        <v>0</v>
      </c>
      <c r="R223" s="218">
        <f t="shared" si="12"/>
        <v>0</v>
      </c>
      <c r="S223" s="218">
        <v>0</v>
      </c>
      <c r="T223" s="219">
        <f t="shared" si="1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652</v>
      </c>
      <c r="AT223" s="220" t="s">
        <v>192</v>
      </c>
      <c r="AU223" s="220" t="s">
        <v>87</v>
      </c>
      <c r="AY223" s="17" t="s">
        <v>190</v>
      </c>
      <c r="BE223" s="221">
        <f t="shared" si="14"/>
        <v>0</v>
      </c>
      <c r="BF223" s="221">
        <f t="shared" si="15"/>
        <v>0</v>
      </c>
      <c r="BG223" s="221">
        <f t="shared" si="16"/>
        <v>0</v>
      </c>
      <c r="BH223" s="221">
        <f t="shared" si="17"/>
        <v>0</v>
      </c>
      <c r="BI223" s="221">
        <f t="shared" si="18"/>
        <v>0</v>
      </c>
      <c r="BJ223" s="17" t="s">
        <v>85</v>
      </c>
      <c r="BK223" s="221">
        <f t="shared" si="19"/>
        <v>0</v>
      </c>
      <c r="BL223" s="17" t="s">
        <v>652</v>
      </c>
      <c r="BM223" s="220" t="s">
        <v>702</v>
      </c>
    </row>
    <row r="224" spans="1:65" s="2" customFormat="1" ht="16.5" customHeight="1">
      <c r="A224" s="34"/>
      <c r="B224" s="35"/>
      <c r="C224" s="209" t="s">
        <v>435</v>
      </c>
      <c r="D224" s="209" t="s">
        <v>192</v>
      </c>
      <c r="E224" s="210" t="s">
        <v>671</v>
      </c>
      <c r="F224" s="211" t="s">
        <v>672</v>
      </c>
      <c r="G224" s="212" t="s">
        <v>202</v>
      </c>
      <c r="H224" s="213">
        <v>0.385</v>
      </c>
      <c r="I224" s="214"/>
      <c r="J224" s="215">
        <f t="shared" si="10"/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 t="shared" si="11"/>
        <v>0</v>
      </c>
      <c r="Q224" s="218">
        <v>0</v>
      </c>
      <c r="R224" s="218">
        <f t="shared" si="12"/>
        <v>0</v>
      </c>
      <c r="S224" s="218">
        <v>0</v>
      </c>
      <c r="T224" s="219">
        <f t="shared" si="1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652</v>
      </c>
      <c r="AT224" s="220" t="s">
        <v>192</v>
      </c>
      <c r="AU224" s="220" t="s">
        <v>87</v>
      </c>
      <c r="AY224" s="17" t="s">
        <v>190</v>
      </c>
      <c r="BE224" s="221">
        <f t="shared" si="14"/>
        <v>0</v>
      </c>
      <c r="BF224" s="221">
        <f t="shared" si="15"/>
        <v>0</v>
      </c>
      <c r="BG224" s="221">
        <f t="shared" si="16"/>
        <v>0</v>
      </c>
      <c r="BH224" s="221">
        <f t="shared" si="17"/>
        <v>0</v>
      </c>
      <c r="BI224" s="221">
        <f t="shared" si="18"/>
        <v>0</v>
      </c>
      <c r="BJ224" s="17" t="s">
        <v>85</v>
      </c>
      <c r="BK224" s="221">
        <f t="shared" si="19"/>
        <v>0</v>
      </c>
      <c r="BL224" s="17" t="s">
        <v>652</v>
      </c>
      <c r="BM224" s="220" t="s">
        <v>703</v>
      </c>
    </row>
    <row r="225" spans="2:51" s="13" customFormat="1" ht="10.2">
      <c r="B225" s="222"/>
      <c r="C225" s="223"/>
      <c r="D225" s="224" t="s">
        <v>199</v>
      </c>
      <c r="E225" s="225" t="s">
        <v>634</v>
      </c>
      <c r="F225" s="226" t="s">
        <v>704</v>
      </c>
      <c r="G225" s="223"/>
      <c r="H225" s="227">
        <v>0.385</v>
      </c>
      <c r="I225" s="228"/>
      <c r="J225" s="223"/>
      <c r="K225" s="223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199</v>
      </c>
      <c r="AU225" s="233" t="s">
        <v>87</v>
      </c>
      <c r="AV225" s="13" t="s">
        <v>87</v>
      </c>
      <c r="AW225" s="13" t="s">
        <v>34</v>
      </c>
      <c r="AX225" s="13" t="s">
        <v>85</v>
      </c>
      <c r="AY225" s="233" t="s">
        <v>190</v>
      </c>
    </row>
    <row r="226" spans="1:65" s="2" customFormat="1" ht="21.75" customHeight="1">
      <c r="A226" s="34"/>
      <c r="B226" s="35"/>
      <c r="C226" s="209" t="s">
        <v>439</v>
      </c>
      <c r="D226" s="209" t="s">
        <v>192</v>
      </c>
      <c r="E226" s="210" t="s">
        <v>675</v>
      </c>
      <c r="F226" s="211" t="s">
        <v>676</v>
      </c>
      <c r="G226" s="212" t="s">
        <v>202</v>
      </c>
      <c r="H226" s="213">
        <v>5.39</v>
      </c>
      <c r="I226" s="214"/>
      <c r="J226" s="215">
        <f>ROUND(I226*H226,2)</f>
        <v>0</v>
      </c>
      <c r="K226" s="211" t="s">
        <v>196</v>
      </c>
      <c r="L226" s="39"/>
      <c r="M226" s="216" t="s">
        <v>1</v>
      </c>
      <c r="N226" s="217" t="s">
        <v>43</v>
      </c>
      <c r="O226" s="71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652</v>
      </c>
      <c r="AT226" s="220" t="s">
        <v>192</v>
      </c>
      <c r="AU226" s="220" t="s">
        <v>87</v>
      </c>
      <c r="AY226" s="17" t="s">
        <v>190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7" t="s">
        <v>85</v>
      </c>
      <c r="BK226" s="221">
        <f>ROUND(I226*H226,2)</f>
        <v>0</v>
      </c>
      <c r="BL226" s="17" t="s">
        <v>652</v>
      </c>
      <c r="BM226" s="220" t="s">
        <v>705</v>
      </c>
    </row>
    <row r="227" spans="2:51" s="13" customFormat="1" ht="10.2">
      <c r="B227" s="222"/>
      <c r="C227" s="223"/>
      <c r="D227" s="224" t="s">
        <v>199</v>
      </c>
      <c r="E227" s="225" t="s">
        <v>1</v>
      </c>
      <c r="F227" s="226" t="s">
        <v>678</v>
      </c>
      <c r="G227" s="223"/>
      <c r="H227" s="227">
        <v>5.39</v>
      </c>
      <c r="I227" s="228"/>
      <c r="J227" s="223"/>
      <c r="K227" s="223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199</v>
      </c>
      <c r="AU227" s="233" t="s">
        <v>87</v>
      </c>
      <c r="AV227" s="13" t="s">
        <v>87</v>
      </c>
      <c r="AW227" s="13" t="s">
        <v>34</v>
      </c>
      <c r="AX227" s="13" t="s">
        <v>85</v>
      </c>
      <c r="AY227" s="233" t="s">
        <v>190</v>
      </c>
    </row>
    <row r="228" spans="2:63" s="12" customFormat="1" ht="25.95" customHeight="1">
      <c r="B228" s="193"/>
      <c r="C228" s="194"/>
      <c r="D228" s="195" t="s">
        <v>77</v>
      </c>
      <c r="E228" s="196" t="s">
        <v>453</v>
      </c>
      <c r="F228" s="196" t="s">
        <v>135</v>
      </c>
      <c r="G228" s="194"/>
      <c r="H228" s="194"/>
      <c r="I228" s="197"/>
      <c r="J228" s="198">
        <f>BK228</f>
        <v>0</v>
      </c>
      <c r="K228" s="194"/>
      <c r="L228" s="199"/>
      <c r="M228" s="200"/>
      <c r="N228" s="201"/>
      <c r="O228" s="201"/>
      <c r="P228" s="202">
        <f>P229</f>
        <v>0</v>
      </c>
      <c r="Q228" s="201"/>
      <c r="R228" s="202">
        <f>R229</f>
        <v>0</v>
      </c>
      <c r="S228" s="201"/>
      <c r="T228" s="203">
        <f>T229</f>
        <v>0</v>
      </c>
      <c r="AR228" s="204" t="s">
        <v>217</v>
      </c>
      <c r="AT228" s="205" t="s">
        <v>77</v>
      </c>
      <c r="AU228" s="205" t="s">
        <v>78</v>
      </c>
      <c r="AY228" s="204" t="s">
        <v>190</v>
      </c>
      <c r="BK228" s="206">
        <f>BK229</f>
        <v>0</v>
      </c>
    </row>
    <row r="229" spans="2:63" s="12" customFormat="1" ht="22.8" customHeight="1">
      <c r="B229" s="193"/>
      <c r="C229" s="194"/>
      <c r="D229" s="195" t="s">
        <v>77</v>
      </c>
      <c r="E229" s="207" t="s">
        <v>454</v>
      </c>
      <c r="F229" s="207" t="s">
        <v>455</v>
      </c>
      <c r="G229" s="194"/>
      <c r="H229" s="194"/>
      <c r="I229" s="197"/>
      <c r="J229" s="208">
        <f>BK229</f>
        <v>0</v>
      </c>
      <c r="K229" s="194"/>
      <c r="L229" s="199"/>
      <c r="M229" s="200"/>
      <c r="N229" s="201"/>
      <c r="O229" s="201"/>
      <c r="P229" s="202">
        <f>SUM(P230:P231)</f>
        <v>0</v>
      </c>
      <c r="Q229" s="201"/>
      <c r="R229" s="202">
        <f>SUM(R230:R231)</f>
        <v>0</v>
      </c>
      <c r="S229" s="201"/>
      <c r="T229" s="203">
        <f>SUM(T230:T231)</f>
        <v>0</v>
      </c>
      <c r="AR229" s="204" t="s">
        <v>217</v>
      </c>
      <c r="AT229" s="205" t="s">
        <v>77</v>
      </c>
      <c r="AU229" s="205" t="s">
        <v>85</v>
      </c>
      <c r="AY229" s="204" t="s">
        <v>190</v>
      </c>
      <c r="BK229" s="206">
        <f>SUM(BK230:BK231)</f>
        <v>0</v>
      </c>
    </row>
    <row r="230" spans="1:65" s="2" customFormat="1" ht="16.5" customHeight="1">
      <c r="A230" s="34"/>
      <c r="B230" s="35"/>
      <c r="C230" s="209" t="s">
        <v>443</v>
      </c>
      <c r="D230" s="209" t="s">
        <v>192</v>
      </c>
      <c r="E230" s="210" t="s">
        <v>457</v>
      </c>
      <c r="F230" s="211" t="s">
        <v>458</v>
      </c>
      <c r="G230" s="212" t="s">
        <v>459</v>
      </c>
      <c r="H230" s="213">
        <v>1</v>
      </c>
      <c r="I230" s="214"/>
      <c r="J230" s="215">
        <f>ROUND(I230*H230,2)</f>
        <v>0</v>
      </c>
      <c r="K230" s="211" t="s">
        <v>400</v>
      </c>
      <c r="L230" s="39"/>
      <c r="M230" s="216" t="s">
        <v>1</v>
      </c>
      <c r="N230" s="217" t="s">
        <v>43</v>
      </c>
      <c r="O230" s="71"/>
      <c r="P230" s="218">
        <f>O230*H230</f>
        <v>0</v>
      </c>
      <c r="Q230" s="218">
        <v>0</v>
      </c>
      <c r="R230" s="218">
        <f>Q230*H230</f>
        <v>0</v>
      </c>
      <c r="S230" s="218">
        <v>0</v>
      </c>
      <c r="T230" s="21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0" t="s">
        <v>460</v>
      </c>
      <c r="AT230" s="220" t="s">
        <v>192</v>
      </c>
      <c r="AU230" s="220" t="s">
        <v>87</v>
      </c>
      <c r="AY230" s="17" t="s">
        <v>190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17" t="s">
        <v>85</v>
      </c>
      <c r="BK230" s="221">
        <f>ROUND(I230*H230,2)</f>
        <v>0</v>
      </c>
      <c r="BL230" s="17" t="s">
        <v>460</v>
      </c>
      <c r="BM230" s="220" t="s">
        <v>628</v>
      </c>
    </row>
    <row r="231" spans="1:65" s="2" customFormat="1" ht="16.5" customHeight="1">
      <c r="A231" s="34"/>
      <c r="B231" s="35"/>
      <c r="C231" s="209" t="s">
        <v>447</v>
      </c>
      <c r="D231" s="209" t="s">
        <v>192</v>
      </c>
      <c r="E231" s="210" t="s">
        <v>463</v>
      </c>
      <c r="F231" s="211" t="s">
        <v>464</v>
      </c>
      <c r="G231" s="212" t="s">
        <v>459</v>
      </c>
      <c r="H231" s="213">
        <v>1</v>
      </c>
      <c r="I231" s="214"/>
      <c r="J231" s="215">
        <f>ROUND(I231*H231,2)</f>
        <v>0</v>
      </c>
      <c r="K231" s="211" t="s">
        <v>400</v>
      </c>
      <c r="L231" s="39"/>
      <c r="M231" s="266" t="s">
        <v>1</v>
      </c>
      <c r="N231" s="267" t="s">
        <v>43</v>
      </c>
      <c r="O231" s="268"/>
      <c r="P231" s="269">
        <f>O231*H231</f>
        <v>0</v>
      </c>
      <c r="Q231" s="269">
        <v>0</v>
      </c>
      <c r="R231" s="269">
        <f>Q231*H231</f>
        <v>0</v>
      </c>
      <c r="S231" s="269">
        <v>0</v>
      </c>
      <c r="T231" s="27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0" t="s">
        <v>460</v>
      </c>
      <c r="AT231" s="220" t="s">
        <v>192</v>
      </c>
      <c r="AU231" s="220" t="s">
        <v>87</v>
      </c>
      <c r="AY231" s="17" t="s">
        <v>190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17" t="s">
        <v>85</v>
      </c>
      <c r="BK231" s="221">
        <f>ROUND(I231*H231,2)</f>
        <v>0</v>
      </c>
      <c r="BL231" s="17" t="s">
        <v>460</v>
      </c>
      <c r="BM231" s="220" t="s">
        <v>629</v>
      </c>
    </row>
    <row r="232" spans="1:31" s="2" customFormat="1" ht="6.9" customHeight="1">
      <c r="A232" s="34"/>
      <c r="B232" s="54"/>
      <c r="C232" s="55"/>
      <c r="D232" s="55"/>
      <c r="E232" s="55"/>
      <c r="F232" s="55"/>
      <c r="G232" s="55"/>
      <c r="H232" s="55"/>
      <c r="I232" s="159"/>
      <c r="J232" s="55"/>
      <c r="K232" s="55"/>
      <c r="L232" s="39"/>
      <c r="M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</row>
  </sheetData>
  <sheetProtection algorithmName="SHA-512" hashValue="HvGaBVYkuGoA3YiEVs41MsYYJ2QseO+DoN6lObCdDh58ZBLwh02YP0B9TTygRuIatkvHcjnLiULh3CmcbdOqOg==" saltValue="5SdProAVRghYv9y9zNHGMF12HgdnWfmk/GB1xLEleoKT/Z1D0AOQaLVMpLvOIkmt3PjNZPSATkGPXBifuAn1KQ==" spinCount="100000" sheet="1" objects="1" scenarios="1" formatColumns="0" formatRows="0" autoFilter="0"/>
  <autoFilter ref="C129:K231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106</v>
      </c>
      <c r="AZ2" s="116" t="s">
        <v>148</v>
      </c>
      <c r="BA2" s="116" t="s">
        <v>1</v>
      </c>
      <c r="BB2" s="116" t="s">
        <v>1</v>
      </c>
      <c r="BC2" s="116" t="s">
        <v>393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146</v>
      </c>
      <c r="BA3" s="116" t="s">
        <v>1</v>
      </c>
      <c r="BB3" s="116" t="s">
        <v>1</v>
      </c>
      <c r="BC3" s="116" t="s">
        <v>706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139</v>
      </c>
      <c r="BA4" s="116" t="s">
        <v>1</v>
      </c>
      <c r="BB4" s="116" t="s">
        <v>1</v>
      </c>
      <c r="BC4" s="116" t="s">
        <v>707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142</v>
      </c>
      <c r="BA5" s="116" t="s">
        <v>1</v>
      </c>
      <c r="BB5" s="116" t="s">
        <v>1</v>
      </c>
      <c r="BC5" s="116" t="s">
        <v>708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470</v>
      </c>
      <c r="BA6" s="116" t="s">
        <v>1</v>
      </c>
      <c r="BB6" s="116" t="s">
        <v>1</v>
      </c>
      <c r="BC6" s="116" t="s">
        <v>709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710</v>
      </c>
      <c r="BA7" s="116" t="s">
        <v>1</v>
      </c>
      <c r="BB7" s="116" t="s">
        <v>1</v>
      </c>
      <c r="BC7" s="116" t="s">
        <v>711</v>
      </c>
      <c r="BD7" s="116" t="s">
        <v>87</v>
      </c>
    </row>
    <row r="8" spans="1:56" s="2" customFormat="1" ht="12" customHeight="1">
      <c r="A8" s="34"/>
      <c r="B8" s="39"/>
      <c r="C8" s="34"/>
      <c r="D8" s="122" t="s">
        <v>150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16" t="s">
        <v>472</v>
      </c>
      <c r="BA8" s="116" t="s">
        <v>1</v>
      </c>
      <c r="BB8" s="116" t="s">
        <v>1</v>
      </c>
      <c r="BC8" s="116" t="s">
        <v>712</v>
      </c>
      <c r="BD8" s="116" t="s">
        <v>87</v>
      </c>
    </row>
    <row r="9" spans="1:56" s="2" customFormat="1" ht="16.5" customHeight="1">
      <c r="A9" s="34"/>
      <c r="B9" s="39"/>
      <c r="C9" s="34"/>
      <c r="D9" s="34"/>
      <c r="E9" s="339" t="s">
        <v>713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16" t="s">
        <v>475</v>
      </c>
      <c r="BA9" s="116" t="s">
        <v>1</v>
      </c>
      <c r="BB9" s="116" t="s">
        <v>1</v>
      </c>
      <c r="BC9" s="116" t="s">
        <v>714</v>
      </c>
      <c r="BD9" s="116" t="s">
        <v>87</v>
      </c>
    </row>
    <row r="10" spans="1:56" s="2" customFormat="1" ht="10.2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16" t="s">
        <v>634</v>
      </c>
      <c r="BA10" s="116" t="s">
        <v>1</v>
      </c>
      <c r="BB10" s="116" t="s">
        <v>1</v>
      </c>
      <c r="BC10" s="116" t="s">
        <v>715</v>
      </c>
      <c r="BD10" s="116" t="s">
        <v>87</v>
      </c>
    </row>
    <row r="11" spans="1:31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14. 1. 2020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0" t="str">
        <f>'Rekapitulace stavby'!E14</f>
        <v>Vyplň údaj</v>
      </c>
      <c r="F18" s="341"/>
      <c r="G18" s="341"/>
      <c r="H18" s="341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32</v>
      </c>
      <c r="F21" s="34"/>
      <c r="G21" s="34"/>
      <c r="H21" s="34"/>
      <c r="I21" s="124" t="s">
        <v>27</v>
      </c>
      <c r="J21" s="110" t="s">
        <v>33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35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36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37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42" t="s">
        <v>1</v>
      </c>
      <c r="F27" s="342"/>
      <c r="G27" s="342"/>
      <c r="H27" s="342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38</v>
      </c>
      <c r="E30" s="34"/>
      <c r="F30" s="34"/>
      <c r="G30" s="34"/>
      <c r="H30" s="34"/>
      <c r="I30" s="123"/>
      <c r="J30" s="133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34" t="s">
        <v>40</v>
      </c>
      <c r="G32" s="34"/>
      <c r="H32" s="34"/>
      <c r="I32" s="135" t="s">
        <v>39</v>
      </c>
      <c r="J32" s="134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6" t="s">
        <v>42</v>
      </c>
      <c r="E33" s="122" t="s">
        <v>43</v>
      </c>
      <c r="F33" s="137">
        <f>ROUND((SUM(BE128:BE265)),2)</f>
        <v>0</v>
      </c>
      <c r="G33" s="34"/>
      <c r="H33" s="34"/>
      <c r="I33" s="138">
        <v>0.21</v>
      </c>
      <c r="J33" s="137">
        <f>ROUND(((SUM(BE128:BE265))*I33),2)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22" t="s">
        <v>44</v>
      </c>
      <c r="F34" s="137">
        <f>ROUND((SUM(BF128:BF265)),2)</f>
        <v>0</v>
      </c>
      <c r="G34" s="34"/>
      <c r="H34" s="34"/>
      <c r="I34" s="138">
        <v>0.15</v>
      </c>
      <c r="J34" s="137">
        <f>ROUND(((SUM(BF128:BF265))*I34),2)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22" t="s">
        <v>45</v>
      </c>
      <c r="F35" s="137">
        <f>ROUND((SUM(BG128:BG265)),2)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22" t="s">
        <v>46</v>
      </c>
      <c r="F36" s="137">
        <f>ROUND((SUM(BH128:BH265)),2)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47</v>
      </c>
      <c r="F37" s="137">
        <f>ROUND((SUM(BI128:BI265)),2)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48</v>
      </c>
      <c r="E39" s="141"/>
      <c r="F39" s="141"/>
      <c r="G39" s="142" t="s">
        <v>49</v>
      </c>
      <c r="H39" s="143" t="s">
        <v>50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15"/>
      <c r="L41" s="20"/>
    </row>
    <row r="42" spans="2:12" s="1" customFormat="1" ht="14.4" customHeight="1">
      <c r="B42" s="20"/>
      <c r="I42" s="115"/>
      <c r="L42" s="20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150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96" t="str">
        <f>E9</f>
        <v>003 - SO 03 Komunikace pro pěší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Valašské Meziříčí</v>
      </c>
      <c r="G89" s="36"/>
      <c r="H89" s="36"/>
      <c r="I89" s="124" t="s">
        <v>22</v>
      </c>
      <c r="J89" s="66" t="str">
        <f>IF(J12="","",J12)</f>
        <v>14. 1. 2020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24</v>
      </c>
      <c r="D91" s="36"/>
      <c r="E91" s="36"/>
      <c r="F91" s="27" t="str">
        <f>E15</f>
        <v>Město Valašské Meziříčí</v>
      </c>
      <c r="G91" s="36"/>
      <c r="H91" s="36"/>
      <c r="I91" s="124" t="s">
        <v>30</v>
      </c>
      <c r="J91" s="32" t="str">
        <f>E21</f>
        <v>LZ-PROJEKT plus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35</v>
      </c>
      <c r="J92" s="32" t="str">
        <f>E24</f>
        <v>Fajfrová Irena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159</v>
      </c>
      <c r="D94" s="164"/>
      <c r="E94" s="164"/>
      <c r="F94" s="164"/>
      <c r="G94" s="164"/>
      <c r="H94" s="164"/>
      <c r="I94" s="165"/>
      <c r="J94" s="166" t="s">
        <v>160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7" t="s">
        <v>161</v>
      </c>
      <c r="D96" s="36"/>
      <c r="E96" s="36"/>
      <c r="F96" s="36"/>
      <c r="G96" s="36"/>
      <c r="H96" s="36"/>
      <c r="I96" s="123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162</v>
      </c>
    </row>
    <row r="97" spans="2:12" s="9" customFormat="1" ht="24.9" customHeight="1">
      <c r="B97" s="168"/>
      <c r="C97" s="169"/>
      <c r="D97" s="170" t="s">
        <v>163</v>
      </c>
      <c r="E97" s="171"/>
      <c r="F97" s="171"/>
      <c r="G97" s="171"/>
      <c r="H97" s="171"/>
      <c r="I97" s="172"/>
      <c r="J97" s="173">
        <f>J129</f>
        <v>0</v>
      </c>
      <c r="K97" s="169"/>
      <c r="L97" s="174"/>
    </row>
    <row r="98" spans="2:12" s="10" customFormat="1" ht="19.95" customHeight="1">
      <c r="B98" s="175"/>
      <c r="C98" s="104"/>
      <c r="D98" s="176" t="s">
        <v>164</v>
      </c>
      <c r="E98" s="177"/>
      <c r="F98" s="177"/>
      <c r="G98" s="177"/>
      <c r="H98" s="177"/>
      <c r="I98" s="178"/>
      <c r="J98" s="179">
        <f>J130</f>
        <v>0</v>
      </c>
      <c r="K98" s="104"/>
      <c r="L98" s="180"/>
    </row>
    <row r="99" spans="2:12" s="10" customFormat="1" ht="19.95" customHeight="1">
      <c r="B99" s="175"/>
      <c r="C99" s="104"/>
      <c r="D99" s="176" t="s">
        <v>167</v>
      </c>
      <c r="E99" s="177"/>
      <c r="F99" s="177"/>
      <c r="G99" s="177"/>
      <c r="H99" s="177"/>
      <c r="I99" s="178"/>
      <c r="J99" s="179">
        <f>J180</f>
        <v>0</v>
      </c>
      <c r="K99" s="104"/>
      <c r="L99" s="180"/>
    </row>
    <row r="100" spans="2:12" s="10" customFormat="1" ht="19.95" customHeight="1">
      <c r="B100" s="175"/>
      <c r="C100" s="104"/>
      <c r="D100" s="176" t="s">
        <v>716</v>
      </c>
      <c r="E100" s="177"/>
      <c r="F100" s="177"/>
      <c r="G100" s="177"/>
      <c r="H100" s="177"/>
      <c r="I100" s="178"/>
      <c r="J100" s="179">
        <f>J213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479</v>
      </c>
      <c r="E101" s="177"/>
      <c r="F101" s="177"/>
      <c r="G101" s="177"/>
      <c r="H101" s="177"/>
      <c r="I101" s="178"/>
      <c r="J101" s="179">
        <f>J215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480</v>
      </c>
      <c r="E102" s="177"/>
      <c r="F102" s="177"/>
      <c r="G102" s="177"/>
      <c r="H102" s="177"/>
      <c r="I102" s="178"/>
      <c r="J102" s="179">
        <f>J231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169</v>
      </c>
      <c r="E103" s="177"/>
      <c r="F103" s="177"/>
      <c r="G103" s="177"/>
      <c r="H103" s="177"/>
      <c r="I103" s="178"/>
      <c r="J103" s="179">
        <f>J245</f>
        <v>0</v>
      </c>
      <c r="K103" s="104"/>
      <c r="L103" s="180"/>
    </row>
    <row r="104" spans="2:12" s="9" customFormat="1" ht="24.9" customHeight="1">
      <c r="B104" s="168"/>
      <c r="C104" s="169"/>
      <c r="D104" s="170" t="s">
        <v>637</v>
      </c>
      <c r="E104" s="171"/>
      <c r="F104" s="171"/>
      <c r="G104" s="171"/>
      <c r="H104" s="171"/>
      <c r="I104" s="172"/>
      <c r="J104" s="173">
        <f>J247</f>
        <v>0</v>
      </c>
      <c r="K104" s="169"/>
      <c r="L104" s="174"/>
    </row>
    <row r="105" spans="2:12" s="10" customFormat="1" ht="19.95" customHeight="1">
      <c r="B105" s="175"/>
      <c r="C105" s="104"/>
      <c r="D105" s="176" t="s">
        <v>638</v>
      </c>
      <c r="E105" s="177"/>
      <c r="F105" s="177"/>
      <c r="G105" s="177"/>
      <c r="H105" s="177"/>
      <c r="I105" s="178"/>
      <c r="J105" s="179">
        <f>J248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173</v>
      </c>
      <c r="E106" s="171"/>
      <c r="F106" s="171"/>
      <c r="G106" s="171"/>
      <c r="H106" s="171"/>
      <c r="I106" s="172"/>
      <c r="J106" s="173">
        <f>J260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174</v>
      </c>
      <c r="E107" s="177"/>
      <c r="F107" s="177"/>
      <c r="G107" s="177"/>
      <c r="H107" s="177"/>
      <c r="I107" s="178"/>
      <c r="J107" s="179">
        <f>J261</f>
        <v>0</v>
      </c>
      <c r="K107" s="104"/>
      <c r="L107" s="180"/>
    </row>
    <row r="108" spans="2:12" s="10" customFormat="1" ht="19.95" customHeight="1">
      <c r="B108" s="175"/>
      <c r="C108" s="104"/>
      <c r="D108" s="176" t="s">
        <v>717</v>
      </c>
      <c r="E108" s="177"/>
      <c r="F108" s="177"/>
      <c r="G108" s="177"/>
      <c r="H108" s="177"/>
      <c r="I108" s="178"/>
      <c r="J108" s="179">
        <f>J264</f>
        <v>0</v>
      </c>
      <c r="K108" s="104"/>
      <c r="L108" s="180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54"/>
      <c r="C110" s="55"/>
      <c r="D110" s="55"/>
      <c r="E110" s="55"/>
      <c r="F110" s="55"/>
      <c r="G110" s="55"/>
      <c r="H110" s="55"/>
      <c r="I110" s="159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" customHeight="1">
      <c r="A114" s="34"/>
      <c r="B114" s="56"/>
      <c r="C114" s="57"/>
      <c r="D114" s="57"/>
      <c r="E114" s="57"/>
      <c r="F114" s="57"/>
      <c r="G114" s="57"/>
      <c r="H114" s="57"/>
      <c r="I114" s="162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" customHeight="1">
      <c r="A115" s="34"/>
      <c r="B115" s="35"/>
      <c r="C115" s="23" t="s">
        <v>175</v>
      </c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3.25" customHeight="1">
      <c r="A118" s="34"/>
      <c r="B118" s="35"/>
      <c r="C118" s="36"/>
      <c r="D118" s="36"/>
      <c r="E118" s="343" t="str">
        <f>E7</f>
        <v>Regenerace panelového sídliště Křižná-VI.etapa,lokalita ul.Křižná,Seifertova,Bratří Čapků</v>
      </c>
      <c r="F118" s="344"/>
      <c r="G118" s="344"/>
      <c r="H118" s="344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150</v>
      </c>
      <c r="D119" s="36"/>
      <c r="E119" s="36"/>
      <c r="F119" s="36"/>
      <c r="G119" s="36"/>
      <c r="H119" s="36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96" t="str">
        <f>E9</f>
        <v>003 - SO 03 Komunikace pro pěší</v>
      </c>
      <c r="F120" s="345"/>
      <c r="G120" s="345"/>
      <c r="H120" s="345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Valašské Meziříčí</v>
      </c>
      <c r="G122" s="36"/>
      <c r="H122" s="36"/>
      <c r="I122" s="124" t="s">
        <v>22</v>
      </c>
      <c r="J122" s="66" t="str">
        <f>IF(J12="","",J12)</f>
        <v>14. 1. 2020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65" customHeight="1">
      <c r="A124" s="34"/>
      <c r="B124" s="35"/>
      <c r="C124" s="29" t="s">
        <v>24</v>
      </c>
      <c r="D124" s="36"/>
      <c r="E124" s="36"/>
      <c r="F124" s="27" t="str">
        <f>E15</f>
        <v>Město Valašské Meziříčí</v>
      </c>
      <c r="G124" s="36"/>
      <c r="H124" s="36"/>
      <c r="I124" s="124" t="s">
        <v>30</v>
      </c>
      <c r="J124" s="32" t="str">
        <f>E21</f>
        <v>LZ-PROJEKT plus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124" t="s">
        <v>35</v>
      </c>
      <c r="J125" s="32" t="str">
        <f>E24</f>
        <v>Fajfrová Irena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23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81"/>
      <c r="B127" s="182"/>
      <c r="C127" s="183" t="s">
        <v>176</v>
      </c>
      <c r="D127" s="184" t="s">
        <v>63</v>
      </c>
      <c r="E127" s="184" t="s">
        <v>59</v>
      </c>
      <c r="F127" s="184" t="s">
        <v>60</v>
      </c>
      <c r="G127" s="184" t="s">
        <v>177</v>
      </c>
      <c r="H127" s="184" t="s">
        <v>178</v>
      </c>
      <c r="I127" s="185" t="s">
        <v>179</v>
      </c>
      <c r="J127" s="184" t="s">
        <v>160</v>
      </c>
      <c r="K127" s="186" t="s">
        <v>180</v>
      </c>
      <c r="L127" s="187"/>
      <c r="M127" s="75" t="s">
        <v>1</v>
      </c>
      <c r="N127" s="76" t="s">
        <v>42</v>
      </c>
      <c r="O127" s="76" t="s">
        <v>181</v>
      </c>
      <c r="P127" s="76" t="s">
        <v>182</v>
      </c>
      <c r="Q127" s="76" t="s">
        <v>183</v>
      </c>
      <c r="R127" s="76" t="s">
        <v>184</v>
      </c>
      <c r="S127" s="76" t="s">
        <v>185</v>
      </c>
      <c r="T127" s="77" t="s">
        <v>186</v>
      </c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</row>
    <row r="128" spans="1:63" s="2" customFormat="1" ht="22.8" customHeight="1">
      <c r="A128" s="34"/>
      <c r="B128" s="35"/>
      <c r="C128" s="82" t="s">
        <v>187</v>
      </c>
      <c r="D128" s="36"/>
      <c r="E128" s="36"/>
      <c r="F128" s="36"/>
      <c r="G128" s="36"/>
      <c r="H128" s="36"/>
      <c r="I128" s="123"/>
      <c r="J128" s="188">
        <f>BK128</f>
        <v>0</v>
      </c>
      <c r="K128" s="36"/>
      <c r="L128" s="39"/>
      <c r="M128" s="78"/>
      <c r="N128" s="189"/>
      <c r="O128" s="79"/>
      <c r="P128" s="190">
        <f>P129+P247+P260</f>
        <v>0</v>
      </c>
      <c r="Q128" s="79"/>
      <c r="R128" s="190">
        <f>R129+R247+R260</f>
        <v>229.4746186</v>
      </c>
      <c r="S128" s="79"/>
      <c r="T128" s="191">
        <f>T129+T247+T260</f>
        <v>13.453199999999999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77</v>
      </c>
      <c r="AU128" s="17" t="s">
        <v>162</v>
      </c>
      <c r="BK128" s="192">
        <f>BK129+BK247+BK260</f>
        <v>0</v>
      </c>
    </row>
    <row r="129" spans="2:63" s="12" customFormat="1" ht="25.95" customHeight="1">
      <c r="B129" s="193"/>
      <c r="C129" s="194"/>
      <c r="D129" s="195" t="s">
        <v>77</v>
      </c>
      <c r="E129" s="196" t="s">
        <v>188</v>
      </c>
      <c r="F129" s="196" t="s">
        <v>189</v>
      </c>
      <c r="G129" s="194"/>
      <c r="H129" s="194"/>
      <c r="I129" s="197"/>
      <c r="J129" s="198">
        <f>BK129</f>
        <v>0</v>
      </c>
      <c r="K129" s="194"/>
      <c r="L129" s="199"/>
      <c r="M129" s="200"/>
      <c r="N129" s="201"/>
      <c r="O129" s="201"/>
      <c r="P129" s="202">
        <f>P130+P180+P213+P215+P231+P245</f>
        <v>0</v>
      </c>
      <c r="Q129" s="201"/>
      <c r="R129" s="202">
        <f>R130+R180+R213+R215+R231+R245</f>
        <v>220.13339860000002</v>
      </c>
      <c r="S129" s="201"/>
      <c r="T129" s="203">
        <f>T130+T180+T213+T215+T231+T245</f>
        <v>13.453199999999999</v>
      </c>
      <c r="AR129" s="204" t="s">
        <v>85</v>
      </c>
      <c r="AT129" s="205" t="s">
        <v>77</v>
      </c>
      <c r="AU129" s="205" t="s">
        <v>78</v>
      </c>
      <c r="AY129" s="204" t="s">
        <v>190</v>
      </c>
      <c r="BK129" s="206">
        <f>BK130+BK180+BK213+BK215+BK231+BK245</f>
        <v>0</v>
      </c>
    </row>
    <row r="130" spans="2:63" s="12" customFormat="1" ht="22.8" customHeight="1">
      <c r="B130" s="193"/>
      <c r="C130" s="194"/>
      <c r="D130" s="195" t="s">
        <v>77</v>
      </c>
      <c r="E130" s="207" t="s">
        <v>85</v>
      </c>
      <c r="F130" s="207" t="s">
        <v>191</v>
      </c>
      <c r="G130" s="194"/>
      <c r="H130" s="194"/>
      <c r="I130" s="197"/>
      <c r="J130" s="208">
        <f>BK130</f>
        <v>0</v>
      </c>
      <c r="K130" s="194"/>
      <c r="L130" s="199"/>
      <c r="M130" s="200"/>
      <c r="N130" s="201"/>
      <c r="O130" s="201"/>
      <c r="P130" s="202">
        <f>SUM(P131:P179)</f>
        <v>0</v>
      </c>
      <c r="Q130" s="201"/>
      <c r="R130" s="202">
        <f>SUM(R131:R179)</f>
        <v>19.200319999999998</v>
      </c>
      <c r="S130" s="201"/>
      <c r="T130" s="203">
        <f>SUM(T131:T179)</f>
        <v>13.0032</v>
      </c>
      <c r="AR130" s="204" t="s">
        <v>85</v>
      </c>
      <c r="AT130" s="205" t="s">
        <v>77</v>
      </c>
      <c r="AU130" s="205" t="s">
        <v>85</v>
      </c>
      <c r="AY130" s="204" t="s">
        <v>190</v>
      </c>
      <c r="BK130" s="206">
        <f>SUM(BK131:BK179)</f>
        <v>0</v>
      </c>
    </row>
    <row r="131" spans="1:65" s="2" customFormat="1" ht="21.75" customHeight="1">
      <c r="A131" s="34"/>
      <c r="B131" s="35"/>
      <c r="C131" s="209" t="s">
        <v>85</v>
      </c>
      <c r="D131" s="209" t="s">
        <v>192</v>
      </c>
      <c r="E131" s="210" t="s">
        <v>718</v>
      </c>
      <c r="F131" s="211" t="s">
        <v>719</v>
      </c>
      <c r="G131" s="212" t="s">
        <v>195</v>
      </c>
      <c r="H131" s="213">
        <v>2.4</v>
      </c>
      <c r="I131" s="214"/>
      <c r="J131" s="215">
        <f>ROUND(I131*H131,2)</f>
        <v>0</v>
      </c>
      <c r="K131" s="211" t="s">
        <v>196</v>
      </c>
      <c r="L131" s="39"/>
      <c r="M131" s="216" t="s">
        <v>1</v>
      </c>
      <c r="N131" s="217" t="s">
        <v>43</v>
      </c>
      <c r="O131" s="71"/>
      <c r="P131" s="218">
        <f>O131*H131</f>
        <v>0</v>
      </c>
      <c r="Q131" s="218">
        <v>0</v>
      </c>
      <c r="R131" s="218">
        <f>Q131*H131</f>
        <v>0</v>
      </c>
      <c r="S131" s="218">
        <v>0.17</v>
      </c>
      <c r="T131" s="219">
        <f>S131*H131</f>
        <v>0.40800000000000003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197</v>
      </c>
      <c r="AT131" s="220" t="s">
        <v>192</v>
      </c>
      <c r="AU131" s="220" t="s">
        <v>87</v>
      </c>
      <c r="AY131" s="17" t="s">
        <v>190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7" t="s">
        <v>85</v>
      </c>
      <c r="BK131" s="221">
        <f>ROUND(I131*H131,2)</f>
        <v>0</v>
      </c>
      <c r="BL131" s="17" t="s">
        <v>197</v>
      </c>
      <c r="BM131" s="220" t="s">
        <v>720</v>
      </c>
    </row>
    <row r="132" spans="1:65" s="2" customFormat="1" ht="21.75" customHeight="1">
      <c r="A132" s="34"/>
      <c r="B132" s="35"/>
      <c r="C132" s="209" t="s">
        <v>87</v>
      </c>
      <c r="D132" s="209" t="s">
        <v>192</v>
      </c>
      <c r="E132" s="210" t="s">
        <v>721</v>
      </c>
      <c r="F132" s="211" t="s">
        <v>722</v>
      </c>
      <c r="G132" s="212" t="s">
        <v>195</v>
      </c>
      <c r="H132" s="213">
        <v>16</v>
      </c>
      <c r="I132" s="214"/>
      <c r="J132" s="215">
        <f>ROUND(I132*H132,2)</f>
        <v>0</v>
      </c>
      <c r="K132" s="211" t="s">
        <v>196</v>
      </c>
      <c r="L132" s="39"/>
      <c r="M132" s="216" t="s">
        <v>1</v>
      </c>
      <c r="N132" s="217" t="s">
        <v>43</v>
      </c>
      <c r="O132" s="71"/>
      <c r="P132" s="218">
        <f>O132*H132</f>
        <v>0</v>
      </c>
      <c r="Q132" s="218">
        <v>0</v>
      </c>
      <c r="R132" s="218">
        <f>Q132*H132</f>
        <v>0</v>
      </c>
      <c r="S132" s="218">
        <v>0.29</v>
      </c>
      <c r="T132" s="219">
        <f>S132*H132</f>
        <v>4.64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197</v>
      </c>
      <c r="AT132" s="220" t="s">
        <v>192</v>
      </c>
      <c r="AU132" s="220" t="s">
        <v>87</v>
      </c>
      <c r="AY132" s="17" t="s">
        <v>190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7" t="s">
        <v>85</v>
      </c>
      <c r="BK132" s="221">
        <f>ROUND(I132*H132,2)</f>
        <v>0</v>
      </c>
      <c r="BL132" s="17" t="s">
        <v>197</v>
      </c>
      <c r="BM132" s="220" t="s">
        <v>723</v>
      </c>
    </row>
    <row r="133" spans="1:65" s="2" customFormat="1" ht="21.75" customHeight="1">
      <c r="A133" s="34"/>
      <c r="B133" s="35"/>
      <c r="C133" s="209" t="s">
        <v>205</v>
      </c>
      <c r="D133" s="209" t="s">
        <v>192</v>
      </c>
      <c r="E133" s="210" t="s">
        <v>724</v>
      </c>
      <c r="F133" s="211" t="s">
        <v>725</v>
      </c>
      <c r="G133" s="212" t="s">
        <v>195</v>
      </c>
      <c r="H133" s="213">
        <v>2.4</v>
      </c>
      <c r="I133" s="214"/>
      <c r="J133" s="215">
        <f>ROUND(I133*H133,2)</f>
        <v>0</v>
      </c>
      <c r="K133" s="211" t="s">
        <v>196</v>
      </c>
      <c r="L133" s="39"/>
      <c r="M133" s="216" t="s">
        <v>1</v>
      </c>
      <c r="N133" s="217" t="s">
        <v>43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0.098</v>
      </c>
      <c r="T133" s="219">
        <f>S133*H133</f>
        <v>0.2352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197</v>
      </c>
      <c r="AT133" s="220" t="s">
        <v>192</v>
      </c>
      <c r="AU133" s="220" t="s">
        <v>87</v>
      </c>
      <c r="AY133" s="17" t="s">
        <v>190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85</v>
      </c>
      <c r="BK133" s="221">
        <f>ROUND(I133*H133,2)</f>
        <v>0</v>
      </c>
      <c r="BL133" s="17" t="s">
        <v>197</v>
      </c>
      <c r="BM133" s="220" t="s">
        <v>726</v>
      </c>
    </row>
    <row r="134" spans="2:51" s="13" customFormat="1" ht="10.2">
      <c r="B134" s="222"/>
      <c r="C134" s="223"/>
      <c r="D134" s="224" t="s">
        <v>199</v>
      </c>
      <c r="E134" s="225" t="s">
        <v>1</v>
      </c>
      <c r="F134" s="226" t="s">
        <v>727</v>
      </c>
      <c r="G134" s="223"/>
      <c r="H134" s="227">
        <v>2.4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199</v>
      </c>
      <c r="AU134" s="233" t="s">
        <v>87</v>
      </c>
      <c r="AV134" s="13" t="s">
        <v>87</v>
      </c>
      <c r="AW134" s="13" t="s">
        <v>34</v>
      </c>
      <c r="AX134" s="13" t="s">
        <v>85</v>
      </c>
      <c r="AY134" s="233" t="s">
        <v>190</v>
      </c>
    </row>
    <row r="135" spans="1:65" s="2" customFormat="1" ht="21.75" customHeight="1">
      <c r="A135" s="34"/>
      <c r="B135" s="35"/>
      <c r="C135" s="209" t="s">
        <v>197</v>
      </c>
      <c r="D135" s="209" t="s">
        <v>192</v>
      </c>
      <c r="E135" s="210" t="s">
        <v>728</v>
      </c>
      <c r="F135" s="211" t="s">
        <v>729</v>
      </c>
      <c r="G135" s="212" t="s">
        <v>195</v>
      </c>
      <c r="H135" s="213">
        <v>16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0.316</v>
      </c>
      <c r="T135" s="219">
        <f>S135*H135</f>
        <v>5.056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730</v>
      </c>
    </row>
    <row r="136" spans="1:65" s="2" customFormat="1" ht="21.75" customHeight="1">
      <c r="A136" s="34"/>
      <c r="B136" s="35"/>
      <c r="C136" s="209" t="s">
        <v>217</v>
      </c>
      <c r="D136" s="209" t="s">
        <v>192</v>
      </c>
      <c r="E136" s="210" t="s">
        <v>731</v>
      </c>
      <c r="F136" s="211" t="s">
        <v>732</v>
      </c>
      <c r="G136" s="212" t="s">
        <v>195</v>
      </c>
      <c r="H136" s="213">
        <v>4</v>
      </c>
      <c r="I136" s="214"/>
      <c r="J136" s="215">
        <f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>O136*H136</f>
        <v>0</v>
      </c>
      <c r="Q136" s="218">
        <v>8E-05</v>
      </c>
      <c r="R136" s="218">
        <f>Q136*H136</f>
        <v>0.00032</v>
      </c>
      <c r="S136" s="218">
        <v>0.256</v>
      </c>
      <c r="T136" s="219">
        <f>S136*H136</f>
        <v>1.024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85</v>
      </c>
      <c r="BK136" s="221">
        <f>ROUND(I136*H136,2)</f>
        <v>0</v>
      </c>
      <c r="BL136" s="17" t="s">
        <v>197</v>
      </c>
      <c r="BM136" s="220" t="s">
        <v>733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734</v>
      </c>
      <c r="G137" s="223"/>
      <c r="H137" s="227">
        <v>4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85</v>
      </c>
      <c r="AY137" s="233" t="s">
        <v>190</v>
      </c>
    </row>
    <row r="138" spans="1:65" s="2" customFormat="1" ht="16.5" customHeight="1">
      <c r="A138" s="34"/>
      <c r="B138" s="35"/>
      <c r="C138" s="209" t="s">
        <v>223</v>
      </c>
      <c r="D138" s="209" t="s">
        <v>192</v>
      </c>
      <c r="E138" s="210" t="s">
        <v>489</v>
      </c>
      <c r="F138" s="211" t="s">
        <v>490</v>
      </c>
      <c r="G138" s="212" t="s">
        <v>350</v>
      </c>
      <c r="H138" s="213">
        <v>8</v>
      </c>
      <c r="I138" s="214"/>
      <c r="J138" s="215">
        <f>ROUND(I138*H138,2)</f>
        <v>0</v>
      </c>
      <c r="K138" s="211" t="s">
        <v>196</v>
      </c>
      <c r="L138" s="39"/>
      <c r="M138" s="216" t="s">
        <v>1</v>
      </c>
      <c r="N138" s="217" t="s">
        <v>43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0.205</v>
      </c>
      <c r="T138" s="219">
        <f>S138*H138</f>
        <v>1.64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85</v>
      </c>
      <c r="BK138" s="221">
        <f>ROUND(I138*H138,2)</f>
        <v>0</v>
      </c>
      <c r="BL138" s="17" t="s">
        <v>197</v>
      </c>
      <c r="BM138" s="220" t="s">
        <v>735</v>
      </c>
    </row>
    <row r="139" spans="1:65" s="2" customFormat="1" ht="21.75" customHeight="1">
      <c r="A139" s="34"/>
      <c r="B139" s="35"/>
      <c r="C139" s="209" t="s">
        <v>229</v>
      </c>
      <c r="D139" s="209" t="s">
        <v>192</v>
      </c>
      <c r="E139" s="210" t="s">
        <v>193</v>
      </c>
      <c r="F139" s="211" t="s">
        <v>194</v>
      </c>
      <c r="G139" s="212" t="s">
        <v>195</v>
      </c>
      <c r="H139" s="213">
        <v>382</v>
      </c>
      <c r="I139" s="214"/>
      <c r="J139" s="215">
        <f>ROUND(I139*H139,2)</f>
        <v>0</v>
      </c>
      <c r="K139" s="211" t="s">
        <v>196</v>
      </c>
      <c r="L139" s="39"/>
      <c r="M139" s="216" t="s">
        <v>1</v>
      </c>
      <c r="N139" s="217" t="s">
        <v>43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197</v>
      </c>
      <c r="AT139" s="220" t="s">
        <v>192</v>
      </c>
      <c r="AU139" s="220" t="s">
        <v>87</v>
      </c>
      <c r="AY139" s="17" t="s">
        <v>190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85</v>
      </c>
      <c r="BK139" s="221">
        <f>ROUND(I139*H139,2)</f>
        <v>0</v>
      </c>
      <c r="BL139" s="17" t="s">
        <v>197</v>
      </c>
      <c r="BM139" s="220" t="s">
        <v>736</v>
      </c>
    </row>
    <row r="140" spans="2:51" s="13" customFormat="1" ht="10.2">
      <c r="B140" s="222"/>
      <c r="C140" s="223"/>
      <c r="D140" s="224" t="s">
        <v>199</v>
      </c>
      <c r="E140" s="225" t="s">
        <v>139</v>
      </c>
      <c r="F140" s="226" t="s">
        <v>737</v>
      </c>
      <c r="G140" s="223"/>
      <c r="H140" s="227">
        <v>382</v>
      </c>
      <c r="I140" s="228"/>
      <c r="J140" s="223"/>
      <c r="K140" s="223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199</v>
      </c>
      <c r="AU140" s="233" t="s">
        <v>87</v>
      </c>
      <c r="AV140" s="13" t="s">
        <v>87</v>
      </c>
      <c r="AW140" s="13" t="s">
        <v>34</v>
      </c>
      <c r="AX140" s="13" t="s">
        <v>85</v>
      </c>
      <c r="AY140" s="233" t="s">
        <v>190</v>
      </c>
    </row>
    <row r="141" spans="1:65" s="2" customFormat="1" ht="33" customHeight="1">
      <c r="A141" s="34"/>
      <c r="B141" s="35"/>
      <c r="C141" s="209" t="s">
        <v>234</v>
      </c>
      <c r="D141" s="209" t="s">
        <v>192</v>
      </c>
      <c r="E141" s="210" t="s">
        <v>738</v>
      </c>
      <c r="F141" s="211" t="s">
        <v>739</v>
      </c>
      <c r="G141" s="212" t="s">
        <v>202</v>
      </c>
      <c r="H141" s="213">
        <v>40</v>
      </c>
      <c r="I141" s="214"/>
      <c r="J141" s="215">
        <f>ROUND(I141*H141,2)</f>
        <v>0</v>
      </c>
      <c r="K141" s="211" t="s">
        <v>196</v>
      </c>
      <c r="L141" s="39"/>
      <c r="M141" s="216" t="s">
        <v>1</v>
      </c>
      <c r="N141" s="217" t="s">
        <v>43</v>
      </c>
      <c r="O141" s="71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197</v>
      </c>
      <c r="AT141" s="220" t="s">
        <v>192</v>
      </c>
      <c r="AU141" s="220" t="s">
        <v>87</v>
      </c>
      <c r="AY141" s="17" t="s">
        <v>190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7" t="s">
        <v>85</v>
      </c>
      <c r="BK141" s="221">
        <f>ROUND(I141*H141,2)</f>
        <v>0</v>
      </c>
      <c r="BL141" s="17" t="s">
        <v>197</v>
      </c>
      <c r="BM141" s="220" t="s">
        <v>740</v>
      </c>
    </row>
    <row r="142" spans="2:51" s="13" customFormat="1" ht="10.2">
      <c r="B142" s="222"/>
      <c r="C142" s="223"/>
      <c r="D142" s="224" t="s">
        <v>199</v>
      </c>
      <c r="E142" s="225" t="s">
        <v>148</v>
      </c>
      <c r="F142" s="226" t="s">
        <v>393</v>
      </c>
      <c r="G142" s="223"/>
      <c r="H142" s="227">
        <v>40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199</v>
      </c>
      <c r="AU142" s="233" t="s">
        <v>87</v>
      </c>
      <c r="AV142" s="13" t="s">
        <v>87</v>
      </c>
      <c r="AW142" s="13" t="s">
        <v>34</v>
      </c>
      <c r="AX142" s="13" t="s">
        <v>85</v>
      </c>
      <c r="AY142" s="233" t="s">
        <v>190</v>
      </c>
    </row>
    <row r="143" spans="1:65" s="2" customFormat="1" ht="21.75" customHeight="1">
      <c r="A143" s="34"/>
      <c r="B143" s="35"/>
      <c r="C143" s="209" t="s">
        <v>239</v>
      </c>
      <c r="D143" s="209" t="s">
        <v>192</v>
      </c>
      <c r="E143" s="210" t="s">
        <v>498</v>
      </c>
      <c r="F143" s="211" t="s">
        <v>499</v>
      </c>
      <c r="G143" s="212" t="s">
        <v>202</v>
      </c>
      <c r="H143" s="213">
        <v>5.79</v>
      </c>
      <c r="I143" s="214"/>
      <c r="J143" s="215">
        <f>ROUND(I143*H143,2)</f>
        <v>0</v>
      </c>
      <c r="K143" s="211" t="s">
        <v>196</v>
      </c>
      <c r="L143" s="39"/>
      <c r="M143" s="216" t="s">
        <v>1</v>
      </c>
      <c r="N143" s="217" t="s">
        <v>43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197</v>
      </c>
      <c r="AT143" s="220" t="s">
        <v>192</v>
      </c>
      <c r="AU143" s="220" t="s">
        <v>87</v>
      </c>
      <c r="AY143" s="17" t="s">
        <v>190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85</v>
      </c>
      <c r="BK143" s="221">
        <f>ROUND(I143*H143,2)</f>
        <v>0</v>
      </c>
      <c r="BL143" s="17" t="s">
        <v>197</v>
      </c>
      <c r="BM143" s="220" t="s">
        <v>741</v>
      </c>
    </row>
    <row r="144" spans="2:51" s="14" customFormat="1" ht="10.2">
      <c r="B144" s="234"/>
      <c r="C144" s="235"/>
      <c r="D144" s="224" t="s">
        <v>199</v>
      </c>
      <c r="E144" s="236" t="s">
        <v>1</v>
      </c>
      <c r="F144" s="237" t="s">
        <v>501</v>
      </c>
      <c r="G144" s="235"/>
      <c r="H144" s="236" t="s">
        <v>1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199</v>
      </c>
      <c r="AU144" s="243" t="s">
        <v>87</v>
      </c>
      <c r="AV144" s="14" t="s">
        <v>85</v>
      </c>
      <c r="AW144" s="14" t="s">
        <v>34</v>
      </c>
      <c r="AX144" s="14" t="s">
        <v>78</v>
      </c>
      <c r="AY144" s="243" t="s">
        <v>190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742</v>
      </c>
      <c r="G145" s="223"/>
      <c r="H145" s="227">
        <v>0.27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78</v>
      </c>
      <c r="AY145" s="233" t="s">
        <v>190</v>
      </c>
    </row>
    <row r="146" spans="2:51" s="13" customFormat="1" ht="10.2">
      <c r="B146" s="222"/>
      <c r="C146" s="223"/>
      <c r="D146" s="224" t="s">
        <v>199</v>
      </c>
      <c r="E146" s="225" t="s">
        <v>1</v>
      </c>
      <c r="F146" s="226" t="s">
        <v>743</v>
      </c>
      <c r="G146" s="223"/>
      <c r="H146" s="227">
        <v>0.24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199</v>
      </c>
      <c r="AU146" s="233" t="s">
        <v>87</v>
      </c>
      <c r="AV146" s="13" t="s">
        <v>87</v>
      </c>
      <c r="AW146" s="13" t="s">
        <v>34</v>
      </c>
      <c r="AX146" s="13" t="s">
        <v>78</v>
      </c>
      <c r="AY146" s="233" t="s">
        <v>190</v>
      </c>
    </row>
    <row r="147" spans="2:51" s="13" customFormat="1" ht="10.2">
      <c r="B147" s="222"/>
      <c r="C147" s="223"/>
      <c r="D147" s="224" t="s">
        <v>199</v>
      </c>
      <c r="E147" s="225" t="s">
        <v>1</v>
      </c>
      <c r="F147" s="226" t="s">
        <v>744</v>
      </c>
      <c r="G147" s="223"/>
      <c r="H147" s="227">
        <v>5.28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199</v>
      </c>
      <c r="AU147" s="233" t="s">
        <v>87</v>
      </c>
      <c r="AV147" s="13" t="s">
        <v>87</v>
      </c>
      <c r="AW147" s="13" t="s">
        <v>34</v>
      </c>
      <c r="AX147" s="13" t="s">
        <v>78</v>
      </c>
      <c r="AY147" s="233" t="s">
        <v>190</v>
      </c>
    </row>
    <row r="148" spans="2:51" s="15" customFormat="1" ht="10.2">
      <c r="B148" s="244"/>
      <c r="C148" s="245"/>
      <c r="D148" s="224" t="s">
        <v>199</v>
      </c>
      <c r="E148" s="246" t="s">
        <v>470</v>
      </c>
      <c r="F148" s="247" t="s">
        <v>216</v>
      </c>
      <c r="G148" s="245"/>
      <c r="H148" s="248">
        <v>5.79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199</v>
      </c>
      <c r="AU148" s="254" t="s">
        <v>87</v>
      </c>
      <c r="AV148" s="15" t="s">
        <v>197</v>
      </c>
      <c r="AW148" s="15" t="s">
        <v>34</v>
      </c>
      <c r="AX148" s="15" t="s">
        <v>85</v>
      </c>
      <c r="AY148" s="254" t="s">
        <v>190</v>
      </c>
    </row>
    <row r="149" spans="1:65" s="2" customFormat="1" ht="21.75" customHeight="1">
      <c r="A149" s="34"/>
      <c r="B149" s="35"/>
      <c r="C149" s="209" t="s">
        <v>244</v>
      </c>
      <c r="D149" s="209" t="s">
        <v>192</v>
      </c>
      <c r="E149" s="210" t="s">
        <v>224</v>
      </c>
      <c r="F149" s="211" t="s">
        <v>225</v>
      </c>
      <c r="G149" s="212" t="s">
        <v>202</v>
      </c>
      <c r="H149" s="213">
        <v>83.7</v>
      </c>
      <c r="I149" s="214"/>
      <c r="J149" s="215">
        <f>ROUND(I149*H149,2)</f>
        <v>0</v>
      </c>
      <c r="K149" s="211" t="s">
        <v>196</v>
      </c>
      <c r="L149" s="39"/>
      <c r="M149" s="216" t="s">
        <v>1</v>
      </c>
      <c r="N149" s="217" t="s">
        <v>43</v>
      </c>
      <c r="O149" s="71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197</v>
      </c>
      <c r="AT149" s="220" t="s">
        <v>192</v>
      </c>
      <c r="AU149" s="220" t="s">
        <v>87</v>
      </c>
      <c r="AY149" s="17" t="s">
        <v>190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85</v>
      </c>
      <c r="BK149" s="221">
        <f>ROUND(I149*H149,2)</f>
        <v>0</v>
      </c>
      <c r="BL149" s="17" t="s">
        <v>197</v>
      </c>
      <c r="BM149" s="220" t="s">
        <v>745</v>
      </c>
    </row>
    <row r="150" spans="2:51" s="13" customFormat="1" ht="10.2">
      <c r="B150" s="222"/>
      <c r="C150" s="223"/>
      <c r="D150" s="224" t="s">
        <v>199</v>
      </c>
      <c r="E150" s="225" t="s">
        <v>1</v>
      </c>
      <c r="F150" s="226" t="s">
        <v>504</v>
      </c>
      <c r="G150" s="223"/>
      <c r="H150" s="227">
        <v>57.3</v>
      </c>
      <c r="I150" s="228"/>
      <c r="J150" s="223"/>
      <c r="K150" s="223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199</v>
      </c>
      <c r="AU150" s="233" t="s">
        <v>87</v>
      </c>
      <c r="AV150" s="13" t="s">
        <v>87</v>
      </c>
      <c r="AW150" s="13" t="s">
        <v>34</v>
      </c>
      <c r="AX150" s="13" t="s">
        <v>78</v>
      </c>
      <c r="AY150" s="233" t="s">
        <v>190</v>
      </c>
    </row>
    <row r="151" spans="2:51" s="13" customFormat="1" ht="10.2">
      <c r="B151" s="222"/>
      <c r="C151" s="223"/>
      <c r="D151" s="224" t="s">
        <v>199</v>
      </c>
      <c r="E151" s="225" t="s">
        <v>1</v>
      </c>
      <c r="F151" s="226" t="s">
        <v>746</v>
      </c>
      <c r="G151" s="223"/>
      <c r="H151" s="227">
        <v>26.4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AT151" s="233" t="s">
        <v>199</v>
      </c>
      <c r="AU151" s="233" t="s">
        <v>87</v>
      </c>
      <c r="AV151" s="13" t="s">
        <v>87</v>
      </c>
      <c r="AW151" s="13" t="s">
        <v>34</v>
      </c>
      <c r="AX151" s="13" t="s">
        <v>78</v>
      </c>
      <c r="AY151" s="233" t="s">
        <v>190</v>
      </c>
    </row>
    <row r="152" spans="2:51" s="15" customFormat="1" ht="10.2">
      <c r="B152" s="244"/>
      <c r="C152" s="245"/>
      <c r="D152" s="224" t="s">
        <v>199</v>
      </c>
      <c r="E152" s="246" t="s">
        <v>1</v>
      </c>
      <c r="F152" s="247" t="s">
        <v>216</v>
      </c>
      <c r="G152" s="245"/>
      <c r="H152" s="248">
        <v>83.7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AT152" s="254" t="s">
        <v>199</v>
      </c>
      <c r="AU152" s="254" t="s">
        <v>87</v>
      </c>
      <c r="AV152" s="15" t="s">
        <v>197</v>
      </c>
      <c r="AW152" s="15" t="s">
        <v>34</v>
      </c>
      <c r="AX152" s="15" t="s">
        <v>85</v>
      </c>
      <c r="AY152" s="254" t="s">
        <v>190</v>
      </c>
    </row>
    <row r="153" spans="1:65" s="2" customFormat="1" ht="21.75" customHeight="1">
      <c r="A153" s="34"/>
      <c r="B153" s="35"/>
      <c r="C153" s="209" t="s">
        <v>249</v>
      </c>
      <c r="D153" s="209" t="s">
        <v>192</v>
      </c>
      <c r="E153" s="210" t="s">
        <v>230</v>
      </c>
      <c r="F153" s="211" t="s">
        <v>231</v>
      </c>
      <c r="G153" s="212" t="s">
        <v>202</v>
      </c>
      <c r="H153" s="213">
        <v>47.4</v>
      </c>
      <c r="I153" s="214"/>
      <c r="J153" s="215">
        <f>ROUND(I153*H153,2)</f>
        <v>0</v>
      </c>
      <c r="K153" s="211" t="s">
        <v>196</v>
      </c>
      <c r="L153" s="39"/>
      <c r="M153" s="216" t="s">
        <v>1</v>
      </c>
      <c r="N153" s="217" t="s">
        <v>43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197</v>
      </c>
      <c r="AT153" s="220" t="s">
        <v>192</v>
      </c>
      <c r="AU153" s="220" t="s">
        <v>87</v>
      </c>
      <c r="AY153" s="17" t="s">
        <v>190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85</v>
      </c>
      <c r="BK153" s="221">
        <f>ROUND(I153*H153,2)</f>
        <v>0</v>
      </c>
      <c r="BL153" s="17" t="s">
        <v>197</v>
      </c>
      <c r="BM153" s="220" t="s">
        <v>747</v>
      </c>
    </row>
    <row r="154" spans="2:51" s="14" customFormat="1" ht="10.2">
      <c r="B154" s="234"/>
      <c r="C154" s="235"/>
      <c r="D154" s="224" t="s">
        <v>199</v>
      </c>
      <c r="E154" s="236" t="s">
        <v>1</v>
      </c>
      <c r="F154" s="237" t="s">
        <v>507</v>
      </c>
      <c r="G154" s="235"/>
      <c r="H154" s="236" t="s">
        <v>1</v>
      </c>
      <c r="I154" s="238"/>
      <c r="J154" s="235"/>
      <c r="K154" s="235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199</v>
      </c>
      <c r="AU154" s="243" t="s">
        <v>87</v>
      </c>
      <c r="AV154" s="14" t="s">
        <v>85</v>
      </c>
      <c r="AW154" s="14" t="s">
        <v>34</v>
      </c>
      <c r="AX154" s="14" t="s">
        <v>78</v>
      </c>
      <c r="AY154" s="243" t="s">
        <v>190</v>
      </c>
    </row>
    <row r="155" spans="2:51" s="13" customFormat="1" ht="10.2">
      <c r="B155" s="222"/>
      <c r="C155" s="223"/>
      <c r="D155" s="224" t="s">
        <v>199</v>
      </c>
      <c r="E155" s="225" t="s">
        <v>1</v>
      </c>
      <c r="F155" s="226" t="s">
        <v>748</v>
      </c>
      <c r="G155" s="223"/>
      <c r="H155" s="227">
        <v>47.4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199</v>
      </c>
      <c r="AU155" s="233" t="s">
        <v>87</v>
      </c>
      <c r="AV155" s="13" t="s">
        <v>87</v>
      </c>
      <c r="AW155" s="13" t="s">
        <v>34</v>
      </c>
      <c r="AX155" s="13" t="s">
        <v>78</v>
      </c>
      <c r="AY155" s="233" t="s">
        <v>190</v>
      </c>
    </row>
    <row r="156" spans="2:51" s="15" customFormat="1" ht="10.2">
      <c r="B156" s="244"/>
      <c r="C156" s="245"/>
      <c r="D156" s="224" t="s">
        <v>199</v>
      </c>
      <c r="E156" s="246" t="s">
        <v>146</v>
      </c>
      <c r="F156" s="247" t="s">
        <v>216</v>
      </c>
      <c r="G156" s="245"/>
      <c r="H156" s="248">
        <v>47.4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AT156" s="254" t="s">
        <v>199</v>
      </c>
      <c r="AU156" s="254" t="s">
        <v>87</v>
      </c>
      <c r="AV156" s="15" t="s">
        <v>197</v>
      </c>
      <c r="AW156" s="15" t="s">
        <v>34</v>
      </c>
      <c r="AX156" s="15" t="s">
        <v>85</v>
      </c>
      <c r="AY156" s="254" t="s">
        <v>190</v>
      </c>
    </row>
    <row r="157" spans="1:65" s="2" customFormat="1" ht="33" customHeight="1">
      <c r="A157" s="34"/>
      <c r="B157" s="35"/>
      <c r="C157" s="209" t="s">
        <v>253</v>
      </c>
      <c r="D157" s="209" t="s">
        <v>192</v>
      </c>
      <c r="E157" s="210" t="s">
        <v>235</v>
      </c>
      <c r="F157" s="211" t="s">
        <v>236</v>
      </c>
      <c r="G157" s="212" t="s">
        <v>202</v>
      </c>
      <c r="H157" s="213">
        <v>237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749</v>
      </c>
    </row>
    <row r="158" spans="2:51" s="13" customFormat="1" ht="10.2">
      <c r="B158" s="222"/>
      <c r="C158" s="223"/>
      <c r="D158" s="224" t="s">
        <v>199</v>
      </c>
      <c r="E158" s="225" t="s">
        <v>1</v>
      </c>
      <c r="F158" s="226" t="s">
        <v>238</v>
      </c>
      <c r="G158" s="223"/>
      <c r="H158" s="227">
        <v>237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259</v>
      </c>
      <c r="D159" s="209" t="s">
        <v>192</v>
      </c>
      <c r="E159" s="210" t="s">
        <v>240</v>
      </c>
      <c r="F159" s="211" t="s">
        <v>241</v>
      </c>
      <c r="G159" s="212" t="s">
        <v>202</v>
      </c>
      <c r="H159" s="213">
        <v>26.4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750</v>
      </c>
    </row>
    <row r="160" spans="2:51" s="13" customFormat="1" ht="10.2">
      <c r="B160" s="222"/>
      <c r="C160" s="223"/>
      <c r="D160" s="224" t="s">
        <v>199</v>
      </c>
      <c r="E160" s="225" t="s">
        <v>1</v>
      </c>
      <c r="F160" s="226" t="s">
        <v>511</v>
      </c>
      <c r="G160" s="223"/>
      <c r="H160" s="227">
        <v>26.4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199</v>
      </c>
      <c r="AU160" s="233" t="s">
        <v>87</v>
      </c>
      <c r="AV160" s="13" t="s">
        <v>87</v>
      </c>
      <c r="AW160" s="13" t="s">
        <v>34</v>
      </c>
      <c r="AX160" s="13" t="s">
        <v>85</v>
      </c>
      <c r="AY160" s="233" t="s">
        <v>190</v>
      </c>
    </row>
    <row r="161" spans="1:65" s="2" customFormat="1" ht="21.75" customHeight="1">
      <c r="A161" s="34"/>
      <c r="B161" s="35"/>
      <c r="C161" s="209" t="s">
        <v>263</v>
      </c>
      <c r="D161" s="209" t="s">
        <v>192</v>
      </c>
      <c r="E161" s="210" t="s">
        <v>245</v>
      </c>
      <c r="F161" s="211" t="s">
        <v>246</v>
      </c>
      <c r="G161" s="212" t="s">
        <v>202</v>
      </c>
      <c r="H161" s="213">
        <v>26.4</v>
      </c>
      <c r="I161" s="214"/>
      <c r="J161" s="215">
        <f>ROUND(I161*H161,2)</f>
        <v>0</v>
      </c>
      <c r="K161" s="211" t="s">
        <v>196</v>
      </c>
      <c r="L161" s="39"/>
      <c r="M161" s="216" t="s">
        <v>1</v>
      </c>
      <c r="N161" s="217" t="s">
        <v>43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197</v>
      </c>
      <c r="AT161" s="220" t="s">
        <v>192</v>
      </c>
      <c r="AU161" s="220" t="s">
        <v>87</v>
      </c>
      <c r="AY161" s="17" t="s">
        <v>190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85</v>
      </c>
      <c r="BK161" s="221">
        <f>ROUND(I161*H161,2)</f>
        <v>0</v>
      </c>
      <c r="BL161" s="17" t="s">
        <v>197</v>
      </c>
      <c r="BM161" s="220" t="s">
        <v>751</v>
      </c>
    </row>
    <row r="162" spans="1:65" s="2" customFormat="1" ht="16.5" customHeight="1">
      <c r="A162" s="34"/>
      <c r="B162" s="35"/>
      <c r="C162" s="209" t="s">
        <v>8</v>
      </c>
      <c r="D162" s="209" t="s">
        <v>192</v>
      </c>
      <c r="E162" s="210" t="s">
        <v>250</v>
      </c>
      <c r="F162" s="211" t="s">
        <v>251</v>
      </c>
      <c r="G162" s="212" t="s">
        <v>202</v>
      </c>
      <c r="H162" s="213">
        <v>47.4</v>
      </c>
      <c r="I162" s="214"/>
      <c r="J162" s="215">
        <f>ROUND(I162*H162,2)</f>
        <v>0</v>
      </c>
      <c r="K162" s="211" t="s">
        <v>196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752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146</v>
      </c>
      <c r="G163" s="223"/>
      <c r="H163" s="227">
        <v>47.4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85</v>
      </c>
      <c r="AY163" s="233" t="s">
        <v>190</v>
      </c>
    </row>
    <row r="164" spans="1:65" s="2" customFormat="1" ht="21.75" customHeight="1">
      <c r="A164" s="34"/>
      <c r="B164" s="35"/>
      <c r="C164" s="209" t="s">
        <v>273</v>
      </c>
      <c r="D164" s="209" t="s">
        <v>192</v>
      </c>
      <c r="E164" s="210" t="s">
        <v>254</v>
      </c>
      <c r="F164" s="211" t="s">
        <v>255</v>
      </c>
      <c r="G164" s="212" t="s">
        <v>256</v>
      </c>
      <c r="H164" s="213">
        <v>79.158</v>
      </c>
      <c r="I164" s="214"/>
      <c r="J164" s="215">
        <f>ROUND(I164*H164,2)</f>
        <v>0</v>
      </c>
      <c r="K164" s="211" t="s">
        <v>196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197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197</v>
      </c>
      <c r="BM164" s="220" t="s">
        <v>753</v>
      </c>
    </row>
    <row r="165" spans="2:51" s="13" customFormat="1" ht="10.2">
      <c r="B165" s="222"/>
      <c r="C165" s="223"/>
      <c r="D165" s="224" t="s">
        <v>199</v>
      </c>
      <c r="E165" s="225" t="s">
        <v>1</v>
      </c>
      <c r="F165" s="226" t="s">
        <v>258</v>
      </c>
      <c r="G165" s="223"/>
      <c r="H165" s="227">
        <v>79.158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199</v>
      </c>
      <c r="AU165" s="233" t="s">
        <v>87</v>
      </c>
      <c r="AV165" s="13" t="s">
        <v>87</v>
      </c>
      <c r="AW165" s="13" t="s">
        <v>34</v>
      </c>
      <c r="AX165" s="13" t="s">
        <v>85</v>
      </c>
      <c r="AY165" s="233" t="s">
        <v>190</v>
      </c>
    </row>
    <row r="166" spans="1:65" s="2" customFormat="1" ht="16.5" customHeight="1">
      <c r="A166" s="34"/>
      <c r="B166" s="35"/>
      <c r="C166" s="209" t="s">
        <v>278</v>
      </c>
      <c r="D166" s="209" t="s">
        <v>192</v>
      </c>
      <c r="E166" s="210" t="s">
        <v>269</v>
      </c>
      <c r="F166" s="211" t="s">
        <v>270</v>
      </c>
      <c r="G166" s="212" t="s">
        <v>202</v>
      </c>
      <c r="H166" s="213">
        <v>26.4</v>
      </c>
      <c r="I166" s="214"/>
      <c r="J166" s="215">
        <f>ROUND(I166*H166,2)</f>
        <v>0</v>
      </c>
      <c r="K166" s="211" t="s">
        <v>1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197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197</v>
      </c>
      <c r="BM166" s="220" t="s">
        <v>754</v>
      </c>
    </row>
    <row r="167" spans="2:51" s="13" customFormat="1" ht="10.2">
      <c r="B167" s="222"/>
      <c r="C167" s="223"/>
      <c r="D167" s="224" t="s">
        <v>199</v>
      </c>
      <c r="E167" s="225" t="s">
        <v>1</v>
      </c>
      <c r="F167" s="226" t="s">
        <v>272</v>
      </c>
      <c r="G167" s="223"/>
      <c r="H167" s="227">
        <v>26.4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85</v>
      </c>
      <c r="AY167" s="233" t="s">
        <v>190</v>
      </c>
    </row>
    <row r="168" spans="1:65" s="2" customFormat="1" ht="21.75" customHeight="1">
      <c r="A168" s="34"/>
      <c r="B168" s="35"/>
      <c r="C168" s="209" t="s">
        <v>282</v>
      </c>
      <c r="D168" s="209" t="s">
        <v>192</v>
      </c>
      <c r="E168" s="210" t="s">
        <v>755</v>
      </c>
      <c r="F168" s="211" t="s">
        <v>756</v>
      </c>
      <c r="G168" s="212" t="s">
        <v>202</v>
      </c>
      <c r="H168" s="213">
        <v>9.6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757</v>
      </c>
    </row>
    <row r="169" spans="2:51" s="13" customFormat="1" ht="10.2">
      <c r="B169" s="222"/>
      <c r="C169" s="223"/>
      <c r="D169" s="224" t="s">
        <v>199</v>
      </c>
      <c r="E169" s="225" t="s">
        <v>1</v>
      </c>
      <c r="F169" s="226" t="s">
        <v>710</v>
      </c>
      <c r="G169" s="223"/>
      <c r="H169" s="227">
        <v>9.6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199</v>
      </c>
      <c r="AU169" s="233" t="s">
        <v>87</v>
      </c>
      <c r="AV169" s="13" t="s">
        <v>87</v>
      </c>
      <c r="AW169" s="13" t="s">
        <v>34</v>
      </c>
      <c r="AX169" s="13" t="s">
        <v>85</v>
      </c>
      <c r="AY169" s="233" t="s">
        <v>190</v>
      </c>
    </row>
    <row r="170" spans="1:65" s="2" customFormat="1" ht="16.5" customHeight="1">
      <c r="A170" s="34"/>
      <c r="B170" s="35"/>
      <c r="C170" s="255" t="s">
        <v>286</v>
      </c>
      <c r="D170" s="255" t="s">
        <v>327</v>
      </c>
      <c r="E170" s="256" t="s">
        <v>758</v>
      </c>
      <c r="F170" s="257" t="s">
        <v>759</v>
      </c>
      <c r="G170" s="258" t="s">
        <v>256</v>
      </c>
      <c r="H170" s="259">
        <v>19.2</v>
      </c>
      <c r="I170" s="260"/>
      <c r="J170" s="261">
        <f>ROUND(I170*H170,2)</f>
        <v>0</v>
      </c>
      <c r="K170" s="257" t="s">
        <v>400</v>
      </c>
      <c r="L170" s="262"/>
      <c r="M170" s="263" t="s">
        <v>1</v>
      </c>
      <c r="N170" s="264" t="s">
        <v>43</v>
      </c>
      <c r="O170" s="71"/>
      <c r="P170" s="218">
        <f>O170*H170</f>
        <v>0</v>
      </c>
      <c r="Q170" s="218">
        <v>1</v>
      </c>
      <c r="R170" s="218">
        <f>Q170*H170</f>
        <v>19.2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234</v>
      </c>
      <c r="AT170" s="220" t="s">
        <v>327</v>
      </c>
      <c r="AU170" s="220" t="s">
        <v>87</v>
      </c>
      <c r="AY170" s="17" t="s">
        <v>190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85</v>
      </c>
      <c r="BK170" s="221">
        <f>ROUND(I170*H170,2)</f>
        <v>0</v>
      </c>
      <c r="BL170" s="17" t="s">
        <v>197</v>
      </c>
      <c r="BM170" s="220" t="s">
        <v>760</v>
      </c>
    </row>
    <row r="171" spans="2:51" s="13" customFormat="1" ht="10.2">
      <c r="B171" s="222"/>
      <c r="C171" s="223"/>
      <c r="D171" s="224" t="s">
        <v>199</v>
      </c>
      <c r="E171" s="223"/>
      <c r="F171" s="226" t="s">
        <v>761</v>
      </c>
      <c r="G171" s="223"/>
      <c r="H171" s="227">
        <v>19.2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199</v>
      </c>
      <c r="AU171" s="233" t="s">
        <v>87</v>
      </c>
      <c r="AV171" s="13" t="s">
        <v>87</v>
      </c>
      <c r="AW171" s="13" t="s">
        <v>4</v>
      </c>
      <c r="AX171" s="13" t="s">
        <v>85</v>
      </c>
      <c r="AY171" s="233" t="s">
        <v>190</v>
      </c>
    </row>
    <row r="172" spans="1:65" s="2" customFormat="1" ht="21.75" customHeight="1">
      <c r="A172" s="34"/>
      <c r="B172" s="35"/>
      <c r="C172" s="209" t="s">
        <v>291</v>
      </c>
      <c r="D172" s="209" t="s">
        <v>192</v>
      </c>
      <c r="E172" s="210" t="s">
        <v>274</v>
      </c>
      <c r="F172" s="211" t="s">
        <v>275</v>
      </c>
      <c r="G172" s="212" t="s">
        <v>195</v>
      </c>
      <c r="H172" s="213">
        <v>176</v>
      </c>
      <c r="I172" s="214"/>
      <c r="J172" s="215">
        <f>ROUND(I172*H172,2)</f>
        <v>0</v>
      </c>
      <c r="K172" s="211" t="s">
        <v>196</v>
      </c>
      <c r="L172" s="39"/>
      <c r="M172" s="216" t="s">
        <v>1</v>
      </c>
      <c r="N172" s="217" t="s">
        <v>43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197</v>
      </c>
      <c r="AT172" s="220" t="s">
        <v>192</v>
      </c>
      <c r="AU172" s="220" t="s">
        <v>87</v>
      </c>
      <c r="AY172" s="17" t="s">
        <v>190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85</v>
      </c>
      <c r="BK172" s="221">
        <f>ROUND(I172*H172,2)</f>
        <v>0</v>
      </c>
      <c r="BL172" s="17" t="s">
        <v>197</v>
      </c>
      <c r="BM172" s="220" t="s">
        <v>762</v>
      </c>
    </row>
    <row r="173" spans="2:51" s="13" customFormat="1" ht="10.2">
      <c r="B173" s="222"/>
      <c r="C173" s="223"/>
      <c r="D173" s="224" t="s">
        <v>199</v>
      </c>
      <c r="E173" s="225" t="s">
        <v>142</v>
      </c>
      <c r="F173" s="226" t="s">
        <v>763</v>
      </c>
      <c r="G173" s="223"/>
      <c r="H173" s="227">
        <v>176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199</v>
      </c>
      <c r="AU173" s="233" t="s">
        <v>87</v>
      </c>
      <c r="AV173" s="13" t="s">
        <v>87</v>
      </c>
      <c r="AW173" s="13" t="s">
        <v>34</v>
      </c>
      <c r="AX173" s="13" t="s">
        <v>85</v>
      </c>
      <c r="AY173" s="233" t="s">
        <v>190</v>
      </c>
    </row>
    <row r="174" spans="1:65" s="2" customFormat="1" ht="21.75" customHeight="1">
      <c r="A174" s="34"/>
      <c r="B174" s="35"/>
      <c r="C174" s="209" t="s">
        <v>7</v>
      </c>
      <c r="D174" s="209" t="s">
        <v>192</v>
      </c>
      <c r="E174" s="210" t="s">
        <v>279</v>
      </c>
      <c r="F174" s="211" t="s">
        <v>280</v>
      </c>
      <c r="G174" s="212" t="s">
        <v>195</v>
      </c>
      <c r="H174" s="213">
        <v>206</v>
      </c>
      <c r="I174" s="214"/>
      <c r="J174" s="215">
        <f>ROUND(I174*H174,2)</f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197</v>
      </c>
      <c r="AT174" s="220" t="s">
        <v>192</v>
      </c>
      <c r="AU174" s="220" t="s">
        <v>87</v>
      </c>
      <c r="AY174" s="17" t="s">
        <v>190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85</v>
      </c>
      <c r="BK174" s="221">
        <f>ROUND(I174*H174,2)</f>
        <v>0</v>
      </c>
      <c r="BL174" s="17" t="s">
        <v>197</v>
      </c>
      <c r="BM174" s="220" t="s">
        <v>764</v>
      </c>
    </row>
    <row r="175" spans="2:51" s="13" customFormat="1" ht="10.2">
      <c r="B175" s="222"/>
      <c r="C175" s="223"/>
      <c r="D175" s="224" t="s">
        <v>199</v>
      </c>
      <c r="E175" s="225" t="s">
        <v>1</v>
      </c>
      <c r="F175" s="226" t="s">
        <v>765</v>
      </c>
      <c r="G175" s="223"/>
      <c r="H175" s="227">
        <v>206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199</v>
      </c>
      <c r="AU175" s="233" t="s">
        <v>87</v>
      </c>
      <c r="AV175" s="13" t="s">
        <v>87</v>
      </c>
      <c r="AW175" s="13" t="s">
        <v>34</v>
      </c>
      <c r="AX175" s="13" t="s">
        <v>85</v>
      </c>
      <c r="AY175" s="233" t="s">
        <v>190</v>
      </c>
    </row>
    <row r="176" spans="1:65" s="2" customFormat="1" ht="16.5" customHeight="1">
      <c r="A176" s="34"/>
      <c r="B176" s="35"/>
      <c r="C176" s="209" t="s">
        <v>302</v>
      </c>
      <c r="D176" s="209" t="s">
        <v>192</v>
      </c>
      <c r="E176" s="210" t="s">
        <v>283</v>
      </c>
      <c r="F176" s="211" t="s">
        <v>284</v>
      </c>
      <c r="G176" s="212" t="s">
        <v>195</v>
      </c>
      <c r="H176" s="213">
        <v>176</v>
      </c>
      <c r="I176" s="214"/>
      <c r="J176" s="215">
        <f>ROUND(I176*H176,2)</f>
        <v>0</v>
      </c>
      <c r="K176" s="211" t="s">
        <v>196</v>
      </c>
      <c r="L176" s="39"/>
      <c r="M176" s="216" t="s">
        <v>1</v>
      </c>
      <c r="N176" s="217" t="s">
        <v>43</v>
      </c>
      <c r="O176" s="71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197</v>
      </c>
      <c r="AT176" s="220" t="s">
        <v>192</v>
      </c>
      <c r="AU176" s="220" t="s">
        <v>87</v>
      </c>
      <c r="AY176" s="17" t="s">
        <v>190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85</v>
      </c>
      <c r="BK176" s="221">
        <f>ROUND(I176*H176,2)</f>
        <v>0</v>
      </c>
      <c r="BL176" s="17" t="s">
        <v>197</v>
      </c>
      <c r="BM176" s="220" t="s">
        <v>766</v>
      </c>
    </row>
    <row r="177" spans="2:51" s="13" customFormat="1" ht="10.2">
      <c r="B177" s="222"/>
      <c r="C177" s="223"/>
      <c r="D177" s="224" t="s">
        <v>199</v>
      </c>
      <c r="E177" s="225" t="s">
        <v>1</v>
      </c>
      <c r="F177" s="226" t="s">
        <v>142</v>
      </c>
      <c r="G177" s="223"/>
      <c r="H177" s="227">
        <v>176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199</v>
      </c>
      <c r="AU177" s="233" t="s">
        <v>87</v>
      </c>
      <c r="AV177" s="13" t="s">
        <v>87</v>
      </c>
      <c r="AW177" s="13" t="s">
        <v>34</v>
      </c>
      <c r="AX177" s="13" t="s">
        <v>85</v>
      </c>
      <c r="AY177" s="233" t="s">
        <v>190</v>
      </c>
    </row>
    <row r="178" spans="1:65" s="2" customFormat="1" ht="16.5" customHeight="1">
      <c r="A178" s="34"/>
      <c r="B178" s="35"/>
      <c r="C178" s="209" t="s">
        <v>308</v>
      </c>
      <c r="D178" s="209" t="s">
        <v>192</v>
      </c>
      <c r="E178" s="210" t="s">
        <v>287</v>
      </c>
      <c r="F178" s="211" t="s">
        <v>288</v>
      </c>
      <c r="G178" s="212" t="s">
        <v>195</v>
      </c>
      <c r="H178" s="213">
        <v>176</v>
      </c>
      <c r="I178" s="214"/>
      <c r="J178" s="215">
        <f>ROUND(I178*H178,2)</f>
        <v>0</v>
      </c>
      <c r="K178" s="211" t="s">
        <v>1</v>
      </c>
      <c r="L178" s="39"/>
      <c r="M178" s="216" t="s">
        <v>1</v>
      </c>
      <c r="N178" s="217" t="s">
        <v>43</v>
      </c>
      <c r="O178" s="71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85</v>
      </c>
      <c r="BK178" s="221">
        <f>ROUND(I178*H178,2)</f>
        <v>0</v>
      </c>
      <c r="BL178" s="17" t="s">
        <v>197</v>
      </c>
      <c r="BM178" s="220" t="s">
        <v>767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142</v>
      </c>
      <c r="G179" s="223"/>
      <c r="H179" s="227">
        <v>176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85</v>
      </c>
      <c r="AY179" s="233" t="s">
        <v>190</v>
      </c>
    </row>
    <row r="180" spans="2:63" s="12" customFormat="1" ht="22.8" customHeight="1">
      <c r="B180" s="193"/>
      <c r="C180" s="194"/>
      <c r="D180" s="195" t="s">
        <v>77</v>
      </c>
      <c r="E180" s="207" t="s">
        <v>217</v>
      </c>
      <c r="F180" s="207" t="s">
        <v>331</v>
      </c>
      <c r="G180" s="194"/>
      <c r="H180" s="194"/>
      <c r="I180" s="197"/>
      <c r="J180" s="208">
        <f>BK180</f>
        <v>0</v>
      </c>
      <c r="K180" s="194"/>
      <c r="L180" s="199"/>
      <c r="M180" s="200"/>
      <c r="N180" s="201"/>
      <c r="O180" s="201"/>
      <c r="P180" s="202">
        <f>SUM(P181:P212)</f>
        <v>0</v>
      </c>
      <c r="Q180" s="201"/>
      <c r="R180" s="202">
        <f>SUM(R181:R212)</f>
        <v>151.87082</v>
      </c>
      <c r="S180" s="201"/>
      <c r="T180" s="203">
        <f>SUM(T181:T212)</f>
        <v>0</v>
      </c>
      <c r="AR180" s="204" t="s">
        <v>85</v>
      </c>
      <c r="AT180" s="205" t="s">
        <v>77</v>
      </c>
      <c r="AU180" s="205" t="s">
        <v>85</v>
      </c>
      <c r="AY180" s="204" t="s">
        <v>190</v>
      </c>
      <c r="BK180" s="206">
        <f>SUM(BK181:BK212)</f>
        <v>0</v>
      </c>
    </row>
    <row r="181" spans="1:65" s="2" customFormat="1" ht="21.75" customHeight="1">
      <c r="A181" s="34"/>
      <c r="B181" s="35"/>
      <c r="C181" s="209" t="s">
        <v>315</v>
      </c>
      <c r="D181" s="209" t="s">
        <v>192</v>
      </c>
      <c r="E181" s="210" t="s">
        <v>768</v>
      </c>
      <c r="F181" s="211" t="s">
        <v>769</v>
      </c>
      <c r="G181" s="212" t="s">
        <v>195</v>
      </c>
      <c r="H181" s="213">
        <v>16</v>
      </c>
      <c r="I181" s="214"/>
      <c r="J181" s="215">
        <f>ROUND(I181*H181,2)</f>
        <v>0</v>
      </c>
      <c r="K181" s="211" t="s">
        <v>196</v>
      </c>
      <c r="L181" s="39"/>
      <c r="M181" s="216" t="s">
        <v>1</v>
      </c>
      <c r="N181" s="217" t="s">
        <v>43</v>
      </c>
      <c r="O181" s="71"/>
      <c r="P181" s="218">
        <f>O181*H181</f>
        <v>0</v>
      </c>
      <c r="Q181" s="218">
        <v>0.3719</v>
      </c>
      <c r="R181" s="218">
        <f>Q181*H181</f>
        <v>5.9504</v>
      </c>
      <c r="S181" s="218">
        <v>0</v>
      </c>
      <c r="T181" s="21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197</v>
      </c>
      <c r="AT181" s="220" t="s">
        <v>192</v>
      </c>
      <c r="AU181" s="220" t="s">
        <v>87</v>
      </c>
      <c r="AY181" s="17" t="s">
        <v>190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7" t="s">
        <v>85</v>
      </c>
      <c r="BK181" s="221">
        <f>ROUND(I181*H181,2)</f>
        <v>0</v>
      </c>
      <c r="BL181" s="17" t="s">
        <v>197</v>
      </c>
      <c r="BM181" s="220" t="s">
        <v>770</v>
      </c>
    </row>
    <row r="182" spans="1:65" s="2" customFormat="1" ht="21.75" customHeight="1">
      <c r="A182" s="34"/>
      <c r="B182" s="35"/>
      <c r="C182" s="209" t="s">
        <v>320</v>
      </c>
      <c r="D182" s="209" t="s">
        <v>192</v>
      </c>
      <c r="E182" s="210" t="s">
        <v>333</v>
      </c>
      <c r="F182" s="211" t="s">
        <v>334</v>
      </c>
      <c r="G182" s="212" t="s">
        <v>195</v>
      </c>
      <c r="H182" s="213">
        <v>190</v>
      </c>
      <c r="I182" s="214"/>
      <c r="J182" s="215">
        <f>ROUND(I182*H182,2)</f>
        <v>0</v>
      </c>
      <c r="K182" s="211" t="s">
        <v>196</v>
      </c>
      <c r="L182" s="39"/>
      <c r="M182" s="216" t="s">
        <v>1</v>
      </c>
      <c r="N182" s="217" t="s">
        <v>43</v>
      </c>
      <c r="O182" s="71"/>
      <c r="P182" s="218">
        <f>O182*H182</f>
        <v>0</v>
      </c>
      <c r="Q182" s="218">
        <v>0.49587</v>
      </c>
      <c r="R182" s="218">
        <f>Q182*H182</f>
        <v>94.2153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197</v>
      </c>
      <c r="AT182" s="220" t="s">
        <v>192</v>
      </c>
      <c r="AU182" s="220" t="s">
        <v>87</v>
      </c>
      <c r="AY182" s="17" t="s">
        <v>190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85</v>
      </c>
      <c r="BK182" s="221">
        <f>ROUND(I182*H182,2)</f>
        <v>0</v>
      </c>
      <c r="BL182" s="17" t="s">
        <v>197</v>
      </c>
      <c r="BM182" s="220" t="s">
        <v>771</v>
      </c>
    </row>
    <row r="183" spans="1:65" s="2" customFormat="1" ht="21.75" customHeight="1">
      <c r="A183" s="34"/>
      <c r="B183" s="35"/>
      <c r="C183" s="209" t="s">
        <v>326</v>
      </c>
      <c r="D183" s="209" t="s">
        <v>192</v>
      </c>
      <c r="E183" s="210" t="s">
        <v>333</v>
      </c>
      <c r="F183" s="211" t="s">
        <v>334</v>
      </c>
      <c r="G183" s="212" t="s">
        <v>195</v>
      </c>
      <c r="H183" s="213">
        <v>16</v>
      </c>
      <c r="I183" s="214"/>
      <c r="J183" s="215">
        <f>ROUND(I183*H183,2)</f>
        <v>0</v>
      </c>
      <c r="K183" s="211" t="s">
        <v>196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0.49587</v>
      </c>
      <c r="R183" s="218">
        <f>Q183*H183</f>
        <v>7.93392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197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197</v>
      </c>
      <c r="BM183" s="220" t="s">
        <v>772</v>
      </c>
    </row>
    <row r="184" spans="2:51" s="14" customFormat="1" ht="10.2">
      <c r="B184" s="234"/>
      <c r="C184" s="235"/>
      <c r="D184" s="224" t="s">
        <v>199</v>
      </c>
      <c r="E184" s="236" t="s">
        <v>1</v>
      </c>
      <c r="F184" s="237" t="s">
        <v>773</v>
      </c>
      <c r="G184" s="235"/>
      <c r="H184" s="236" t="s">
        <v>1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199</v>
      </c>
      <c r="AU184" s="243" t="s">
        <v>87</v>
      </c>
      <c r="AV184" s="14" t="s">
        <v>85</v>
      </c>
      <c r="AW184" s="14" t="s">
        <v>34</v>
      </c>
      <c r="AX184" s="14" t="s">
        <v>78</v>
      </c>
      <c r="AY184" s="243" t="s">
        <v>190</v>
      </c>
    </row>
    <row r="185" spans="2:51" s="13" customFormat="1" ht="10.2">
      <c r="B185" s="222"/>
      <c r="C185" s="223"/>
      <c r="D185" s="224" t="s">
        <v>199</v>
      </c>
      <c r="E185" s="225" t="s">
        <v>1</v>
      </c>
      <c r="F185" s="226" t="s">
        <v>273</v>
      </c>
      <c r="G185" s="223"/>
      <c r="H185" s="227">
        <v>16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199</v>
      </c>
      <c r="AU185" s="233" t="s">
        <v>87</v>
      </c>
      <c r="AV185" s="13" t="s">
        <v>87</v>
      </c>
      <c r="AW185" s="13" t="s">
        <v>34</v>
      </c>
      <c r="AX185" s="13" t="s">
        <v>85</v>
      </c>
      <c r="AY185" s="233" t="s">
        <v>190</v>
      </c>
    </row>
    <row r="186" spans="1:65" s="2" customFormat="1" ht="16.5" customHeight="1">
      <c r="A186" s="34"/>
      <c r="B186" s="35"/>
      <c r="C186" s="209" t="s">
        <v>332</v>
      </c>
      <c r="D186" s="209" t="s">
        <v>192</v>
      </c>
      <c r="E186" s="210" t="s">
        <v>774</v>
      </c>
      <c r="F186" s="211" t="s">
        <v>775</v>
      </c>
      <c r="G186" s="212" t="s">
        <v>195</v>
      </c>
      <c r="H186" s="213">
        <v>16</v>
      </c>
      <c r="I186" s="214"/>
      <c r="J186" s="215">
        <f>ROUND(I186*H186,2)</f>
        <v>0</v>
      </c>
      <c r="K186" s="211" t="s">
        <v>196</v>
      </c>
      <c r="L186" s="39"/>
      <c r="M186" s="216" t="s">
        <v>1</v>
      </c>
      <c r="N186" s="217" t="s">
        <v>43</v>
      </c>
      <c r="O186" s="71"/>
      <c r="P186" s="218">
        <f>O186*H186</f>
        <v>0</v>
      </c>
      <c r="Q186" s="218">
        <v>0.00071</v>
      </c>
      <c r="R186" s="218">
        <f>Q186*H186</f>
        <v>0.01136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197</v>
      </c>
      <c r="AT186" s="220" t="s">
        <v>192</v>
      </c>
      <c r="AU186" s="220" t="s">
        <v>87</v>
      </c>
      <c r="AY186" s="17" t="s">
        <v>190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85</v>
      </c>
      <c r="BK186" s="221">
        <f>ROUND(I186*H186,2)</f>
        <v>0</v>
      </c>
      <c r="BL186" s="17" t="s">
        <v>197</v>
      </c>
      <c r="BM186" s="220" t="s">
        <v>776</v>
      </c>
    </row>
    <row r="187" spans="2:51" s="13" customFormat="1" ht="10.2">
      <c r="B187" s="222"/>
      <c r="C187" s="223"/>
      <c r="D187" s="224" t="s">
        <v>199</v>
      </c>
      <c r="E187" s="225" t="s">
        <v>1</v>
      </c>
      <c r="F187" s="226" t="s">
        <v>777</v>
      </c>
      <c r="G187" s="223"/>
      <c r="H187" s="227">
        <v>16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199</v>
      </c>
      <c r="AU187" s="233" t="s">
        <v>87</v>
      </c>
      <c r="AV187" s="13" t="s">
        <v>87</v>
      </c>
      <c r="AW187" s="13" t="s">
        <v>34</v>
      </c>
      <c r="AX187" s="13" t="s">
        <v>85</v>
      </c>
      <c r="AY187" s="233" t="s">
        <v>190</v>
      </c>
    </row>
    <row r="188" spans="1:65" s="2" customFormat="1" ht="21.75" customHeight="1">
      <c r="A188" s="34"/>
      <c r="B188" s="35"/>
      <c r="C188" s="209" t="s">
        <v>336</v>
      </c>
      <c r="D188" s="209" t="s">
        <v>192</v>
      </c>
      <c r="E188" s="210" t="s">
        <v>778</v>
      </c>
      <c r="F188" s="211" t="s">
        <v>779</v>
      </c>
      <c r="G188" s="212" t="s">
        <v>195</v>
      </c>
      <c r="H188" s="213">
        <v>8</v>
      </c>
      <c r="I188" s="214"/>
      <c r="J188" s="215">
        <f>ROUND(I188*H188,2)</f>
        <v>0</v>
      </c>
      <c r="K188" s="211" t="s">
        <v>196</v>
      </c>
      <c r="L188" s="39"/>
      <c r="M188" s="216" t="s">
        <v>1</v>
      </c>
      <c r="N188" s="217" t="s">
        <v>43</v>
      </c>
      <c r="O188" s="71"/>
      <c r="P188" s="218">
        <f>O188*H188</f>
        <v>0</v>
      </c>
      <c r="Q188" s="218">
        <v>0.10373</v>
      </c>
      <c r="R188" s="218">
        <f>Q188*H188</f>
        <v>0.82984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197</v>
      </c>
      <c r="AT188" s="220" t="s">
        <v>192</v>
      </c>
      <c r="AU188" s="220" t="s">
        <v>87</v>
      </c>
      <c r="AY188" s="17" t="s">
        <v>190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85</v>
      </c>
      <c r="BK188" s="221">
        <f>ROUND(I188*H188,2)</f>
        <v>0</v>
      </c>
      <c r="BL188" s="17" t="s">
        <v>197</v>
      </c>
      <c r="BM188" s="220" t="s">
        <v>780</v>
      </c>
    </row>
    <row r="189" spans="2:51" s="13" customFormat="1" ht="10.2">
      <c r="B189" s="222"/>
      <c r="C189" s="223"/>
      <c r="D189" s="224" t="s">
        <v>199</v>
      </c>
      <c r="E189" s="225" t="s">
        <v>1</v>
      </c>
      <c r="F189" s="226" t="s">
        <v>781</v>
      </c>
      <c r="G189" s="223"/>
      <c r="H189" s="227">
        <v>8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AT189" s="233" t="s">
        <v>199</v>
      </c>
      <c r="AU189" s="233" t="s">
        <v>87</v>
      </c>
      <c r="AV189" s="13" t="s">
        <v>87</v>
      </c>
      <c r="AW189" s="13" t="s">
        <v>34</v>
      </c>
      <c r="AX189" s="13" t="s">
        <v>85</v>
      </c>
      <c r="AY189" s="233" t="s">
        <v>190</v>
      </c>
    </row>
    <row r="190" spans="1:65" s="2" customFormat="1" ht="21.75" customHeight="1">
      <c r="A190" s="34"/>
      <c r="B190" s="35"/>
      <c r="C190" s="209" t="s">
        <v>342</v>
      </c>
      <c r="D190" s="209" t="s">
        <v>192</v>
      </c>
      <c r="E190" s="210" t="s">
        <v>782</v>
      </c>
      <c r="F190" s="211" t="s">
        <v>783</v>
      </c>
      <c r="G190" s="212" t="s">
        <v>195</v>
      </c>
      <c r="H190" s="213">
        <v>8</v>
      </c>
      <c r="I190" s="214"/>
      <c r="J190" s="215">
        <f>ROUND(I190*H190,2)</f>
        <v>0</v>
      </c>
      <c r="K190" s="211" t="s">
        <v>196</v>
      </c>
      <c r="L190" s="39"/>
      <c r="M190" s="216" t="s">
        <v>1</v>
      </c>
      <c r="N190" s="217" t="s">
        <v>43</v>
      </c>
      <c r="O190" s="71"/>
      <c r="P190" s="218">
        <f>O190*H190</f>
        <v>0</v>
      </c>
      <c r="Q190" s="218">
        <v>0.15559</v>
      </c>
      <c r="R190" s="218">
        <f>Q190*H190</f>
        <v>1.24472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197</v>
      </c>
      <c r="AT190" s="220" t="s">
        <v>192</v>
      </c>
      <c r="AU190" s="220" t="s">
        <v>87</v>
      </c>
      <c r="AY190" s="17" t="s">
        <v>190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85</v>
      </c>
      <c r="BK190" s="221">
        <f>ROUND(I190*H190,2)</f>
        <v>0</v>
      </c>
      <c r="BL190" s="17" t="s">
        <v>197</v>
      </c>
      <c r="BM190" s="220" t="s">
        <v>784</v>
      </c>
    </row>
    <row r="191" spans="1:65" s="2" customFormat="1" ht="66.75" customHeight="1">
      <c r="A191" s="34"/>
      <c r="B191" s="35"/>
      <c r="C191" s="209" t="s">
        <v>138</v>
      </c>
      <c r="D191" s="209" t="s">
        <v>192</v>
      </c>
      <c r="E191" s="210" t="s">
        <v>785</v>
      </c>
      <c r="F191" s="211" t="s">
        <v>786</v>
      </c>
      <c r="G191" s="212" t="s">
        <v>195</v>
      </c>
      <c r="H191" s="213">
        <v>169</v>
      </c>
      <c r="I191" s="214"/>
      <c r="J191" s="215">
        <f>ROUND(I191*H191,2)</f>
        <v>0</v>
      </c>
      <c r="K191" s="211" t="s">
        <v>196</v>
      </c>
      <c r="L191" s="39"/>
      <c r="M191" s="216" t="s">
        <v>1</v>
      </c>
      <c r="N191" s="217" t="s">
        <v>43</v>
      </c>
      <c r="O191" s="71"/>
      <c r="P191" s="218">
        <f>O191*H191</f>
        <v>0</v>
      </c>
      <c r="Q191" s="218">
        <v>0.08425</v>
      </c>
      <c r="R191" s="218">
        <f>Q191*H191</f>
        <v>14.23825</v>
      </c>
      <c r="S191" s="218">
        <v>0</v>
      </c>
      <c r="T191" s="21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197</v>
      </c>
      <c r="AT191" s="220" t="s">
        <v>192</v>
      </c>
      <c r="AU191" s="220" t="s">
        <v>87</v>
      </c>
      <c r="AY191" s="17" t="s">
        <v>190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7" t="s">
        <v>85</v>
      </c>
      <c r="BK191" s="221">
        <f>ROUND(I191*H191,2)</f>
        <v>0</v>
      </c>
      <c r="BL191" s="17" t="s">
        <v>197</v>
      </c>
      <c r="BM191" s="220" t="s">
        <v>787</v>
      </c>
    </row>
    <row r="192" spans="2:51" s="13" customFormat="1" ht="10.2">
      <c r="B192" s="222"/>
      <c r="C192" s="223"/>
      <c r="D192" s="224" t="s">
        <v>199</v>
      </c>
      <c r="E192" s="225" t="s">
        <v>1</v>
      </c>
      <c r="F192" s="226" t="s">
        <v>788</v>
      </c>
      <c r="G192" s="223"/>
      <c r="H192" s="227">
        <v>169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199</v>
      </c>
      <c r="AU192" s="233" t="s">
        <v>87</v>
      </c>
      <c r="AV192" s="13" t="s">
        <v>87</v>
      </c>
      <c r="AW192" s="13" t="s">
        <v>34</v>
      </c>
      <c r="AX192" s="13" t="s">
        <v>85</v>
      </c>
      <c r="AY192" s="233" t="s">
        <v>190</v>
      </c>
    </row>
    <row r="193" spans="1:65" s="2" customFormat="1" ht="16.5" customHeight="1">
      <c r="A193" s="34"/>
      <c r="B193" s="35"/>
      <c r="C193" s="255" t="s">
        <v>352</v>
      </c>
      <c r="D193" s="255" t="s">
        <v>327</v>
      </c>
      <c r="E193" s="256" t="s">
        <v>343</v>
      </c>
      <c r="F193" s="257" t="s">
        <v>789</v>
      </c>
      <c r="G193" s="258" t="s">
        <v>195</v>
      </c>
      <c r="H193" s="259">
        <v>165.9</v>
      </c>
      <c r="I193" s="260"/>
      <c r="J193" s="261">
        <f>ROUND(I193*H193,2)</f>
        <v>0</v>
      </c>
      <c r="K193" s="257" t="s">
        <v>400</v>
      </c>
      <c r="L193" s="262"/>
      <c r="M193" s="263" t="s">
        <v>1</v>
      </c>
      <c r="N193" s="264" t="s">
        <v>43</v>
      </c>
      <c r="O193" s="71"/>
      <c r="P193" s="218">
        <f>O193*H193</f>
        <v>0</v>
      </c>
      <c r="Q193" s="218">
        <v>0.131</v>
      </c>
      <c r="R193" s="218">
        <f>Q193*H193</f>
        <v>21.7329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234</v>
      </c>
      <c r="AT193" s="220" t="s">
        <v>327</v>
      </c>
      <c r="AU193" s="220" t="s">
        <v>87</v>
      </c>
      <c r="AY193" s="17" t="s">
        <v>190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85</v>
      </c>
      <c r="BK193" s="221">
        <f>ROUND(I193*H193,2)</f>
        <v>0</v>
      </c>
      <c r="BL193" s="17" t="s">
        <v>197</v>
      </c>
      <c r="BM193" s="220" t="s">
        <v>790</v>
      </c>
    </row>
    <row r="194" spans="2:51" s="13" customFormat="1" ht="10.2">
      <c r="B194" s="222"/>
      <c r="C194" s="223"/>
      <c r="D194" s="224" t="s">
        <v>199</v>
      </c>
      <c r="E194" s="225" t="s">
        <v>1</v>
      </c>
      <c r="F194" s="226" t="s">
        <v>791</v>
      </c>
      <c r="G194" s="223"/>
      <c r="H194" s="227">
        <v>165.9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199</v>
      </c>
      <c r="AU194" s="233" t="s">
        <v>87</v>
      </c>
      <c r="AV194" s="13" t="s">
        <v>87</v>
      </c>
      <c r="AW194" s="13" t="s">
        <v>34</v>
      </c>
      <c r="AX194" s="13" t="s">
        <v>85</v>
      </c>
      <c r="AY194" s="233" t="s">
        <v>190</v>
      </c>
    </row>
    <row r="195" spans="1:65" s="2" customFormat="1" ht="21.75" customHeight="1">
      <c r="A195" s="34"/>
      <c r="B195" s="35"/>
      <c r="C195" s="255" t="s">
        <v>356</v>
      </c>
      <c r="D195" s="255" t="s">
        <v>327</v>
      </c>
      <c r="E195" s="256" t="s">
        <v>792</v>
      </c>
      <c r="F195" s="257" t="s">
        <v>793</v>
      </c>
      <c r="G195" s="258" t="s">
        <v>195</v>
      </c>
      <c r="H195" s="259">
        <v>5.25</v>
      </c>
      <c r="I195" s="260"/>
      <c r="J195" s="261">
        <f>ROUND(I195*H195,2)</f>
        <v>0</v>
      </c>
      <c r="K195" s="257" t="s">
        <v>400</v>
      </c>
      <c r="L195" s="262"/>
      <c r="M195" s="263" t="s">
        <v>1</v>
      </c>
      <c r="N195" s="264" t="s">
        <v>43</v>
      </c>
      <c r="O195" s="71"/>
      <c r="P195" s="218">
        <f>O195*H195</f>
        <v>0</v>
      </c>
      <c r="Q195" s="218">
        <v>0.131</v>
      </c>
      <c r="R195" s="218">
        <f>Q195*H195</f>
        <v>0.6877500000000001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234</v>
      </c>
      <c r="AT195" s="220" t="s">
        <v>327</v>
      </c>
      <c r="AU195" s="220" t="s">
        <v>87</v>
      </c>
      <c r="AY195" s="17" t="s">
        <v>190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85</v>
      </c>
      <c r="BK195" s="221">
        <f>ROUND(I195*H195,2)</f>
        <v>0</v>
      </c>
      <c r="BL195" s="17" t="s">
        <v>197</v>
      </c>
      <c r="BM195" s="220" t="s">
        <v>794</v>
      </c>
    </row>
    <row r="196" spans="2:51" s="13" customFormat="1" ht="10.2">
      <c r="B196" s="222"/>
      <c r="C196" s="223"/>
      <c r="D196" s="224" t="s">
        <v>199</v>
      </c>
      <c r="E196" s="225" t="s">
        <v>1</v>
      </c>
      <c r="F196" s="226" t="s">
        <v>795</v>
      </c>
      <c r="G196" s="223"/>
      <c r="H196" s="227">
        <v>5.25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AT196" s="233" t="s">
        <v>199</v>
      </c>
      <c r="AU196" s="233" t="s">
        <v>87</v>
      </c>
      <c r="AV196" s="13" t="s">
        <v>87</v>
      </c>
      <c r="AW196" s="13" t="s">
        <v>34</v>
      </c>
      <c r="AX196" s="13" t="s">
        <v>85</v>
      </c>
      <c r="AY196" s="233" t="s">
        <v>190</v>
      </c>
    </row>
    <row r="197" spans="1:65" s="2" customFormat="1" ht="21.75" customHeight="1">
      <c r="A197" s="34"/>
      <c r="B197" s="35"/>
      <c r="C197" s="255" t="s">
        <v>314</v>
      </c>
      <c r="D197" s="255" t="s">
        <v>327</v>
      </c>
      <c r="E197" s="256" t="s">
        <v>796</v>
      </c>
      <c r="F197" s="257" t="s">
        <v>797</v>
      </c>
      <c r="G197" s="258" t="s">
        <v>195</v>
      </c>
      <c r="H197" s="259">
        <v>3.15</v>
      </c>
      <c r="I197" s="260"/>
      <c r="J197" s="261">
        <f>ROUND(I197*H197,2)</f>
        <v>0</v>
      </c>
      <c r="K197" s="257" t="s">
        <v>1</v>
      </c>
      <c r="L197" s="262"/>
      <c r="M197" s="263" t="s">
        <v>1</v>
      </c>
      <c r="N197" s="264" t="s">
        <v>43</v>
      </c>
      <c r="O197" s="71"/>
      <c r="P197" s="218">
        <f>O197*H197</f>
        <v>0</v>
      </c>
      <c r="Q197" s="218">
        <v>0.131</v>
      </c>
      <c r="R197" s="218">
        <f>Q197*H197</f>
        <v>0.41265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234</v>
      </c>
      <c r="AT197" s="220" t="s">
        <v>327</v>
      </c>
      <c r="AU197" s="220" t="s">
        <v>87</v>
      </c>
      <c r="AY197" s="17" t="s">
        <v>190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85</v>
      </c>
      <c r="BK197" s="221">
        <f>ROUND(I197*H197,2)</f>
        <v>0</v>
      </c>
      <c r="BL197" s="17" t="s">
        <v>197</v>
      </c>
      <c r="BM197" s="220" t="s">
        <v>798</v>
      </c>
    </row>
    <row r="198" spans="2:51" s="13" customFormat="1" ht="10.2">
      <c r="B198" s="222"/>
      <c r="C198" s="223"/>
      <c r="D198" s="224" t="s">
        <v>199</v>
      </c>
      <c r="E198" s="225" t="s">
        <v>1</v>
      </c>
      <c r="F198" s="226" t="s">
        <v>799</v>
      </c>
      <c r="G198" s="223"/>
      <c r="H198" s="227">
        <v>3.15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199</v>
      </c>
      <c r="AU198" s="233" t="s">
        <v>87</v>
      </c>
      <c r="AV198" s="13" t="s">
        <v>87</v>
      </c>
      <c r="AW198" s="13" t="s">
        <v>34</v>
      </c>
      <c r="AX198" s="13" t="s">
        <v>85</v>
      </c>
      <c r="AY198" s="233" t="s">
        <v>190</v>
      </c>
    </row>
    <row r="199" spans="1:65" s="2" customFormat="1" ht="16.5" customHeight="1">
      <c r="A199" s="34"/>
      <c r="B199" s="35"/>
      <c r="C199" s="255" t="s">
        <v>364</v>
      </c>
      <c r="D199" s="255" t="s">
        <v>327</v>
      </c>
      <c r="E199" s="256" t="s">
        <v>800</v>
      </c>
      <c r="F199" s="257" t="s">
        <v>801</v>
      </c>
      <c r="G199" s="258" t="s">
        <v>195</v>
      </c>
      <c r="H199" s="259">
        <v>3.15</v>
      </c>
      <c r="I199" s="260"/>
      <c r="J199" s="261">
        <f>ROUND(I199*H199,2)</f>
        <v>0</v>
      </c>
      <c r="K199" s="257" t="s">
        <v>1</v>
      </c>
      <c r="L199" s="262"/>
      <c r="M199" s="263" t="s">
        <v>1</v>
      </c>
      <c r="N199" s="264" t="s">
        <v>43</v>
      </c>
      <c r="O199" s="71"/>
      <c r="P199" s="218">
        <f>O199*H199</f>
        <v>0</v>
      </c>
      <c r="Q199" s="218">
        <v>0.175</v>
      </c>
      <c r="R199" s="218">
        <f>Q199*H199</f>
        <v>0.5512499999999999</v>
      </c>
      <c r="S199" s="218">
        <v>0</v>
      </c>
      <c r="T199" s="21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802</v>
      </c>
      <c r="AT199" s="220" t="s">
        <v>327</v>
      </c>
      <c r="AU199" s="220" t="s">
        <v>87</v>
      </c>
      <c r="AY199" s="17" t="s">
        <v>190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7" t="s">
        <v>85</v>
      </c>
      <c r="BK199" s="221">
        <f>ROUND(I199*H199,2)</f>
        <v>0</v>
      </c>
      <c r="BL199" s="17" t="s">
        <v>802</v>
      </c>
      <c r="BM199" s="220" t="s">
        <v>803</v>
      </c>
    </row>
    <row r="200" spans="2:51" s="13" customFormat="1" ht="10.2">
      <c r="B200" s="222"/>
      <c r="C200" s="223"/>
      <c r="D200" s="224" t="s">
        <v>199</v>
      </c>
      <c r="E200" s="225" t="s">
        <v>1</v>
      </c>
      <c r="F200" s="226" t="s">
        <v>799</v>
      </c>
      <c r="G200" s="223"/>
      <c r="H200" s="227">
        <v>3.15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199</v>
      </c>
      <c r="AU200" s="233" t="s">
        <v>87</v>
      </c>
      <c r="AV200" s="13" t="s">
        <v>87</v>
      </c>
      <c r="AW200" s="13" t="s">
        <v>34</v>
      </c>
      <c r="AX200" s="13" t="s">
        <v>85</v>
      </c>
      <c r="AY200" s="233" t="s">
        <v>190</v>
      </c>
    </row>
    <row r="201" spans="1:65" s="2" customFormat="1" ht="21.75" customHeight="1">
      <c r="A201" s="34"/>
      <c r="B201" s="35"/>
      <c r="C201" s="209" t="s">
        <v>369</v>
      </c>
      <c r="D201" s="209" t="s">
        <v>192</v>
      </c>
      <c r="E201" s="210" t="s">
        <v>804</v>
      </c>
      <c r="F201" s="211" t="s">
        <v>805</v>
      </c>
      <c r="G201" s="212" t="s">
        <v>195</v>
      </c>
      <c r="H201" s="213">
        <v>11</v>
      </c>
      <c r="I201" s="214"/>
      <c r="J201" s="215">
        <f>ROUND(I201*H201,2)</f>
        <v>0</v>
      </c>
      <c r="K201" s="211" t="s">
        <v>196</v>
      </c>
      <c r="L201" s="39"/>
      <c r="M201" s="216" t="s">
        <v>1</v>
      </c>
      <c r="N201" s="217" t="s">
        <v>43</v>
      </c>
      <c r="O201" s="71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197</v>
      </c>
      <c r="AT201" s="220" t="s">
        <v>192</v>
      </c>
      <c r="AU201" s="220" t="s">
        <v>87</v>
      </c>
      <c r="AY201" s="17" t="s">
        <v>190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7" t="s">
        <v>85</v>
      </c>
      <c r="BK201" s="221">
        <f>ROUND(I201*H201,2)</f>
        <v>0</v>
      </c>
      <c r="BL201" s="17" t="s">
        <v>197</v>
      </c>
      <c r="BM201" s="220" t="s">
        <v>806</v>
      </c>
    </row>
    <row r="202" spans="2:51" s="13" customFormat="1" ht="10.2">
      <c r="B202" s="222"/>
      <c r="C202" s="223"/>
      <c r="D202" s="224" t="s">
        <v>199</v>
      </c>
      <c r="E202" s="225" t="s">
        <v>1</v>
      </c>
      <c r="F202" s="226" t="s">
        <v>807</v>
      </c>
      <c r="G202" s="223"/>
      <c r="H202" s="227">
        <v>11</v>
      </c>
      <c r="I202" s="228"/>
      <c r="J202" s="223"/>
      <c r="K202" s="223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199</v>
      </c>
      <c r="AU202" s="233" t="s">
        <v>87</v>
      </c>
      <c r="AV202" s="13" t="s">
        <v>87</v>
      </c>
      <c r="AW202" s="13" t="s">
        <v>34</v>
      </c>
      <c r="AX202" s="13" t="s">
        <v>85</v>
      </c>
      <c r="AY202" s="233" t="s">
        <v>190</v>
      </c>
    </row>
    <row r="203" spans="1:65" s="2" customFormat="1" ht="66.75" customHeight="1">
      <c r="A203" s="34"/>
      <c r="B203" s="35"/>
      <c r="C203" s="209" t="s">
        <v>373</v>
      </c>
      <c r="D203" s="209" t="s">
        <v>192</v>
      </c>
      <c r="E203" s="210" t="s">
        <v>808</v>
      </c>
      <c r="F203" s="211" t="s">
        <v>809</v>
      </c>
      <c r="G203" s="212" t="s">
        <v>195</v>
      </c>
      <c r="H203" s="213">
        <v>14</v>
      </c>
      <c r="I203" s="214"/>
      <c r="J203" s="215">
        <f>ROUND(I203*H203,2)</f>
        <v>0</v>
      </c>
      <c r="K203" s="211" t="s">
        <v>196</v>
      </c>
      <c r="L203" s="39"/>
      <c r="M203" s="216" t="s">
        <v>1</v>
      </c>
      <c r="N203" s="217" t="s">
        <v>43</v>
      </c>
      <c r="O203" s="71"/>
      <c r="P203" s="218">
        <f>O203*H203</f>
        <v>0</v>
      </c>
      <c r="Q203" s="218">
        <v>0.10362</v>
      </c>
      <c r="R203" s="218">
        <f>Q203*H203</f>
        <v>1.45068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197</v>
      </c>
      <c r="AT203" s="220" t="s">
        <v>192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810</v>
      </c>
    </row>
    <row r="204" spans="2:51" s="13" customFormat="1" ht="10.2">
      <c r="B204" s="222"/>
      <c r="C204" s="223"/>
      <c r="D204" s="224" t="s">
        <v>199</v>
      </c>
      <c r="E204" s="225" t="s">
        <v>466</v>
      </c>
      <c r="F204" s="226" t="s">
        <v>811</v>
      </c>
      <c r="G204" s="223"/>
      <c r="H204" s="227">
        <v>14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199</v>
      </c>
      <c r="AU204" s="233" t="s">
        <v>87</v>
      </c>
      <c r="AV204" s="13" t="s">
        <v>87</v>
      </c>
      <c r="AW204" s="13" t="s">
        <v>34</v>
      </c>
      <c r="AX204" s="13" t="s">
        <v>85</v>
      </c>
      <c r="AY204" s="233" t="s">
        <v>190</v>
      </c>
    </row>
    <row r="205" spans="1:65" s="2" customFormat="1" ht="16.5" customHeight="1">
      <c r="A205" s="34"/>
      <c r="B205" s="35"/>
      <c r="C205" s="255" t="s">
        <v>381</v>
      </c>
      <c r="D205" s="255" t="s">
        <v>327</v>
      </c>
      <c r="E205" s="256" t="s">
        <v>534</v>
      </c>
      <c r="F205" s="257" t="s">
        <v>535</v>
      </c>
      <c r="G205" s="258" t="s">
        <v>195</v>
      </c>
      <c r="H205" s="259">
        <v>8.4</v>
      </c>
      <c r="I205" s="260"/>
      <c r="J205" s="261">
        <f>ROUND(I205*H205,2)</f>
        <v>0</v>
      </c>
      <c r="K205" s="257" t="s">
        <v>400</v>
      </c>
      <c r="L205" s="262"/>
      <c r="M205" s="263" t="s">
        <v>1</v>
      </c>
      <c r="N205" s="264" t="s">
        <v>43</v>
      </c>
      <c r="O205" s="71"/>
      <c r="P205" s="218">
        <f>O205*H205</f>
        <v>0</v>
      </c>
      <c r="Q205" s="218">
        <v>0.176</v>
      </c>
      <c r="R205" s="218">
        <f>Q205*H205</f>
        <v>1.4784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234</v>
      </c>
      <c r="AT205" s="220" t="s">
        <v>327</v>
      </c>
      <c r="AU205" s="220" t="s">
        <v>87</v>
      </c>
      <c r="AY205" s="17" t="s">
        <v>190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85</v>
      </c>
      <c r="BK205" s="221">
        <f>ROUND(I205*H205,2)</f>
        <v>0</v>
      </c>
      <c r="BL205" s="17" t="s">
        <v>197</v>
      </c>
      <c r="BM205" s="220" t="s">
        <v>812</v>
      </c>
    </row>
    <row r="206" spans="2:51" s="13" customFormat="1" ht="10.2">
      <c r="B206" s="222"/>
      <c r="C206" s="223"/>
      <c r="D206" s="224" t="s">
        <v>199</v>
      </c>
      <c r="E206" s="225" t="s">
        <v>1</v>
      </c>
      <c r="F206" s="226" t="s">
        <v>813</v>
      </c>
      <c r="G206" s="223"/>
      <c r="H206" s="227">
        <v>8.4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21.75" customHeight="1">
      <c r="A207" s="34"/>
      <c r="B207" s="35"/>
      <c r="C207" s="255" t="s">
        <v>385</v>
      </c>
      <c r="D207" s="255" t="s">
        <v>327</v>
      </c>
      <c r="E207" s="256" t="s">
        <v>538</v>
      </c>
      <c r="F207" s="257" t="s">
        <v>539</v>
      </c>
      <c r="G207" s="258" t="s">
        <v>195</v>
      </c>
      <c r="H207" s="259">
        <v>4.2</v>
      </c>
      <c r="I207" s="260"/>
      <c r="J207" s="261">
        <f>ROUND(I207*H207,2)</f>
        <v>0</v>
      </c>
      <c r="K207" s="257" t="s">
        <v>196</v>
      </c>
      <c r="L207" s="262"/>
      <c r="M207" s="263" t="s">
        <v>1</v>
      </c>
      <c r="N207" s="264" t="s">
        <v>43</v>
      </c>
      <c r="O207" s="71"/>
      <c r="P207" s="218">
        <f>O207*H207</f>
        <v>0</v>
      </c>
      <c r="Q207" s="218">
        <v>0.175</v>
      </c>
      <c r="R207" s="218">
        <f>Q207*H207</f>
        <v>0.735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234</v>
      </c>
      <c r="AT207" s="220" t="s">
        <v>327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814</v>
      </c>
    </row>
    <row r="208" spans="2:51" s="13" customFormat="1" ht="10.2">
      <c r="B208" s="222"/>
      <c r="C208" s="223"/>
      <c r="D208" s="224" t="s">
        <v>199</v>
      </c>
      <c r="E208" s="225" t="s">
        <v>1</v>
      </c>
      <c r="F208" s="226" t="s">
        <v>815</v>
      </c>
      <c r="G208" s="223"/>
      <c r="H208" s="227">
        <v>4.2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199</v>
      </c>
      <c r="AU208" s="233" t="s">
        <v>87</v>
      </c>
      <c r="AV208" s="13" t="s">
        <v>87</v>
      </c>
      <c r="AW208" s="13" t="s">
        <v>34</v>
      </c>
      <c r="AX208" s="13" t="s">
        <v>85</v>
      </c>
      <c r="AY208" s="233" t="s">
        <v>190</v>
      </c>
    </row>
    <row r="209" spans="1:65" s="2" customFormat="1" ht="21.75" customHeight="1">
      <c r="A209" s="34"/>
      <c r="B209" s="35"/>
      <c r="C209" s="255" t="s">
        <v>389</v>
      </c>
      <c r="D209" s="255" t="s">
        <v>327</v>
      </c>
      <c r="E209" s="256" t="s">
        <v>542</v>
      </c>
      <c r="F209" s="257" t="s">
        <v>543</v>
      </c>
      <c r="G209" s="258" t="s">
        <v>195</v>
      </c>
      <c r="H209" s="259">
        <v>2.1</v>
      </c>
      <c r="I209" s="260"/>
      <c r="J209" s="261">
        <f>ROUND(I209*H209,2)</f>
        <v>0</v>
      </c>
      <c r="K209" s="257" t="s">
        <v>1</v>
      </c>
      <c r="L209" s="262"/>
      <c r="M209" s="263" t="s">
        <v>1</v>
      </c>
      <c r="N209" s="264" t="s">
        <v>43</v>
      </c>
      <c r="O209" s="71"/>
      <c r="P209" s="218">
        <f>O209*H209</f>
        <v>0</v>
      </c>
      <c r="Q209" s="218">
        <v>0.176</v>
      </c>
      <c r="R209" s="218">
        <f>Q209*H209</f>
        <v>0.3696</v>
      </c>
      <c r="S209" s="218">
        <v>0</v>
      </c>
      <c r="T209" s="21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234</v>
      </c>
      <c r="AT209" s="220" t="s">
        <v>327</v>
      </c>
      <c r="AU209" s="220" t="s">
        <v>87</v>
      </c>
      <c r="AY209" s="17" t="s">
        <v>190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85</v>
      </c>
      <c r="BK209" s="221">
        <f>ROUND(I209*H209,2)</f>
        <v>0</v>
      </c>
      <c r="BL209" s="17" t="s">
        <v>197</v>
      </c>
      <c r="BM209" s="220" t="s">
        <v>816</v>
      </c>
    </row>
    <row r="210" spans="2:51" s="13" customFormat="1" ht="10.2">
      <c r="B210" s="222"/>
      <c r="C210" s="223"/>
      <c r="D210" s="224" t="s">
        <v>199</v>
      </c>
      <c r="E210" s="225" t="s">
        <v>1</v>
      </c>
      <c r="F210" s="226" t="s">
        <v>817</v>
      </c>
      <c r="G210" s="223"/>
      <c r="H210" s="227">
        <v>2.1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199</v>
      </c>
      <c r="AU210" s="233" t="s">
        <v>87</v>
      </c>
      <c r="AV210" s="13" t="s">
        <v>87</v>
      </c>
      <c r="AW210" s="13" t="s">
        <v>34</v>
      </c>
      <c r="AX210" s="13" t="s">
        <v>85</v>
      </c>
      <c r="AY210" s="233" t="s">
        <v>190</v>
      </c>
    </row>
    <row r="211" spans="1:65" s="2" customFormat="1" ht="21.75" customHeight="1">
      <c r="A211" s="34"/>
      <c r="B211" s="35"/>
      <c r="C211" s="209" t="s">
        <v>393</v>
      </c>
      <c r="D211" s="209" t="s">
        <v>192</v>
      </c>
      <c r="E211" s="210" t="s">
        <v>545</v>
      </c>
      <c r="F211" s="211" t="s">
        <v>546</v>
      </c>
      <c r="G211" s="212" t="s">
        <v>195</v>
      </c>
      <c r="H211" s="213">
        <v>6</v>
      </c>
      <c r="I211" s="214"/>
      <c r="J211" s="215">
        <f>ROUND(I211*H211,2)</f>
        <v>0</v>
      </c>
      <c r="K211" s="211" t="s">
        <v>196</v>
      </c>
      <c r="L211" s="39"/>
      <c r="M211" s="216" t="s">
        <v>1</v>
      </c>
      <c r="N211" s="217" t="s">
        <v>43</v>
      </c>
      <c r="O211" s="71"/>
      <c r="P211" s="218">
        <f>O211*H211</f>
        <v>0</v>
      </c>
      <c r="Q211" s="218">
        <v>0</v>
      </c>
      <c r="R211" s="218">
        <f>Q211*H211</f>
        <v>0</v>
      </c>
      <c r="S211" s="218">
        <v>0</v>
      </c>
      <c r="T211" s="219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197</v>
      </c>
      <c r="AT211" s="220" t="s">
        <v>192</v>
      </c>
      <c r="AU211" s="220" t="s">
        <v>87</v>
      </c>
      <c r="AY211" s="17" t="s">
        <v>190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7" t="s">
        <v>85</v>
      </c>
      <c r="BK211" s="221">
        <f>ROUND(I211*H211,2)</f>
        <v>0</v>
      </c>
      <c r="BL211" s="17" t="s">
        <v>197</v>
      </c>
      <c r="BM211" s="220" t="s">
        <v>818</v>
      </c>
    </row>
    <row r="212" spans="1:65" s="2" customFormat="1" ht="16.5" customHeight="1">
      <c r="A212" s="34"/>
      <c r="B212" s="35"/>
      <c r="C212" s="209" t="s">
        <v>397</v>
      </c>
      <c r="D212" s="209" t="s">
        <v>192</v>
      </c>
      <c r="E212" s="210" t="s">
        <v>819</v>
      </c>
      <c r="F212" s="211" t="s">
        <v>820</v>
      </c>
      <c r="G212" s="212" t="s">
        <v>350</v>
      </c>
      <c r="H212" s="213">
        <v>8</v>
      </c>
      <c r="I212" s="214"/>
      <c r="J212" s="215">
        <f>ROUND(I212*H212,2)</f>
        <v>0</v>
      </c>
      <c r="K212" s="211" t="s">
        <v>196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0.0036</v>
      </c>
      <c r="R212" s="218">
        <f>Q212*H212</f>
        <v>0.0288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821</v>
      </c>
    </row>
    <row r="213" spans="2:63" s="12" customFormat="1" ht="22.8" customHeight="1">
      <c r="B213" s="193"/>
      <c r="C213" s="194"/>
      <c r="D213" s="195" t="s">
        <v>77</v>
      </c>
      <c r="E213" s="207" t="s">
        <v>234</v>
      </c>
      <c r="F213" s="207" t="s">
        <v>822</v>
      </c>
      <c r="G213" s="194"/>
      <c r="H213" s="194"/>
      <c r="I213" s="197"/>
      <c r="J213" s="208">
        <f>BK213</f>
        <v>0</v>
      </c>
      <c r="K213" s="194"/>
      <c r="L213" s="199"/>
      <c r="M213" s="200"/>
      <c r="N213" s="201"/>
      <c r="O213" s="201"/>
      <c r="P213" s="202">
        <f>P214</f>
        <v>0</v>
      </c>
      <c r="Q213" s="201"/>
      <c r="R213" s="202">
        <f>R214</f>
        <v>0.78421</v>
      </c>
      <c r="S213" s="201"/>
      <c r="T213" s="203">
        <f>T214</f>
        <v>0.45</v>
      </c>
      <c r="AR213" s="204" t="s">
        <v>85</v>
      </c>
      <c r="AT213" s="205" t="s">
        <v>77</v>
      </c>
      <c r="AU213" s="205" t="s">
        <v>85</v>
      </c>
      <c r="AY213" s="204" t="s">
        <v>190</v>
      </c>
      <c r="BK213" s="206">
        <f>BK214</f>
        <v>0</v>
      </c>
    </row>
    <row r="214" spans="1:65" s="2" customFormat="1" ht="21.75" customHeight="1">
      <c r="A214" s="34"/>
      <c r="B214" s="35"/>
      <c r="C214" s="209" t="s">
        <v>402</v>
      </c>
      <c r="D214" s="209" t="s">
        <v>192</v>
      </c>
      <c r="E214" s="210" t="s">
        <v>823</v>
      </c>
      <c r="F214" s="211" t="s">
        <v>824</v>
      </c>
      <c r="G214" s="212" t="s">
        <v>311</v>
      </c>
      <c r="H214" s="213">
        <v>1</v>
      </c>
      <c r="I214" s="214"/>
      <c r="J214" s="215">
        <f>ROUND(I214*H214,2)</f>
        <v>0</v>
      </c>
      <c r="K214" s="211" t="s">
        <v>1</v>
      </c>
      <c r="L214" s="39"/>
      <c r="M214" s="216" t="s">
        <v>1</v>
      </c>
      <c r="N214" s="217" t="s">
        <v>43</v>
      </c>
      <c r="O214" s="71"/>
      <c r="P214" s="218">
        <f>O214*H214</f>
        <v>0</v>
      </c>
      <c r="Q214" s="218">
        <v>0.78421</v>
      </c>
      <c r="R214" s="218">
        <f>Q214*H214</f>
        <v>0.78421</v>
      </c>
      <c r="S214" s="218">
        <v>0.45</v>
      </c>
      <c r="T214" s="219">
        <f>S214*H214</f>
        <v>0.45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197</v>
      </c>
      <c r="AT214" s="220" t="s">
        <v>192</v>
      </c>
      <c r="AU214" s="220" t="s">
        <v>87</v>
      </c>
      <c r="AY214" s="17" t="s">
        <v>190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85</v>
      </c>
      <c r="BK214" s="221">
        <f>ROUND(I214*H214,2)</f>
        <v>0</v>
      </c>
      <c r="BL214" s="17" t="s">
        <v>197</v>
      </c>
      <c r="BM214" s="220" t="s">
        <v>825</v>
      </c>
    </row>
    <row r="215" spans="2:63" s="12" customFormat="1" ht="22.8" customHeight="1">
      <c r="B215" s="193"/>
      <c r="C215" s="194"/>
      <c r="D215" s="195" t="s">
        <v>77</v>
      </c>
      <c r="E215" s="207" t="s">
        <v>239</v>
      </c>
      <c r="F215" s="207" t="s">
        <v>569</v>
      </c>
      <c r="G215" s="194"/>
      <c r="H215" s="194"/>
      <c r="I215" s="197"/>
      <c r="J215" s="208">
        <f>BK215</f>
        <v>0</v>
      </c>
      <c r="K215" s="194"/>
      <c r="L215" s="199"/>
      <c r="M215" s="200"/>
      <c r="N215" s="201"/>
      <c r="O215" s="201"/>
      <c r="P215" s="202">
        <f>SUM(P216:P230)</f>
        <v>0</v>
      </c>
      <c r="Q215" s="201"/>
      <c r="R215" s="202">
        <f>SUM(R216:R230)</f>
        <v>48.278048600000005</v>
      </c>
      <c r="S215" s="201"/>
      <c r="T215" s="203">
        <f>SUM(T216:T230)</f>
        <v>0</v>
      </c>
      <c r="AR215" s="204" t="s">
        <v>85</v>
      </c>
      <c r="AT215" s="205" t="s">
        <v>77</v>
      </c>
      <c r="AU215" s="205" t="s">
        <v>85</v>
      </c>
      <c r="AY215" s="204" t="s">
        <v>190</v>
      </c>
      <c r="BK215" s="206">
        <f>SUM(BK216:BK230)</f>
        <v>0</v>
      </c>
    </row>
    <row r="216" spans="1:65" s="2" customFormat="1" ht="21.75" customHeight="1">
      <c r="A216" s="34"/>
      <c r="B216" s="35"/>
      <c r="C216" s="209" t="s">
        <v>409</v>
      </c>
      <c r="D216" s="209" t="s">
        <v>192</v>
      </c>
      <c r="E216" s="210" t="s">
        <v>826</v>
      </c>
      <c r="F216" s="211" t="s">
        <v>827</v>
      </c>
      <c r="G216" s="212" t="s">
        <v>350</v>
      </c>
      <c r="H216" s="213">
        <v>8</v>
      </c>
      <c r="I216" s="214"/>
      <c r="J216" s="215">
        <f>ROUND(I216*H216,2)</f>
        <v>0</v>
      </c>
      <c r="K216" s="211" t="s">
        <v>196</v>
      </c>
      <c r="L216" s="39"/>
      <c r="M216" s="216" t="s">
        <v>1</v>
      </c>
      <c r="N216" s="217" t="s">
        <v>43</v>
      </c>
      <c r="O216" s="71"/>
      <c r="P216" s="218">
        <f>O216*H216</f>
        <v>0</v>
      </c>
      <c r="Q216" s="218">
        <v>0.1554</v>
      </c>
      <c r="R216" s="218">
        <f>Q216*H216</f>
        <v>1.2432</v>
      </c>
      <c r="S216" s="218">
        <v>0</v>
      </c>
      <c r="T216" s="21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0" t="s">
        <v>197</v>
      </c>
      <c r="AT216" s="220" t="s">
        <v>192</v>
      </c>
      <c r="AU216" s="220" t="s">
        <v>87</v>
      </c>
      <c r="AY216" s="17" t="s">
        <v>190</v>
      </c>
      <c r="BE216" s="221">
        <f>IF(N216="základní",J216,0)</f>
        <v>0</v>
      </c>
      <c r="BF216" s="221">
        <f>IF(N216="snížená",J216,0)</f>
        <v>0</v>
      </c>
      <c r="BG216" s="221">
        <f>IF(N216="zákl. přenesená",J216,0)</f>
        <v>0</v>
      </c>
      <c r="BH216" s="221">
        <f>IF(N216="sníž. přenesená",J216,0)</f>
        <v>0</v>
      </c>
      <c r="BI216" s="221">
        <f>IF(N216="nulová",J216,0)</f>
        <v>0</v>
      </c>
      <c r="BJ216" s="17" t="s">
        <v>85</v>
      </c>
      <c r="BK216" s="221">
        <f>ROUND(I216*H216,2)</f>
        <v>0</v>
      </c>
      <c r="BL216" s="17" t="s">
        <v>197</v>
      </c>
      <c r="BM216" s="220" t="s">
        <v>828</v>
      </c>
    </row>
    <row r="217" spans="2:51" s="13" customFormat="1" ht="10.2">
      <c r="B217" s="222"/>
      <c r="C217" s="223"/>
      <c r="D217" s="224" t="s">
        <v>199</v>
      </c>
      <c r="E217" s="225" t="s">
        <v>1</v>
      </c>
      <c r="F217" s="226" t="s">
        <v>829</v>
      </c>
      <c r="G217" s="223"/>
      <c r="H217" s="227">
        <v>4</v>
      </c>
      <c r="I217" s="228"/>
      <c r="J217" s="223"/>
      <c r="K217" s="223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199</v>
      </c>
      <c r="AU217" s="233" t="s">
        <v>87</v>
      </c>
      <c r="AV217" s="13" t="s">
        <v>87</v>
      </c>
      <c r="AW217" s="13" t="s">
        <v>34</v>
      </c>
      <c r="AX217" s="13" t="s">
        <v>78</v>
      </c>
      <c r="AY217" s="233" t="s">
        <v>190</v>
      </c>
    </row>
    <row r="218" spans="2:51" s="13" customFormat="1" ht="10.2">
      <c r="B218" s="222"/>
      <c r="C218" s="223"/>
      <c r="D218" s="224" t="s">
        <v>199</v>
      </c>
      <c r="E218" s="225" t="s">
        <v>1</v>
      </c>
      <c r="F218" s="226" t="s">
        <v>830</v>
      </c>
      <c r="G218" s="223"/>
      <c r="H218" s="227">
        <v>4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199</v>
      </c>
      <c r="AU218" s="233" t="s">
        <v>87</v>
      </c>
      <c r="AV218" s="13" t="s">
        <v>87</v>
      </c>
      <c r="AW218" s="13" t="s">
        <v>34</v>
      </c>
      <c r="AX218" s="13" t="s">
        <v>78</v>
      </c>
      <c r="AY218" s="233" t="s">
        <v>190</v>
      </c>
    </row>
    <row r="219" spans="2:51" s="15" customFormat="1" ht="10.2">
      <c r="B219" s="244"/>
      <c r="C219" s="245"/>
      <c r="D219" s="224" t="s">
        <v>199</v>
      </c>
      <c r="E219" s="246" t="s">
        <v>1</v>
      </c>
      <c r="F219" s="247" t="s">
        <v>216</v>
      </c>
      <c r="G219" s="245"/>
      <c r="H219" s="248">
        <v>8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199</v>
      </c>
      <c r="AU219" s="254" t="s">
        <v>87</v>
      </c>
      <c r="AV219" s="15" t="s">
        <v>197</v>
      </c>
      <c r="AW219" s="15" t="s">
        <v>34</v>
      </c>
      <c r="AX219" s="15" t="s">
        <v>85</v>
      </c>
      <c r="AY219" s="254" t="s">
        <v>190</v>
      </c>
    </row>
    <row r="220" spans="1:65" s="2" customFormat="1" ht="21.75" customHeight="1">
      <c r="A220" s="34"/>
      <c r="B220" s="35"/>
      <c r="C220" s="255" t="s">
        <v>417</v>
      </c>
      <c r="D220" s="255" t="s">
        <v>327</v>
      </c>
      <c r="E220" s="256" t="s">
        <v>831</v>
      </c>
      <c r="F220" s="257" t="s">
        <v>832</v>
      </c>
      <c r="G220" s="258" t="s">
        <v>350</v>
      </c>
      <c r="H220" s="259">
        <v>4</v>
      </c>
      <c r="I220" s="260"/>
      <c r="J220" s="261">
        <f>ROUND(I220*H220,2)</f>
        <v>0</v>
      </c>
      <c r="K220" s="257" t="s">
        <v>400</v>
      </c>
      <c r="L220" s="262"/>
      <c r="M220" s="263" t="s">
        <v>1</v>
      </c>
      <c r="N220" s="264" t="s">
        <v>43</v>
      </c>
      <c r="O220" s="71"/>
      <c r="P220" s="218">
        <f>O220*H220</f>
        <v>0</v>
      </c>
      <c r="Q220" s="218">
        <v>0.0483</v>
      </c>
      <c r="R220" s="218">
        <f>Q220*H220</f>
        <v>0.1932</v>
      </c>
      <c r="S220" s="218">
        <v>0</v>
      </c>
      <c r="T220" s="219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234</v>
      </c>
      <c r="AT220" s="220" t="s">
        <v>327</v>
      </c>
      <c r="AU220" s="220" t="s">
        <v>87</v>
      </c>
      <c r="AY220" s="17" t="s">
        <v>190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17" t="s">
        <v>85</v>
      </c>
      <c r="BK220" s="221">
        <f>ROUND(I220*H220,2)</f>
        <v>0</v>
      </c>
      <c r="BL220" s="17" t="s">
        <v>197</v>
      </c>
      <c r="BM220" s="220" t="s">
        <v>833</v>
      </c>
    </row>
    <row r="221" spans="1:65" s="2" customFormat="1" ht="21.75" customHeight="1">
      <c r="A221" s="34"/>
      <c r="B221" s="35"/>
      <c r="C221" s="255" t="s">
        <v>424</v>
      </c>
      <c r="D221" s="255" t="s">
        <v>327</v>
      </c>
      <c r="E221" s="256" t="s">
        <v>834</v>
      </c>
      <c r="F221" s="257" t="s">
        <v>835</v>
      </c>
      <c r="G221" s="258" t="s">
        <v>350</v>
      </c>
      <c r="H221" s="259">
        <v>4</v>
      </c>
      <c r="I221" s="260"/>
      <c r="J221" s="261">
        <f>ROUND(I221*H221,2)</f>
        <v>0</v>
      </c>
      <c r="K221" s="257" t="s">
        <v>400</v>
      </c>
      <c r="L221" s="262"/>
      <c r="M221" s="263" t="s">
        <v>1</v>
      </c>
      <c r="N221" s="264" t="s">
        <v>43</v>
      </c>
      <c r="O221" s="71"/>
      <c r="P221" s="218">
        <f>O221*H221</f>
        <v>0</v>
      </c>
      <c r="Q221" s="218">
        <v>0.064</v>
      </c>
      <c r="R221" s="218">
        <f>Q221*H221</f>
        <v>0.256</v>
      </c>
      <c r="S221" s="218">
        <v>0</v>
      </c>
      <c r="T221" s="21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234</v>
      </c>
      <c r="AT221" s="220" t="s">
        <v>327</v>
      </c>
      <c r="AU221" s="220" t="s">
        <v>87</v>
      </c>
      <c r="AY221" s="17" t="s">
        <v>190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85</v>
      </c>
      <c r="BK221" s="221">
        <f>ROUND(I221*H221,2)</f>
        <v>0</v>
      </c>
      <c r="BL221" s="17" t="s">
        <v>197</v>
      </c>
      <c r="BM221" s="220" t="s">
        <v>836</v>
      </c>
    </row>
    <row r="222" spans="1:65" s="2" customFormat="1" ht="21.75" customHeight="1">
      <c r="A222" s="34"/>
      <c r="B222" s="35"/>
      <c r="C222" s="209" t="s">
        <v>428</v>
      </c>
      <c r="D222" s="209" t="s">
        <v>192</v>
      </c>
      <c r="E222" s="210" t="s">
        <v>348</v>
      </c>
      <c r="F222" s="211" t="s">
        <v>349</v>
      </c>
      <c r="G222" s="212" t="s">
        <v>350</v>
      </c>
      <c r="H222" s="213">
        <v>176</v>
      </c>
      <c r="I222" s="214"/>
      <c r="J222" s="215">
        <f>ROUND(I222*H222,2)</f>
        <v>0</v>
      </c>
      <c r="K222" s="211" t="s">
        <v>196</v>
      </c>
      <c r="L222" s="39"/>
      <c r="M222" s="216" t="s">
        <v>1</v>
      </c>
      <c r="N222" s="217" t="s">
        <v>43</v>
      </c>
      <c r="O222" s="71"/>
      <c r="P222" s="218">
        <f>O222*H222</f>
        <v>0</v>
      </c>
      <c r="Q222" s="218">
        <v>0.1295</v>
      </c>
      <c r="R222" s="218">
        <f>Q222*H222</f>
        <v>22.792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197</v>
      </c>
      <c r="AT222" s="220" t="s">
        <v>192</v>
      </c>
      <c r="AU222" s="220" t="s">
        <v>87</v>
      </c>
      <c r="AY222" s="17" t="s">
        <v>190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85</v>
      </c>
      <c r="BK222" s="221">
        <f>ROUND(I222*H222,2)</f>
        <v>0</v>
      </c>
      <c r="BL222" s="17" t="s">
        <v>197</v>
      </c>
      <c r="BM222" s="220" t="s">
        <v>837</v>
      </c>
    </row>
    <row r="223" spans="1:65" s="2" customFormat="1" ht="16.5" customHeight="1">
      <c r="A223" s="34"/>
      <c r="B223" s="35"/>
      <c r="C223" s="255" t="s">
        <v>435</v>
      </c>
      <c r="D223" s="255" t="s">
        <v>327</v>
      </c>
      <c r="E223" s="256" t="s">
        <v>353</v>
      </c>
      <c r="F223" s="257" t="s">
        <v>354</v>
      </c>
      <c r="G223" s="258" t="s">
        <v>350</v>
      </c>
      <c r="H223" s="259">
        <v>184.8</v>
      </c>
      <c r="I223" s="260"/>
      <c r="J223" s="261">
        <f>ROUND(I223*H223,2)</f>
        <v>0</v>
      </c>
      <c r="K223" s="257" t="s">
        <v>400</v>
      </c>
      <c r="L223" s="262"/>
      <c r="M223" s="263" t="s">
        <v>1</v>
      </c>
      <c r="N223" s="264" t="s">
        <v>43</v>
      </c>
      <c r="O223" s="71"/>
      <c r="P223" s="218">
        <f>O223*H223</f>
        <v>0</v>
      </c>
      <c r="Q223" s="218">
        <v>0.058</v>
      </c>
      <c r="R223" s="218">
        <f>Q223*H223</f>
        <v>10.7184</v>
      </c>
      <c r="S223" s="218">
        <v>0</v>
      </c>
      <c r="T223" s="21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234</v>
      </c>
      <c r="AT223" s="220" t="s">
        <v>327</v>
      </c>
      <c r="AU223" s="220" t="s">
        <v>87</v>
      </c>
      <c r="AY223" s="17" t="s">
        <v>190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17" t="s">
        <v>85</v>
      </c>
      <c r="BK223" s="221">
        <f>ROUND(I223*H223,2)</f>
        <v>0</v>
      </c>
      <c r="BL223" s="17" t="s">
        <v>197</v>
      </c>
      <c r="BM223" s="220" t="s">
        <v>838</v>
      </c>
    </row>
    <row r="224" spans="1:65" s="2" customFormat="1" ht="21.75" customHeight="1">
      <c r="A224" s="34"/>
      <c r="B224" s="35"/>
      <c r="C224" s="209" t="s">
        <v>439</v>
      </c>
      <c r="D224" s="209" t="s">
        <v>192</v>
      </c>
      <c r="E224" s="210" t="s">
        <v>357</v>
      </c>
      <c r="F224" s="211" t="s">
        <v>358</v>
      </c>
      <c r="G224" s="212" t="s">
        <v>202</v>
      </c>
      <c r="H224" s="213">
        <v>5.79</v>
      </c>
      <c r="I224" s="214"/>
      <c r="J224" s="215">
        <f>ROUND(I224*H224,2)</f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>O224*H224</f>
        <v>0</v>
      </c>
      <c r="Q224" s="218">
        <v>2.25634</v>
      </c>
      <c r="R224" s="218">
        <f>Q224*H224</f>
        <v>13.064208599999999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197</v>
      </c>
      <c r="AT224" s="220" t="s">
        <v>192</v>
      </c>
      <c r="AU224" s="220" t="s">
        <v>87</v>
      </c>
      <c r="AY224" s="17" t="s">
        <v>190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85</v>
      </c>
      <c r="BK224" s="221">
        <f>ROUND(I224*H224,2)</f>
        <v>0</v>
      </c>
      <c r="BL224" s="17" t="s">
        <v>197</v>
      </c>
      <c r="BM224" s="220" t="s">
        <v>839</v>
      </c>
    </row>
    <row r="225" spans="2:51" s="13" customFormat="1" ht="10.2">
      <c r="B225" s="222"/>
      <c r="C225" s="223"/>
      <c r="D225" s="224" t="s">
        <v>199</v>
      </c>
      <c r="E225" s="225" t="s">
        <v>1</v>
      </c>
      <c r="F225" s="226" t="s">
        <v>840</v>
      </c>
      <c r="G225" s="223"/>
      <c r="H225" s="227">
        <v>0.27</v>
      </c>
      <c r="I225" s="228"/>
      <c r="J225" s="223"/>
      <c r="K225" s="223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199</v>
      </c>
      <c r="AU225" s="233" t="s">
        <v>87</v>
      </c>
      <c r="AV225" s="13" t="s">
        <v>87</v>
      </c>
      <c r="AW225" s="13" t="s">
        <v>34</v>
      </c>
      <c r="AX225" s="13" t="s">
        <v>78</v>
      </c>
      <c r="AY225" s="233" t="s">
        <v>190</v>
      </c>
    </row>
    <row r="226" spans="2:51" s="13" customFormat="1" ht="10.2">
      <c r="B226" s="222"/>
      <c r="C226" s="223"/>
      <c r="D226" s="224" t="s">
        <v>199</v>
      </c>
      <c r="E226" s="225" t="s">
        <v>1</v>
      </c>
      <c r="F226" s="226" t="s">
        <v>743</v>
      </c>
      <c r="G226" s="223"/>
      <c r="H226" s="227">
        <v>0.24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199</v>
      </c>
      <c r="AU226" s="233" t="s">
        <v>87</v>
      </c>
      <c r="AV226" s="13" t="s">
        <v>87</v>
      </c>
      <c r="AW226" s="13" t="s">
        <v>34</v>
      </c>
      <c r="AX226" s="13" t="s">
        <v>78</v>
      </c>
      <c r="AY226" s="233" t="s">
        <v>190</v>
      </c>
    </row>
    <row r="227" spans="2:51" s="13" customFormat="1" ht="10.2">
      <c r="B227" s="222"/>
      <c r="C227" s="223"/>
      <c r="D227" s="224" t="s">
        <v>199</v>
      </c>
      <c r="E227" s="225" t="s">
        <v>1</v>
      </c>
      <c r="F227" s="226" t="s">
        <v>744</v>
      </c>
      <c r="G227" s="223"/>
      <c r="H227" s="227">
        <v>5.28</v>
      </c>
      <c r="I227" s="228"/>
      <c r="J227" s="223"/>
      <c r="K227" s="223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199</v>
      </c>
      <c r="AU227" s="233" t="s">
        <v>87</v>
      </c>
      <c r="AV227" s="13" t="s">
        <v>87</v>
      </c>
      <c r="AW227" s="13" t="s">
        <v>34</v>
      </c>
      <c r="AX227" s="13" t="s">
        <v>78</v>
      </c>
      <c r="AY227" s="233" t="s">
        <v>190</v>
      </c>
    </row>
    <row r="228" spans="2:51" s="15" customFormat="1" ht="10.2">
      <c r="B228" s="244"/>
      <c r="C228" s="245"/>
      <c r="D228" s="224" t="s">
        <v>199</v>
      </c>
      <c r="E228" s="246" t="s">
        <v>1</v>
      </c>
      <c r="F228" s="247" t="s">
        <v>216</v>
      </c>
      <c r="G228" s="245"/>
      <c r="H228" s="248">
        <v>5.79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199</v>
      </c>
      <c r="AU228" s="254" t="s">
        <v>87</v>
      </c>
      <c r="AV228" s="15" t="s">
        <v>197</v>
      </c>
      <c r="AW228" s="15" t="s">
        <v>34</v>
      </c>
      <c r="AX228" s="15" t="s">
        <v>85</v>
      </c>
      <c r="AY228" s="254" t="s">
        <v>190</v>
      </c>
    </row>
    <row r="229" spans="1:65" s="2" customFormat="1" ht="21.75" customHeight="1">
      <c r="A229" s="34"/>
      <c r="B229" s="35"/>
      <c r="C229" s="209" t="s">
        <v>443</v>
      </c>
      <c r="D229" s="209" t="s">
        <v>192</v>
      </c>
      <c r="E229" s="210" t="s">
        <v>361</v>
      </c>
      <c r="F229" s="211" t="s">
        <v>362</v>
      </c>
      <c r="G229" s="212" t="s">
        <v>195</v>
      </c>
      <c r="H229" s="213">
        <v>16</v>
      </c>
      <c r="I229" s="214"/>
      <c r="J229" s="215">
        <f>ROUND(I229*H229,2)</f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>O229*H229</f>
        <v>0</v>
      </c>
      <c r="Q229" s="218">
        <v>0.00069</v>
      </c>
      <c r="R229" s="218">
        <f>Q229*H229</f>
        <v>0.01104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85</v>
      </c>
      <c r="BK229" s="221">
        <f>ROUND(I229*H229,2)</f>
        <v>0</v>
      </c>
      <c r="BL229" s="17" t="s">
        <v>197</v>
      </c>
      <c r="BM229" s="220" t="s">
        <v>841</v>
      </c>
    </row>
    <row r="230" spans="1:65" s="2" customFormat="1" ht="16.5" customHeight="1">
      <c r="A230" s="34"/>
      <c r="B230" s="35"/>
      <c r="C230" s="209" t="s">
        <v>447</v>
      </c>
      <c r="D230" s="209" t="s">
        <v>192</v>
      </c>
      <c r="E230" s="210" t="s">
        <v>842</v>
      </c>
      <c r="F230" s="211" t="s">
        <v>843</v>
      </c>
      <c r="G230" s="212" t="s">
        <v>350</v>
      </c>
      <c r="H230" s="213">
        <v>8</v>
      </c>
      <c r="I230" s="214"/>
      <c r="J230" s="215">
        <f>ROUND(I230*H230,2)</f>
        <v>0</v>
      </c>
      <c r="K230" s="211" t="s">
        <v>196</v>
      </c>
      <c r="L230" s="39"/>
      <c r="M230" s="216" t="s">
        <v>1</v>
      </c>
      <c r="N230" s="217" t="s">
        <v>43</v>
      </c>
      <c r="O230" s="71"/>
      <c r="P230" s="218">
        <f>O230*H230</f>
        <v>0</v>
      </c>
      <c r="Q230" s="218">
        <v>0</v>
      </c>
      <c r="R230" s="218">
        <f>Q230*H230</f>
        <v>0</v>
      </c>
      <c r="S230" s="218">
        <v>0</v>
      </c>
      <c r="T230" s="21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0" t="s">
        <v>197</v>
      </c>
      <c r="AT230" s="220" t="s">
        <v>192</v>
      </c>
      <c r="AU230" s="220" t="s">
        <v>87</v>
      </c>
      <c r="AY230" s="17" t="s">
        <v>190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17" t="s">
        <v>85</v>
      </c>
      <c r="BK230" s="221">
        <f>ROUND(I230*H230,2)</f>
        <v>0</v>
      </c>
      <c r="BL230" s="17" t="s">
        <v>197</v>
      </c>
      <c r="BM230" s="220" t="s">
        <v>844</v>
      </c>
    </row>
    <row r="231" spans="2:63" s="12" customFormat="1" ht="22.8" customHeight="1">
      <c r="B231" s="193"/>
      <c r="C231" s="194"/>
      <c r="D231" s="195" t="s">
        <v>77</v>
      </c>
      <c r="E231" s="207" t="s">
        <v>595</v>
      </c>
      <c r="F231" s="207" t="s">
        <v>596</v>
      </c>
      <c r="G231" s="194"/>
      <c r="H231" s="194"/>
      <c r="I231" s="197"/>
      <c r="J231" s="208">
        <f>BK231</f>
        <v>0</v>
      </c>
      <c r="K231" s="194"/>
      <c r="L231" s="199"/>
      <c r="M231" s="200"/>
      <c r="N231" s="201"/>
      <c r="O231" s="201"/>
      <c r="P231" s="202">
        <f>SUM(P232:P244)</f>
        <v>0</v>
      </c>
      <c r="Q231" s="201"/>
      <c r="R231" s="202">
        <f>SUM(R232:R244)</f>
        <v>0</v>
      </c>
      <c r="S231" s="201"/>
      <c r="T231" s="203">
        <f>SUM(T232:T244)</f>
        <v>0</v>
      </c>
      <c r="AR231" s="204" t="s">
        <v>85</v>
      </c>
      <c r="AT231" s="205" t="s">
        <v>77</v>
      </c>
      <c r="AU231" s="205" t="s">
        <v>85</v>
      </c>
      <c r="AY231" s="204" t="s">
        <v>190</v>
      </c>
      <c r="BK231" s="206">
        <f>SUM(BK232:BK244)</f>
        <v>0</v>
      </c>
    </row>
    <row r="232" spans="1:65" s="2" customFormat="1" ht="16.5" customHeight="1">
      <c r="A232" s="34"/>
      <c r="B232" s="35"/>
      <c r="C232" s="209" t="s">
        <v>456</v>
      </c>
      <c r="D232" s="209" t="s">
        <v>192</v>
      </c>
      <c r="E232" s="210" t="s">
        <v>597</v>
      </c>
      <c r="F232" s="211" t="s">
        <v>598</v>
      </c>
      <c r="G232" s="212" t="s">
        <v>256</v>
      </c>
      <c r="H232" s="213">
        <v>11.813</v>
      </c>
      <c r="I232" s="214"/>
      <c r="J232" s="215">
        <f>ROUND(I232*H232,2)</f>
        <v>0</v>
      </c>
      <c r="K232" s="211" t="s">
        <v>196</v>
      </c>
      <c r="L232" s="39"/>
      <c r="M232" s="216" t="s">
        <v>1</v>
      </c>
      <c r="N232" s="217" t="s">
        <v>43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197</v>
      </c>
      <c r="AT232" s="220" t="s">
        <v>192</v>
      </c>
      <c r="AU232" s="220" t="s">
        <v>87</v>
      </c>
      <c r="AY232" s="17" t="s">
        <v>190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85</v>
      </c>
      <c r="BK232" s="221">
        <f>ROUND(I232*H232,2)</f>
        <v>0</v>
      </c>
      <c r="BL232" s="17" t="s">
        <v>197</v>
      </c>
      <c r="BM232" s="220" t="s">
        <v>845</v>
      </c>
    </row>
    <row r="233" spans="2:51" s="13" customFormat="1" ht="10.2">
      <c r="B233" s="222"/>
      <c r="C233" s="223"/>
      <c r="D233" s="224" t="s">
        <v>199</v>
      </c>
      <c r="E233" s="225" t="s">
        <v>472</v>
      </c>
      <c r="F233" s="226" t="s">
        <v>846</v>
      </c>
      <c r="G233" s="223"/>
      <c r="H233" s="227">
        <v>11.813</v>
      </c>
      <c r="I233" s="228"/>
      <c r="J233" s="223"/>
      <c r="K233" s="223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199</v>
      </c>
      <c r="AU233" s="233" t="s">
        <v>87</v>
      </c>
      <c r="AV233" s="13" t="s">
        <v>87</v>
      </c>
      <c r="AW233" s="13" t="s">
        <v>34</v>
      </c>
      <c r="AX233" s="13" t="s">
        <v>85</v>
      </c>
      <c r="AY233" s="233" t="s">
        <v>190</v>
      </c>
    </row>
    <row r="234" spans="1:65" s="2" customFormat="1" ht="21.75" customHeight="1">
      <c r="A234" s="34"/>
      <c r="B234" s="35"/>
      <c r="C234" s="209" t="s">
        <v>462</v>
      </c>
      <c r="D234" s="209" t="s">
        <v>192</v>
      </c>
      <c r="E234" s="210" t="s">
        <v>600</v>
      </c>
      <c r="F234" s="211" t="s">
        <v>601</v>
      </c>
      <c r="G234" s="212" t="s">
        <v>256</v>
      </c>
      <c r="H234" s="213">
        <v>165.382</v>
      </c>
      <c r="I234" s="214"/>
      <c r="J234" s="215">
        <f>ROUND(I234*H234,2)</f>
        <v>0</v>
      </c>
      <c r="K234" s="211" t="s">
        <v>196</v>
      </c>
      <c r="L234" s="39"/>
      <c r="M234" s="216" t="s">
        <v>1</v>
      </c>
      <c r="N234" s="217" t="s">
        <v>43</v>
      </c>
      <c r="O234" s="71"/>
      <c r="P234" s="218">
        <f>O234*H234</f>
        <v>0</v>
      </c>
      <c r="Q234" s="218">
        <v>0</v>
      </c>
      <c r="R234" s="218">
        <f>Q234*H234</f>
        <v>0</v>
      </c>
      <c r="S234" s="218">
        <v>0</v>
      </c>
      <c r="T234" s="21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0" t="s">
        <v>197</v>
      </c>
      <c r="AT234" s="220" t="s">
        <v>192</v>
      </c>
      <c r="AU234" s="220" t="s">
        <v>87</v>
      </c>
      <c r="AY234" s="17" t="s">
        <v>190</v>
      </c>
      <c r="BE234" s="221">
        <f>IF(N234="základní",J234,0)</f>
        <v>0</v>
      </c>
      <c r="BF234" s="221">
        <f>IF(N234="snížená",J234,0)</f>
        <v>0</v>
      </c>
      <c r="BG234" s="221">
        <f>IF(N234="zákl. přenesená",J234,0)</f>
        <v>0</v>
      </c>
      <c r="BH234" s="221">
        <f>IF(N234="sníž. přenesená",J234,0)</f>
        <v>0</v>
      </c>
      <c r="BI234" s="221">
        <f>IF(N234="nulová",J234,0)</f>
        <v>0</v>
      </c>
      <c r="BJ234" s="17" t="s">
        <v>85</v>
      </c>
      <c r="BK234" s="221">
        <f>ROUND(I234*H234,2)</f>
        <v>0</v>
      </c>
      <c r="BL234" s="17" t="s">
        <v>197</v>
      </c>
      <c r="BM234" s="220" t="s">
        <v>847</v>
      </c>
    </row>
    <row r="235" spans="2:51" s="13" customFormat="1" ht="10.2">
      <c r="B235" s="222"/>
      <c r="C235" s="223"/>
      <c r="D235" s="224" t="s">
        <v>199</v>
      </c>
      <c r="E235" s="225" t="s">
        <v>1</v>
      </c>
      <c r="F235" s="226" t="s">
        <v>603</v>
      </c>
      <c r="G235" s="223"/>
      <c r="H235" s="227">
        <v>165.382</v>
      </c>
      <c r="I235" s="228"/>
      <c r="J235" s="223"/>
      <c r="K235" s="223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199</v>
      </c>
      <c r="AU235" s="233" t="s">
        <v>87</v>
      </c>
      <c r="AV235" s="13" t="s">
        <v>87</v>
      </c>
      <c r="AW235" s="13" t="s">
        <v>34</v>
      </c>
      <c r="AX235" s="13" t="s">
        <v>85</v>
      </c>
      <c r="AY235" s="233" t="s">
        <v>190</v>
      </c>
    </row>
    <row r="236" spans="1:65" s="2" customFormat="1" ht="16.5" customHeight="1">
      <c r="A236" s="34"/>
      <c r="B236" s="35"/>
      <c r="C236" s="209" t="s">
        <v>630</v>
      </c>
      <c r="D236" s="209" t="s">
        <v>192</v>
      </c>
      <c r="E236" s="210" t="s">
        <v>604</v>
      </c>
      <c r="F236" s="211" t="s">
        <v>605</v>
      </c>
      <c r="G236" s="212" t="s">
        <v>256</v>
      </c>
      <c r="H236" s="213">
        <v>1.64</v>
      </c>
      <c r="I236" s="214"/>
      <c r="J236" s="215">
        <f>ROUND(I236*H236,2)</f>
        <v>0</v>
      </c>
      <c r="K236" s="211" t="s">
        <v>196</v>
      </c>
      <c r="L236" s="39"/>
      <c r="M236" s="216" t="s">
        <v>1</v>
      </c>
      <c r="N236" s="217" t="s">
        <v>43</v>
      </c>
      <c r="O236" s="71"/>
      <c r="P236" s="218">
        <f>O236*H236</f>
        <v>0</v>
      </c>
      <c r="Q236" s="218">
        <v>0</v>
      </c>
      <c r="R236" s="218">
        <f>Q236*H236</f>
        <v>0</v>
      </c>
      <c r="S236" s="218">
        <v>0</v>
      </c>
      <c r="T236" s="219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0" t="s">
        <v>197</v>
      </c>
      <c r="AT236" s="220" t="s">
        <v>192</v>
      </c>
      <c r="AU236" s="220" t="s">
        <v>87</v>
      </c>
      <c r="AY236" s="17" t="s">
        <v>190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17" t="s">
        <v>85</v>
      </c>
      <c r="BK236" s="221">
        <f>ROUND(I236*H236,2)</f>
        <v>0</v>
      </c>
      <c r="BL236" s="17" t="s">
        <v>197</v>
      </c>
      <c r="BM236" s="220" t="s">
        <v>848</v>
      </c>
    </row>
    <row r="237" spans="2:51" s="13" customFormat="1" ht="10.2">
      <c r="B237" s="222"/>
      <c r="C237" s="223"/>
      <c r="D237" s="224" t="s">
        <v>199</v>
      </c>
      <c r="E237" s="225" t="s">
        <v>475</v>
      </c>
      <c r="F237" s="226" t="s">
        <v>714</v>
      </c>
      <c r="G237" s="223"/>
      <c r="H237" s="227">
        <v>1.64</v>
      </c>
      <c r="I237" s="228"/>
      <c r="J237" s="223"/>
      <c r="K237" s="223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199</v>
      </c>
      <c r="AU237" s="233" t="s">
        <v>87</v>
      </c>
      <c r="AV237" s="13" t="s">
        <v>87</v>
      </c>
      <c r="AW237" s="13" t="s">
        <v>34</v>
      </c>
      <c r="AX237" s="13" t="s">
        <v>85</v>
      </c>
      <c r="AY237" s="233" t="s">
        <v>190</v>
      </c>
    </row>
    <row r="238" spans="1:65" s="2" customFormat="1" ht="21.75" customHeight="1">
      <c r="A238" s="34"/>
      <c r="B238" s="35"/>
      <c r="C238" s="209" t="s">
        <v>849</v>
      </c>
      <c r="D238" s="209" t="s">
        <v>192</v>
      </c>
      <c r="E238" s="210" t="s">
        <v>608</v>
      </c>
      <c r="F238" s="211" t="s">
        <v>609</v>
      </c>
      <c r="G238" s="212" t="s">
        <v>256</v>
      </c>
      <c r="H238" s="213">
        <v>22.96</v>
      </c>
      <c r="I238" s="214"/>
      <c r="J238" s="215">
        <f>ROUND(I238*H238,2)</f>
        <v>0</v>
      </c>
      <c r="K238" s="211" t="s">
        <v>196</v>
      </c>
      <c r="L238" s="39"/>
      <c r="M238" s="216" t="s">
        <v>1</v>
      </c>
      <c r="N238" s="217" t="s">
        <v>43</v>
      </c>
      <c r="O238" s="71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197</v>
      </c>
      <c r="AT238" s="220" t="s">
        <v>192</v>
      </c>
      <c r="AU238" s="220" t="s">
        <v>87</v>
      </c>
      <c r="AY238" s="17" t="s">
        <v>190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85</v>
      </c>
      <c r="BK238" s="221">
        <f>ROUND(I238*H238,2)</f>
        <v>0</v>
      </c>
      <c r="BL238" s="17" t="s">
        <v>197</v>
      </c>
      <c r="BM238" s="220" t="s">
        <v>850</v>
      </c>
    </row>
    <row r="239" spans="2:51" s="13" customFormat="1" ht="10.2">
      <c r="B239" s="222"/>
      <c r="C239" s="223"/>
      <c r="D239" s="224" t="s">
        <v>199</v>
      </c>
      <c r="E239" s="225" t="s">
        <v>1</v>
      </c>
      <c r="F239" s="226" t="s">
        <v>611</v>
      </c>
      <c r="G239" s="223"/>
      <c r="H239" s="227">
        <v>22.96</v>
      </c>
      <c r="I239" s="228"/>
      <c r="J239" s="223"/>
      <c r="K239" s="223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199</v>
      </c>
      <c r="AU239" s="233" t="s">
        <v>87</v>
      </c>
      <c r="AV239" s="13" t="s">
        <v>87</v>
      </c>
      <c r="AW239" s="13" t="s">
        <v>34</v>
      </c>
      <c r="AX239" s="13" t="s">
        <v>85</v>
      </c>
      <c r="AY239" s="233" t="s">
        <v>190</v>
      </c>
    </row>
    <row r="240" spans="1:65" s="2" customFormat="1" ht="21.75" customHeight="1">
      <c r="A240" s="34"/>
      <c r="B240" s="35"/>
      <c r="C240" s="209" t="s">
        <v>851</v>
      </c>
      <c r="D240" s="209" t="s">
        <v>192</v>
      </c>
      <c r="E240" s="210" t="s">
        <v>612</v>
      </c>
      <c r="F240" s="211" t="s">
        <v>613</v>
      </c>
      <c r="G240" s="212" t="s">
        <v>256</v>
      </c>
      <c r="H240" s="213">
        <v>13.453</v>
      </c>
      <c r="I240" s="214"/>
      <c r="J240" s="215">
        <f>ROUND(I240*H240,2)</f>
        <v>0</v>
      </c>
      <c r="K240" s="211" t="s">
        <v>196</v>
      </c>
      <c r="L240" s="39"/>
      <c r="M240" s="216" t="s">
        <v>1</v>
      </c>
      <c r="N240" s="217" t="s">
        <v>43</v>
      </c>
      <c r="O240" s="71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197</v>
      </c>
      <c r="AT240" s="220" t="s">
        <v>192</v>
      </c>
      <c r="AU240" s="220" t="s">
        <v>87</v>
      </c>
      <c r="AY240" s="17" t="s">
        <v>190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85</v>
      </c>
      <c r="BK240" s="221">
        <f>ROUND(I240*H240,2)</f>
        <v>0</v>
      </c>
      <c r="BL240" s="17" t="s">
        <v>197</v>
      </c>
      <c r="BM240" s="220" t="s">
        <v>852</v>
      </c>
    </row>
    <row r="241" spans="1:65" s="2" customFormat="1" ht="33" customHeight="1">
      <c r="A241" s="34"/>
      <c r="B241" s="35"/>
      <c r="C241" s="209" t="s">
        <v>853</v>
      </c>
      <c r="D241" s="209" t="s">
        <v>192</v>
      </c>
      <c r="E241" s="210" t="s">
        <v>854</v>
      </c>
      <c r="F241" s="211" t="s">
        <v>855</v>
      </c>
      <c r="G241" s="212" t="s">
        <v>256</v>
      </c>
      <c r="H241" s="213">
        <v>1.64</v>
      </c>
      <c r="I241" s="214"/>
      <c r="J241" s="215">
        <f>ROUND(I241*H241,2)</f>
        <v>0</v>
      </c>
      <c r="K241" s="211" t="s">
        <v>196</v>
      </c>
      <c r="L241" s="39"/>
      <c r="M241" s="216" t="s">
        <v>1</v>
      </c>
      <c r="N241" s="217" t="s">
        <v>43</v>
      </c>
      <c r="O241" s="71"/>
      <c r="P241" s="218">
        <f>O241*H241</f>
        <v>0</v>
      </c>
      <c r="Q241" s="218">
        <v>0</v>
      </c>
      <c r="R241" s="218">
        <f>Q241*H241</f>
        <v>0</v>
      </c>
      <c r="S241" s="218">
        <v>0</v>
      </c>
      <c r="T241" s="21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197</v>
      </c>
      <c r="AT241" s="220" t="s">
        <v>192</v>
      </c>
      <c r="AU241" s="220" t="s">
        <v>87</v>
      </c>
      <c r="AY241" s="17" t="s">
        <v>190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85</v>
      </c>
      <c r="BK241" s="221">
        <f>ROUND(I241*H241,2)</f>
        <v>0</v>
      </c>
      <c r="BL241" s="17" t="s">
        <v>197</v>
      </c>
      <c r="BM241" s="220" t="s">
        <v>856</v>
      </c>
    </row>
    <row r="242" spans="1:65" s="2" customFormat="1" ht="33" customHeight="1">
      <c r="A242" s="34"/>
      <c r="B242" s="35"/>
      <c r="C242" s="209" t="s">
        <v>468</v>
      </c>
      <c r="D242" s="209" t="s">
        <v>192</v>
      </c>
      <c r="E242" s="210" t="s">
        <v>618</v>
      </c>
      <c r="F242" s="211" t="s">
        <v>619</v>
      </c>
      <c r="G242" s="212" t="s">
        <v>256</v>
      </c>
      <c r="H242" s="213">
        <v>5.048</v>
      </c>
      <c r="I242" s="214"/>
      <c r="J242" s="215">
        <f>ROUND(I242*H242,2)</f>
        <v>0</v>
      </c>
      <c r="K242" s="211" t="s">
        <v>196</v>
      </c>
      <c r="L242" s="39"/>
      <c r="M242" s="216" t="s">
        <v>1</v>
      </c>
      <c r="N242" s="217" t="s">
        <v>43</v>
      </c>
      <c r="O242" s="71"/>
      <c r="P242" s="218">
        <f>O242*H242</f>
        <v>0</v>
      </c>
      <c r="Q242" s="218">
        <v>0</v>
      </c>
      <c r="R242" s="218">
        <f>Q242*H242</f>
        <v>0</v>
      </c>
      <c r="S242" s="218">
        <v>0</v>
      </c>
      <c r="T242" s="21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0" t="s">
        <v>197</v>
      </c>
      <c r="AT242" s="220" t="s">
        <v>192</v>
      </c>
      <c r="AU242" s="220" t="s">
        <v>87</v>
      </c>
      <c r="AY242" s="17" t="s">
        <v>190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7" t="s">
        <v>85</v>
      </c>
      <c r="BK242" s="221">
        <f>ROUND(I242*H242,2)</f>
        <v>0</v>
      </c>
      <c r="BL242" s="17" t="s">
        <v>197</v>
      </c>
      <c r="BM242" s="220" t="s">
        <v>857</v>
      </c>
    </row>
    <row r="243" spans="1:65" s="2" customFormat="1" ht="33" customHeight="1">
      <c r="A243" s="34"/>
      <c r="B243" s="35"/>
      <c r="C243" s="209" t="s">
        <v>467</v>
      </c>
      <c r="D243" s="209" t="s">
        <v>192</v>
      </c>
      <c r="E243" s="210" t="s">
        <v>622</v>
      </c>
      <c r="F243" s="211" t="s">
        <v>623</v>
      </c>
      <c r="G243" s="212" t="s">
        <v>256</v>
      </c>
      <c r="H243" s="213">
        <v>6.765</v>
      </c>
      <c r="I243" s="214"/>
      <c r="J243" s="215">
        <f>ROUND(I243*H243,2)</f>
        <v>0</v>
      </c>
      <c r="K243" s="211" t="s">
        <v>196</v>
      </c>
      <c r="L243" s="39"/>
      <c r="M243" s="216" t="s">
        <v>1</v>
      </c>
      <c r="N243" s="217" t="s">
        <v>43</v>
      </c>
      <c r="O243" s="71"/>
      <c r="P243" s="218">
        <f>O243*H243</f>
        <v>0</v>
      </c>
      <c r="Q243" s="218">
        <v>0</v>
      </c>
      <c r="R243" s="218">
        <f>Q243*H243</f>
        <v>0</v>
      </c>
      <c r="S243" s="218">
        <v>0</v>
      </c>
      <c r="T243" s="21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0" t="s">
        <v>197</v>
      </c>
      <c r="AT243" s="220" t="s">
        <v>192</v>
      </c>
      <c r="AU243" s="220" t="s">
        <v>87</v>
      </c>
      <c r="AY243" s="17" t="s">
        <v>190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17" t="s">
        <v>85</v>
      </c>
      <c r="BK243" s="221">
        <f>ROUND(I243*H243,2)</f>
        <v>0</v>
      </c>
      <c r="BL243" s="17" t="s">
        <v>197</v>
      </c>
      <c r="BM243" s="220" t="s">
        <v>858</v>
      </c>
    </row>
    <row r="244" spans="2:51" s="13" customFormat="1" ht="10.2">
      <c r="B244" s="222"/>
      <c r="C244" s="223"/>
      <c r="D244" s="224" t="s">
        <v>199</v>
      </c>
      <c r="E244" s="225" t="s">
        <v>1</v>
      </c>
      <c r="F244" s="226" t="s">
        <v>859</v>
      </c>
      <c r="G244" s="223"/>
      <c r="H244" s="227">
        <v>6.765</v>
      </c>
      <c r="I244" s="228"/>
      <c r="J244" s="223"/>
      <c r="K244" s="223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199</v>
      </c>
      <c r="AU244" s="233" t="s">
        <v>87</v>
      </c>
      <c r="AV244" s="13" t="s">
        <v>87</v>
      </c>
      <c r="AW244" s="13" t="s">
        <v>34</v>
      </c>
      <c r="AX244" s="13" t="s">
        <v>85</v>
      </c>
      <c r="AY244" s="233" t="s">
        <v>190</v>
      </c>
    </row>
    <row r="245" spans="2:63" s="12" customFormat="1" ht="22.8" customHeight="1">
      <c r="B245" s="193"/>
      <c r="C245" s="194"/>
      <c r="D245" s="195" t="s">
        <v>77</v>
      </c>
      <c r="E245" s="207" t="s">
        <v>407</v>
      </c>
      <c r="F245" s="207" t="s">
        <v>408</v>
      </c>
      <c r="G245" s="194"/>
      <c r="H245" s="194"/>
      <c r="I245" s="197"/>
      <c r="J245" s="208">
        <f>BK245</f>
        <v>0</v>
      </c>
      <c r="K245" s="194"/>
      <c r="L245" s="199"/>
      <c r="M245" s="200"/>
      <c r="N245" s="201"/>
      <c r="O245" s="201"/>
      <c r="P245" s="202">
        <f>P246</f>
        <v>0</v>
      </c>
      <c r="Q245" s="201"/>
      <c r="R245" s="202">
        <f>R246</f>
        <v>0</v>
      </c>
      <c r="S245" s="201"/>
      <c r="T245" s="203">
        <f>T246</f>
        <v>0</v>
      </c>
      <c r="AR245" s="204" t="s">
        <v>85</v>
      </c>
      <c r="AT245" s="205" t="s">
        <v>77</v>
      </c>
      <c r="AU245" s="205" t="s">
        <v>85</v>
      </c>
      <c r="AY245" s="204" t="s">
        <v>190</v>
      </c>
      <c r="BK245" s="206">
        <f>BK246</f>
        <v>0</v>
      </c>
    </row>
    <row r="246" spans="1:65" s="2" customFormat="1" ht="21.75" customHeight="1">
      <c r="A246" s="34"/>
      <c r="B246" s="35"/>
      <c r="C246" s="209" t="s">
        <v>860</v>
      </c>
      <c r="D246" s="209" t="s">
        <v>192</v>
      </c>
      <c r="E246" s="210" t="s">
        <v>625</v>
      </c>
      <c r="F246" s="211" t="s">
        <v>626</v>
      </c>
      <c r="G246" s="212" t="s">
        <v>256</v>
      </c>
      <c r="H246" s="213">
        <v>219.582</v>
      </c>
      <c r="I246" s="214"/>
      <c r="J246" s="215">
        <f>ROUND(I246*H246,2)</f>
        <v>0</v>
      </c>
      <c r="K246" s="211" t="s">
        <v>196</v>
      </c>
      <c r="L246" s="39"/>
      <c r="M246" s="216" t="s">
        <v>1</v>
      </c>
      <c r="N246" s="217" t="s">
        <v>43</v>
      </c>
      <c r="O246" s="71"/>
      <c r="P246" s="218">
        <f>O246*H246</f>
        <v>0</v>
      </c>
      <c r="Q246" s="218">
        <v>0</v>
      </c>
      <c r="R246" s="218">
        <f>Q246*H246</f>
        <v>0</v>
      </c>
      <c r="S246" s="218">
        <v>0</v>
      </c>
      <c r="T246" s="21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0" t="s">
        <v>197</v>
      </c>
      <c r="AT246" s="220" t="s">
        <v>192</v>
      </c>
      <c r="AU246" s="220" t="s">
        <v>87</v>
      </c>
      <c r="AY246" s="17" t="s">
        <v>190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17" t="s">
        <v>85</v>
      </c>
      <c r="BK246" s="221">
        <f>ROUND(I246*H246,2)</f>
        <v>0</v>
      </c>
      <c r="BL246" s="17" t="s">
        <v>197</v>
      </c>
      <c r="BM246" s="220" t="s">
        <v>861</v>
      </c>
    </row>
    <row r="247" spans="2:63" s="12" customFormat="1" ht="25.95" customHeight="1">
      <c r="B247" s="193"/>
      <c r="C247" s="194"/>
      <c r="D247" s="195" t="s">
        <v>77</v>
      </c>
      <c r="E247" s="196" t="s">
        <v>327</v>
      </c>
      <c r="F247" s="196" t="s">
        <v>647</v>
      </c>
      <c r="G247" s="194"/>
      <c r="H247" s="194"/>
      <c r="I247" s="197"/>
      <c r="J247" s="198">
        <f>BK247</f>
        <v>0</v>
      </c>
      <c r="K247" s="194"/>
      <c r="L247" s="199"/>
      <c r="M247" s="200"/>
      <c r="N247" s="201"/>
      <c r="O247" s="201"/>
      <c r="P247" s="202">
        <f>P248</f>
        <v>0</v>
      </c>
      <c r="Q247" s="201"/>
      <c r="R247" s="202">
        <f>R248</f>
        <v>9.341220000000002</v>
      </c>
      <c r="S247" s="201"/>
      <c r="T247" s="203">
        <f>T248</f>
        <v>0</v>
      </c>
      <c r="AR247" s="204" t="s">
        <v>205</v>
      </c>
      <c r="AT247" s="205" t="s">
        <v>77</v>
      </c>
      <c r="AU247" s="205" t="s">
        <v>78</v>
      </c>
      <c r="AY247" s="204" t="s">
        <v>190</v>
      </c>
      <c r="BK247" s="206">
        <f>BK248</f>
        <v>0</v>
      </c>
    </row>
    <row r="248" spans="2:63" s="12" customFormat="1" ht="22.8" customHeight="1">
      <c r="B248" s="193"/>
      <c r="C248" s="194"/>
      <c r="D248" s="195" t="s">
        <v>77</v>
      </c>
      <c r="E248" s="207" t="s">
        <v>648</v>
      </c>
      <c r="F248" s="207" t="s">
        <v>649</v>
      </c>
      <c r="G248" s="194"/>
      <c r="H248" s="194"/>
      <c r="I248" s="197"/>
      <c r="J248" s="208">
        <f>BK248</f>
        <v>0</v>
      </c>
      <c r="K248" s="194"/>
      <c r="L248" s="199"/>
      <c r="M248" s="200"/>
      <c r="N248" s="201"/>
      <c r="O248" s="201"/>
      <c r="P248" s="202">
        <f>SUM(P249:P259)</f>
        <v>0</v>
      </c>
      <c r="Q248" s="201"/>
      <c r="R248" s="202">
        <f>SUM(R249:R259)</f>
        <v>9.341220000000002</v>
      </c>
      <c r="S248" s="201"/>
      <c r="T248" s="203">
        <f>SUM(T249:T259)</f>
        <v>0</v>
      </c>
      <c r="AR248" s="204" t="s">
        <v>205</v>
      </c>
      <c r="AT248" s="205" t="s">
        <v>77</v>
      </c>
      <c r="AU248" s="205" t="s">
        <v>85</v>
      </c>
      <c r="AY248" s="204" t="s">
        <v>190</v>
      </c>
      <c r="BK248" s="206">
        <f>SUM(BK249:BK259)</f>
        <v>0</v>
      </c>
    </row>
    <row r="249" spans="1:65" s="2" customFormat="1" ht="21.75" customHeight="1">
      <c r="A249" s="34"/>
      <c r="B249" s="35"/>
      <c r="C249" s="209" t="s">
        <v>149</v>
      </c>
      <c r="D249" s="209" t="s">
        <v>192</v>
      </c>
      <c r="E249" s="210" t="s">
        <v>650</v>
      </c>
      <c r="F249" s="211" t="s">
        <v>651</v>
      </c>
      <c r="G249" s="212" t="s">
        <v>350</v>
      </c>
      <c r="H249" s="213">
        <v>46</v>
      </c>
      <c r="I249" s="214"/>
      <c r="J249" s="215">
        <f>ROUND(I249*H249,2)</f>
        <v>0</v>
      </c>
      <c r="K249" s="211" t="s">
        <v>196</v>
      </c>
      <c r="L249" s="39"/>
      <c r="M249" s="216" t="s">
        <v>1</v>
      </c>
      <c r="N249" s="217" t="s">
        <v>43</v>
      </c>
      <c r="O249" s="71"/>
      <c r="P249" s="218">
        <f>O249*H249</f>
        <v>0</v>
      </c>
      <c r="Q249" s="218">
        <v>0</v>
      </c>
      <c r="R249" s="218">
        <f>Q249*H249</f>
        <v>0</v>
      </c>
      <c r="S249" s="218">
        <v>0</v>
      </c>
      <c r="T249" s="219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0" t="s">
        <v>652</v>
      </c>
      <c r="AT249" s="220" t="s">
        <v>192</v>
      </c>
      <c r="AU249" s="220" t="s">
        <v>87</v>
      </c>
      <c r="AY249" s="17" t="s">
        <v>190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17" t="s">
        <v>85</v>
      </c>
      <c r="BK249" s="221">
        <f>ROUND(I249*H249,2)</f>
        <v>0</v>
      </c>
      <c r="BL249" s="17" t="s">
        <v>652</v>
      </c>
      <c r="BM249" s="220" t="s">
        <v>862</v>
      </c>
    </row>
    <row r="250" spans="2:51" s="13" customFormat="1" ht="10.2">
      <c r="B250" s="222"/>
      <c r="C250" s="223"/>
      <c r="D250" s="224" t="s">
        <v>199</v>
      </c>
      <c r="E250" s="225" t="s">
        <v>1</v>
      </c>
      <c r="F250" s="226" t="s">
        <v>863</v>
      </c>
      <c r="G250" s="223"/>
      <c r="H250" s="227">
        <v>46</v>
      </c>
      <c r="I250" s="228"/>
      <c r="J250" s="223"/>
      <c r="K250" s="223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199</v>
      </c>
      <c r="AU250" s="233" t="s">
        <v>87</v>
      </c>
      <c r="AV250" s="13" t="s">
        <v>87</v>
      </c>
      <c r="AW250" s="13" t="s">
        <v>34</v>
      </c>
      <c r="AX250" s="13" t="s">
        <v>85</v>
      </c>
      <c r="AY250" s="233" t="s">
        <v>190</v>
      </c>
    </row>
    <row r="251" spans="1:65" s="2" customFormat="1" ht="21.75" customHeight="1">
      <c r="A251" s="34"/>
      <c r="B251" s="35"/>
      <c r="C251" s="209" t="s">
        <v>864</v>
      </c>
      <c r="D251" s="209" t="s">
        <v>192</v>
      </c>
      <c r="E251" s="210" t="s">
        <v>655</v>
      </c>
      <c r="F251" s="211" t="s">
        <v>656</v>
      </c>
      <c r="G251" s="212" t="s">
        <v>350</v>
      </c>
      <c r="H251" s="213">
        <v>46</v>
      </c>
      <c r="I251" s="214"/>
      <c r="J251" s="215">
        <f aca="true" t="shared" si="0" ref="J251:J256">ROUND(I251*H251,2)</f>
        <v>0</v>
      </c>
      <c r="K251" s="211" t="s">
        <v>196</v>
      </c>
      <c r="L251" s="39"/>
      <c r="M251" s="216" t="s">
        <v>1</v>
      </c>
      <c r="N251" s="217" t="s">
        <v>43</v>
      </c>
      <c r="O251" s="71"/>
      <c r="P251" s="218">
        <f aca="true" t="shared" si="1" ref="P251:P256">O251*H251</f>
        <v>0</v>
      </c>
      <c r="Q251" s="218">
        <v>0.203</v>
      </c>
      <c r="R251" s="218">
        <f aca="true" t="shared" si="2" ref="R251:R256">Q251*H251</f>
        <v>9.338000000000001</v>
      </c>
      <c r="S251" s="218">
        <v>0</v>
      </c>
      <c r="T251" s="219">
        <f aca="true" t="shared" si="3" ref="T251:T256"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0" t="s">
        <v>652</v>
      </c>
      <c r="AT251" s="220" t="s">
        <v>192</v>
      </c>
      <c r="AU251" s="220" t="s">
        <v>87</v>
      </c>
      <c r="AY251" s="17" t="s">
        <v>190</v>
      </c>
      <c r="BE251" s="221">
        <f aca="true" t="shared" si="4" ref="BE251:BE256">IF(N251="základní",J251,0)</f>
        <v>0</v>
      </c>
      <c r="BF251" s="221">
        <f aca="true" t="shared" si="5" ref="BF251:BF256">IF(N251="snížená",J251,0)</f>
        <v>0</v>
      </c>
      <c r="BG251" s="221">
        <f aca="true" t="shared" si="6" ref="BG251:BG256">IF(N251="zákl. přenesená",J251,0)</f>
        <v>0</v>
      </c>
      <c r="BH251" s="221">
        <f aca="true" t="shared" si="7" ref="BH251:BH256">IF(N251="sníž. přenesená",J251,0)</f>
        <v>0</v>
      </c>
      <c r="BI251" s="221">
        <f aca="true" t="shared" si="8" ref="BI251:BI256">IF(N251="nulová",J251,0)</f>
        <v>0</v>
      </c>
      <c r="BJ251" s="17" t="s">
        <v>85</v>
      </c>
      <c r="BK251" s="221">
        <f aca="true" t="shared" si="9" ref="BK251:BK256">ROUND(I251*H251,2)</f>
        <v>0</v>
      </c>
      <c r="BL251" s="17" t="s">
        <v>652</v>
      </c>
      <c r="BM251" s="220" t="s">
        <v>865</v>
      </c>
    </row>
    <row r="252" spans="1:65" s="2" customFormat="1" ht="16.5" customHeight="1">
      <c r="A252" s="34"/>
      <c r="B252" s="35"/>
      <c r="C252" s="209" t="s">
        <v>866</v>
      </c>
      <c r="D252" s="209" t="s">
        <v>192</v>
      </c>
      <c r="E252" s="210" t="s">
        <v>658</v>
      </c>
      <c r="F252" s="211" t="s">
        <v>659</v>
      </c>
      <c r="G252" s="212" t="s">
        <v>350</v>
      </c>
      <c r="H252" s="213">
        <v>46</v>
      </c>
      <c r="I252" s="214"/>
      <c r="J252" s="215">
        <f t="shared" si="0"/>
        <v>0</v>
      </c>
      <c r="K252" s="211" t="s">
        <v>196</v>
      </c>
      <c r="L252" s="39"/>
      <c r="M252" s="216" t="s">
        <v>1</v>
      </c>
      <c r="N252" s="217" t="s">
        <v>43</v>
      </c>
      <c r="O252" s="71"/>
      <c r="P252" s="218">
        <f t="shared" si="1"/>
        <v>0</v>
      </c>
      <c r="Q252" s="218">
        <v>7E-05</v>
      </c>
      <c r="R252" s="218">
        <f t="shared" si="2"/>
        <v>0.0032199999999999998</v>
      </c>
      <c r="S252" s="218">
        <v>0</v>
      </c>
      <c r="T252" s="219">
        <f t="shared" si="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0" t="s">
        <v>652</v>
      </c>
      <c r="AT252" s="220" t="s">
        <v>192</v>
      </c>
      <c r="AU252" s="220" t="s">
        <v>87</v>
      </c>
      <c r="AY252" s="17" t="s">
        <v>190</v>
      </c>
      <c r="BE252" s="221">
        <f t="shared" si="4"/>
        <v>0</v>
      </c>
      <c r="BF252" s="221">
        <f t="shared" si="5"/>
        <v>0</v>
      </c>
      <c r="BG252" s="221">
        <f t="shared" si="6"/>
        <v>0</v>
      </c>
      <c r="BH252" s="221">
        <f t="shared" si="7"/>
        <v>0</v>
      </c>
      <c r="BI252" s="221">
        <f t="shared" si="8"/>
        <v>0</v>
      </c>
      <c r="BJ252" s="17" t="s">
        <v>85</v>
      </c>
      <c r="BK252" s="221">
        <f t="shared" si="9"/>
        <v>0</v>
      </c>
      <c r="BL252" s="17" t="s">
        <v>652</v>
      </c>
      <c r="BM252" s="220" t="s">
        <v>867</v>
      </c>
    </row>
    <row r="253" spans="1:65" s="2" customFormat="1" ht="21.75" customHeight="1">
      <c r="A253" s="34"/>
      <c r="B253" s="35"/>
      <c r="C253" s="209" t="s">
        <v>868</v>
      </c>
      <c r="D253" s="209" t="s">
        <v>192</v>
      </c>
      <c r="E253" s="210" t="s">
        <v>661</v>
      </c>
      <c r="F253" s="211" t="s">
        <v>662</v>
      </c>
      <c r="G253" s="212" t="s">
        <v>350</v>
      </c>
      <c r="H253" s="213">
        <v>46</v>
      </c>
      <c r="I253" s="214"/>
      <c r="J253" s="215">
        <f t="shared" si="0"/>
        <v>0</v>
      </c>
      <c r="K253" s="211" t="s">
        <v>196</v>
      </c>
      <c r="L253" s="39"/>
      <c r="M253" s="216" t="s">
        <v>1</v>
      </c>
      <c r="N253" s="217" t="s">
        <v>43</v>
      </c>
      <c r="O253" s="71"/>
      <c r="P253" s="218">
        <f t="shared" si="1"/>
        <v>0</v>
      </c>
      <c r="Q253" s="218">
        <v>0</v>
      </c>
      <c r="R253" s="218">
        <f t="shared" si="2"/>
        <v>0</v>
      </c>
      <c r="S253" s="218">
        <v>0</v>
      </c>
      <c r="T253" s="219">
        <f t="shared" si="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20" t="s">
        <v>652</v>
      </c>
      <c r="AT253" s="220" t="s">
        <v>192</v>
      </c>
      <c r="AU253" s="220" t="s">
        <v>87</v>
      </c>
      <c r="AY253" s="17" t="s">
        <v>190</v>
      </c>
      <c r="BE253" s="221">
        <f t="shared" si="4"/>
        <v>0</v>
      </c>
      <c r="BF253" s="221">
        <f t="shared" si="5"/>
        <v>0</v>
      </c>
      <c r="BG253" s="221">
        <f t="shared" si="6"/>
        <v>0</v>
      </c>
      <c r="BH253" s="221">
        <f t="shared" si="7"/>
        <v>0</v>
      </c>
      <c r="BI253" s="221">
        <f t="shared" si="8"/>
        <v>0</v>
      </c>
      <c r="BJ253" s="17" t="s">
        <v>85</v>
      </c>
      <c r="BK253" s="221">
        <f t="shared" si="9"/>
        <v>0</v>
      </c>
      <c r="BL253" s="17" t="s">
        <v>652</v>
      </c>
      <c r="BM253" s="220" t="s">
        <v>869</v>
      </c>
    </row>
    <row r="254" spans="1:65" s="2" customFormat="1" ht="16.5" customHeight="1">
      <c r="A254" s="34"/>
      <c r="B254" s="35"/>
      <c r="C254" s="255" t="s">
        <v>652</v>
      </c>
      <c r="D254" s="255" t="s">
        <v>327</v>
      </c>
      <c r="E254" s="256" t="s">
        <v>664</v>
      </c>
      <c r="F254" s="257" t="s">
        <v>665</v>
      </c>
      <c r="G254" s="258" t="s">
        <v>350</v>
      </c>
      <c r="H254" s="259">
        <v>46</v>
      </c>
      <c r="I254" s="260"/>
      <c r="J254" s="261">
        <f t="shared" si="0"/>
        <v>0</v>
      </c>
      <c r="K254" s="257" t="s">
        <v>1</v>
      </c>
      <c r="L254" s="262"/>
      <c r="M254" s="263" t="s">
        <v>1</v>
      </c>
      <c r="N254" s="264" t="s">
        <v>43</v>
      </c>
      <c r="O254" s="71"/>
      <c r="P254" s="218">
        <f t="shared" si="1"/>
        <v>0</v>
      </c>
      <c r="Q254" s="218">
        <v>0</v>
      </c>
      <c r="R254" s="218">
        <f t="shared" si="2"/>
        <v>0</v>
      </c>
      <c r="S254" s="218">
        <v>0</v>
      </c>
      <c r="T254" s="219">
        <f t="shared" si="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20" t="s">
        <v>666</v>
      </c>
      <c r="AT254" s="220" t="s">
        <v>327</v>
      </c>
      <c r="AU254" s="220" t="s">
        <v>87</v>
      </c>
      <c r="AY254" s="17" t="s">
        <v>190</v>
      </c>
      <c r="BE254" s="221">
        <f t="shared" si="4"/>
        <v>0</v>
      </c>
      <c r="BF254" s="221">
        <f t="shared" si="5"/>
        <v>0</v>
      </c>
      <c r="BG254" s="221">
        <f t="shared" si="6"/>
        <v>0</v>
      </c>
      <c r="BH254" s="221">
        <f t="shared" si="7"/>
        <v>0</v>
      </c>
      <c r="BI254" s="221">
        <f t="shared" si="8"/>
        <v>0</v>
      </c>
      <c r="BJ254" s="17" t="s">
        <v>85</v>
      </c>
      <c r="BK254" s="221">
        <f t="shared" si="9"/>
        <v>0</v>
      </c>
      <c r="BL254" s="17" t="s">
        <v>652</v>
      </c>
      <c r="BM254" s="220" t="s">
        <v>870</v>
      </c>
    </row>
    <row r="255" spans="1:65" s="2" customFormat="1" ht="21.75" customHeight="1">
      <c r="A255" s="34"/>
      <c r="B255" s="35"/>
      <c r="C255" s="209" t="s">
        <v>871</v>
      </c>
      <c r="D255" s="209" t="s">
        <v>192</v>
      </c>
      <c r="E255" s="210" t="s">
        <v>668</v>
      </c>
      <c r="F255" s="211" t="s">
        <v>669</v>
      </c>
      <c r="G255" s="212" t="s">
        <v>350</v>
      </c>
      <c r="H255" s="213">
        <v>46</v>
      </c>
      <c r="I255" s="214"/>
      <c r="J255" s="215">
        <f t="shared" si="0"/>
        <v>0</v>
      </c>
      <c r="K255" s="211" t="s">
        <v>196</v>
      </c>
      <c r="L255" s="39"/>
      <c r="M255" s="216" t="s">
        <v>1</v>
      </c>
      <c r="N255" s="217" t="s">
        <v>43</v>
      </c>
      <c r="O255" s="71"/>
      <c r="P255" s="218">
        <f t="shared" si="1"/>
        <v>0</v>
      </c>
      <c r="Q255" s="218">
        <v>0</v>
      </c>
      <c r="R255" s="218">
        <f t="shared" si="2"/>
        <v>0</v>
      </c>
      <c r="S255" s="218">
        <v>0</v>
      </c>
      <c r="T255" s="219">
        <f t="shared" si="3"/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652</v>
      </c>
      <c r="AT255" s="220" t="s">
        <v>192</v>
      </c>
      <c r="AU255" s="220" t="s">
        <v>87</v>
      </c>
      <c r="AY255" s="17" t="s">
        <v>190</v>
      </c>
      <c r="BE255" s="221">
        <f t="shared" si="4"/>
        <v>0</v>
      </c>
      <c r="BF255" s="221">
        <f t="shared" si="5"/>
        <v>0</v>
      </c>
      <c r="BG255" s="221">
        <f t="shared" si="6"/>
        <v>0</v>
      </c>
      <c r="BH255" s="221">
        <f t="shared" si="7"/>
        <v>0</v>
      </c>
      <c r="BI255" s="221">
        <f t="shared" si="8"/>
        <v>0</v>
      </c>
      <c r="BJ255" s="17" t="s">
        <v>85</v>
      </c>
      <c r="BK255" s="221">
        <f t="shared" si="9"/>
        <v>0</v>
      </c>
      <c r="BL255" s="17" t="s">
        <v>652</v>
      </c>
      <c r="BM255" s="220" t="s">
        <v>872</v>
      </c>
    </row>
    <row r="256" spans="1:65" s="2" customFormat="1" ht="16.5" customHeight="1">
      <c r="A256" s="34"/>
      <c r="B256" s="35"/>
      <c r="C256" s="209" t="s">
        <v>632</v>
      </c>
      <c r="D256" s="209" t="s">
        <v>192</v>
      </c>
      <c r="E256" s="210" t="s">
        <v>671</v>
      </c>
      <c r="F256" s="211" t="s">
        <v>672</v>
      </c>
      <c r="G256" s="212" t="s">
        <v>202</v>
      </c>
      <c r="H256" s="213">
        <v>1.61</v>
      </c>
      <c r="I256" s="214"/>
      <c r="J256" s="215">
        <f t="shared" si="0"/>
        <v>0</v>
      </c>
      <c r="K256" s="211" t="s">
        <v>196</v>
      </c>
      <c r="L256" s="39"/>
      <c r="M256" s="216" t="s">
        <v>1</v>
      </c>
      <c r="N256" s="217" t="s">
        <v>43</v>
      </c>
      <c r="O256" s="71"/>
      <c r="P256" s="218">
        <f t="shared" si="1"/>
        <v>0</v>
      </c>
      <c r="Q256" s="218">
        <v>0</v>
      </c>
      <c r="R256" s="218">
        <f t="shared" si="2"/>
        <v>0</v>
      </c>
      <c r="S256" s="218">
        <v>0</v>
      </c>
      <c r="T256" s="219">
        <f t="shared" si="3"/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20" t="s">
        <v>652</v>
      </c>
      <c r="AT256" s="220" t="s">
        <v>192</v>
      </c>
      <c r="AU256" s="220" t="s">
        <v>87</v>
      </c>
      <c r="AY256" s="17" t="s">
        <v>190</v>
      </c>
      <c r="BE256" s="221">
        <f t="shared" si="4"/>
        <v>0</v>
      </c>
      <c r="BF256" s="221">
        <f t="shared" si="5"/>
        <v>0</v>
      </c>
      <c r="BG256" s="221">
        <f t="shared" si="6"/>
        <v>0</v>
      </c>
      <c r="BH256" s="221">
        <f t="shared" si="7"/>
        <v>0</v>
      </c>
      <c r="BI256" s="221">
        <f t="shared" si="8"/>
        <v>0</v>
      </c>
      <c r="BJ256" s="17" t="s">
        <v>85</v>
      </c>
      <c r="BK256" s="221">
        <f t="shared" si="9"/>
        <v>0</v>
      </c>
      <c r="BL256" s="17" t="s">
        <v>652</v>
      </c>
      <c r="BM256" s="220" t="s">
        <v>873</v>
      </c>
    </row>
    <row r="257" spans="2:51" s="13" customFormat="1" ht="10.2">
      <c r="B257" s="222"/>
      <c r="C257" s="223"/>
      <c r="D257" s="224" t="s">
        <v>199</v>
      </c>
      <c r="E257" s="225" t="s">
        <v>634</v>
      </c>
      <c r="F257" s="226" t="s">
        <v>874</v>
      </c>
      <c r="G257" s="223"/>
      <c r="H257" s="227">
        <v>1.61</v>
      </c>
      <c r="I257" s="228"/>
      <c r="J257" s="223"/>
      <c r="K257" s="223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199</v>
      </c>
      <c r="AU257" s="233" t="s">
        <v>87</v>
      </c>
      <c r="AV257" s="13" t="s">
        <v>87</v>
      </c>
      <c r="AW257" s="13" t="s">
        <v>34</v>
      </c>
      <c r="AX257" s="13" t="s">
        <v>85</v>
      </c>
      <c r="AY257" s="233" t="s">
        <v>190</v>
      </c>
    </row>
    <row r="258" spans="1:65" s="2" customFormat="1" ht="21.75" customHeight="1">
      <c r="A258" s="34"/>
      <c r="B258" s="35"/>
      <c r="C258" s="209" t="s">
        <v>875</v>
      </c>
      <c r="D258" s="209" t="s">
        <v>192</v>
      </c>
      <c r="E258" s="210" t="s">
        <v>675</v>
      </c>
      <c r="F258" s="211" t="s">
        <v>676</v>
      </c>
      <c r="G258" s="212" t="s">
        <v>202</v>
      </c>
      <c r="H258" s="213">
        <v>22.54</v>
      </c>
      <c r="I258" s="214"/>
      <c r="J258" s="215">
        <f>ROUND(I258*H258,2)</f>
        <v>0</v>
      </c>
      <c r="K258" s="211" t="s">
        <v>196</v>
      </c>
      <c r="L258" s="39"/>
      <c r="M258" s="216" t="s">
        <v>1</v>
      </c>
      <c r="N258" s="217" t="s">
        <v>43</v>
      </c>
      <c r="O258" s="71"/>
      <c r="P258" s="218">
        <f>O258*H258</f>
        <v>0</v>
      </c>
      <c r="Q258" s="218">
        <v>0</v>
      </c>
      <c r="R258" s="218">
        <f>Q258*H258</f>
        <v>0</v>
      </c>
      <c r="S258" s="218">
        <v>0</v>
      </c>
      <c r="T258" s="219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20" t="s">
        <v>652</v>
      </c>
      <c r="AT258" s="220" t="s">
        <v>192</v>
      </c>
      <c r="AU258" s="220" t="s">
        <v>87</v>
      </c>
      <c r="AY258" s="17" t="s">
        <v>190</v>
      </c>
      <c r="BE258" s="221">
        <f>IF(N258="základní",J258,0)</f>
        <v>0</v>
      </c>
      <c r="BF258" s="221">
        <f>IF(N258="snížená",J258,0)</f>
        <v>0</v>
      </c>
      <c r="BG258" s="221">
        <f>IF(N258="zákl. přenesená",J258,0)</f>
        <v>0</v>
      </c>
      <c r="BH258" s="221">
        <f>IF(N258="sníž. přenesená",J258,0)</f>
        <v>0</v>
      </c>
      <c r="BI258" s="221">
        <f>IF(N258="nulová",J258,0)</f>
        <v>0</v>
      </c>
      <c r="BJ258" s="17" t="s">
        <v>85</v>
      </c>
      <c r="BK258" s="221">
        <f>ROUND(I258*H258,2)</f>
        <v>0</v>
      </c>
      <c r="BL258" s="17" t="s">
        <v>652</v>
      </c>
      <c r="BM258" s="220" t="s">
        <v>876</v>
      </c>
    </row>
    <row r="259" spans="2:51" s="13" customFormat="1" ht="10.2">
      <c r="B259" s="222"/>
      <c r="C259" s="223"/>
      <c r="D259" s="224" t="s">
        <v>199</v>
      </c>
      <c r="E259" s="225" t="s">
        <v>1</v>
      </c>
      <c r="F259" s="226" t="s">
        <v>678</v>
      </c>
      <c r="G259" s="223"/>
      <c r="H259" s="227">
        <v>22.54</v>
      </c>
      <c r="I259" s="228"/>
      <c r="J259" s="223"/>
      <c r="K259" s="223"/>
      <c r="L259" s="229"/>
      <c r="M259" s="230"/>
      <c r="N259" s="231"/>
      <c r="O259" s="231"/>
      <c r="P259" s="231"/>
      <c r="Q259" s="231"/>
      <c r="R259" s="231"/>
      <c r="S259" s="231"/>
      <c r="T259" s="232"/>
      <c r="AT259" s="233" t="s">
        <v>199</v>
      </c>
      <c r="AU259" s="233" t="s">
        <v>87</v>
      </c>
      <c r="AV259" s="13" t="s">
        <v>87</v>
      </c>
      <c r="AW259" s="13" t="s">
        <v>34</v>
      </c>
      <c r="AX259" s="13" t="s">
        <v>85</v>
      </c>
      <c r="AY259" s="233" t="s">
        <v>190</v>
      </c>
    </row>
    <row r="260" spans="2:63" s="12" customFormat="1" ht="25.95" customHeight="1">
      <c r="B260" s="193"/>
      <c r="C260" s="194"/>
      <c r="D260" s="195" t="s">
        <v>77</v>
      </c>
      <c r="E260" s="196" t="s">
        <v>453</v>
      </c>
      <c r="F260" s="196" t="s">
        <v>135</v>
      </c>
      <c r="G260" s="194"/>
      <c r="H260" s="194"/>
      <c r="I260" s="197"/>
      <c r="J260" s="198">
        <f>BK260</f>
        <v>0</v>
      </c>
      <c r="K260" s="194"/>
      <c r="L260" s="199"/>
      <c r="M260" s="200"/>
      <c r="N260" s="201"/>
      <c r="O260" s="201"/>
      <c r="P260" s="202">
        <f>P261+P264</f>
        <v>0</v>
      </c>
      <c r="Q260" s="201"/>
      <c r="R260" s="202">
        <f>R261+R264</f>
        <v>0</v>
      </c>
      <c r="S260" s="201"/>
      <c r="T260" s="203">
        <f>T261+T264</f>
        <v>0</v>
      </c>
      <c r="AR260" s="204" t="s">
        <v>217</v>
      </c>
      <c r="AT260" s="205" t="s">
        <v>77</v>
      </c>
      <c r="AU260" s="205" t="s">
        <v>78</v>
      </c>
      <c r="AY260" s="204" t="s">
        <v>190</v>
      </c>
      <c r="BK260" s="206">
        <f>BK261+BK264</f>
        <v>0</v>
      </c>
    </row>
    <row r="261" spans="2:63" s="12" customFormat="1" ht="22.8" customHeight="1">
      <c r="B261" s="193"/>
      <c r="C261" s="194"/>
      <c r="D261" s="195" t="s">
        <v>77</v>
      </c>
      <c r="E261" s="207" t="s">
        <v>454</v>
      </c>
      <c r="F261" s="207" t="s">
        <v>455</v>
      </c>
      <c r="G261" s="194"/>
      <c r="H261" s="194"/>
      <c r="I261" s="197"/>
      <c r="J261" s="208">
        <f>BK261</f>
        <v>0</v>
      </c>
      <c r="K261" s="194"/>
      <c r="L261" s="199"/>
      <c r="M261" s="200"/>
      <c r="N261" s="201"/>
      <c r="O261" s="201"/>
      <c r="P261" s="202">
        <f>SUM(P262:P263)</f>
        <v>0</v>
      </c>
      <c r="Q261" s="201"/>
      <c r="R261" s="202">
        <f>SUM(R262:R263)</f>
        <v>0</v>
      </c>
      <c r="S261" s="201"/>
      <c r="T261" s="203">
        <f>SUM(T262:T263)</f>
        <v>0</v>
      </c>
      <c r="AR261" s="204" t="s">
        <v>217</v>
      </c>
      <c r="AT261" s="205" t="s">
        <v>77</v>
      </c>
      <c r="AU261" s="205" t="s">
        <v>85</v>
      </c>
      <c r="AY261" s="204" t="s">
        <v>190</v>
      </c>
      <c r="BK261" s="206">
        <f>SUM(BK262:BK263)</f>
        <v>0</v>
      </c>
    </row>
    <row r="262" spans="1:65" s="2" customFormat="1" ht="16.5" customHeight="1">
      <c r="A262" s="34"/>
      <c r="B262" s="35"/>
      <c r="C262" s="209" t="s">
        <v>877</v>
      </c>
      <c r="D262" s="209" t="s">
        <v>192</v>
      </c>
      <c r="E262" s="210" t="s">
        <v>457</v>
      </c>
      <c r="F262" s="211" t="s">
        <v>458</v>
      </c>
      <c r="G262" s="212" t="s">
        <v>459</v>
      </c>
      <c r="H262" s="213">
        <v>1</v>
      </c>
      <c r="I262" s="214"/>
      <c r="J262" s="215">
        <f>ROUND(I262*H262,2)</f>
        <v>0</v>
      </c>
      <c r="K262" s="211" t="s">
        <v>400</v>
      </c>
      <c r="L262" s="39"/>
      <c r="M262" s="216" t="s">
        <v>1</v>
      </c>
      <c r="N262" s="217" t="s">
        <v>43</v>
      </c>
      <c r="O262" s="71"/>
      <c r="P262" s="218">
        <f>O262*H262</f>
        <v>0</v>
      </c>
      <c r="Q262" s="218">
        <v>0</v>
      </c>
      <c r="R262" s="218">
        <f>Q262*H262</f>
        <v>0</v>
      </c>
      <c r="S262" s="218">
        <v>0</v>
      </c>
      <c r="T262" s="219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20" t="s">
        <v>460</v>
      </c>
      <c r="AT262" s="220" t="s">
        <v>192</v>
      </c>
      <c r="AU262" s="220" t="s">
        <v>87</v>
      </c>
      <c r="AY262" s="17" t="s">
        <v>190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17" t="s">
        <v>85</v>
      </c>
      <c r="BK262" s="221">
        <f>ROUND(I262*H262,2)</f>
        <v>0</v>
      </c>
      <c r="BL262" s="17" t="s">
        <v>460</v>
      </c>
      <c r="BM262" s="220" t="s">
        <v>878</v>
      </c>
    </row>
    <row r="263" spans="1:65" s="2" customFormat="1" ht="16.5" customHeight="1">
      <c r="A263" s="34"/>
      <c r="B263" s="35"/>
      <c r="C263" s="209" t="s">
        <v>879</v>
      </c>
      <c r="D263" s="209" t="s">
        <v>192</v>
      </c>
      <c r="E263" s="210" t="s">
        <v>463</v>
      </c>
      <c r="F263" s="211" t="s">
        <v>464</v>
      </c>
      <c r="G263" s="212" t="s">
        <v>459</v>
      </c>
      <c r="H263" s="213">
        <v>1</v>
      </c>
      <c r="I263" s="214"/>
      <c r="J263" s="215">
        <f>ROUND(I263*H263,2)</f>
        <v>0</v>
      </c>
      <c r="K263" s="211" t="s">
        <v>400</v>
      </c>
      <c r="L263" s="39"/>
      <c r="M263" s="216" t="s">
        <v>1</v>
      </c>
      <c r="N263" s="217" t="s">
        <v>43</v>
      </c>
      <c r="O263" s="71"/>
      <c r="P263" s="218">
        <f>O263*H263</f>
        <v>0</v>
      </c>
      <c r="Q263" s="218">
        <v>0</v>
      </c>
      <c r="R263" s="218">
        <f>Q263*H263</f>
        <v>0</v>
      </c>
      <c r="S263" s="218">
        <v>0</v>
      </c>
      <c r="T263" s="21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0" t="s">
        <v>460</v>
      </c>
      <c r="AT263" s="220" t="s">
        <v>192</v>
      </c>
      <c r="AU263" s="220" t="s">
        <v>87</v>
      </c>
      <c r="AY263" s="17" t="s">
        <v>190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17" t="s">
        <v>85</v>
      </c>
      <c r="BK263" s="221">
        <f>ROUND(I263*H263,2)</f>
        <v>0</v>
      </c>
      <c r="BL263" s="17" t="s">
        <v>460</v>
      </c>
      <c r="BM263" s="220" t="s">
        <v>880</v>
      </c>
    </row>
    <row r="264" spans="2:63" s="12" customFormat="1" ht="22.8" customHeight="1">
      <c r="B264" s="193"/>
      <c r="C264" s="194"/>
      <c r="D264" s="195" t="s">
        <v>77</v>
      </c>
      <c r="E264" s="207" t="s">
        <v>881</v>
      </c>
      <c r="F264" s="207" t="s">
        <v>882</v>
      </c>
      <c r="G264" s="194"/>
      <c r="H264" s="194"/>
      <c r="I264" s="197"/>
      <c r="J264" s="208">
        <f>BK264</f>
        <v>0</v>
      </c>
      <c r="K264" s="194"/>
      <c r="L264" s="199"/>
      <c r="M264" s="200"/>
      <c r="N264" s="201"/>
      <c r="O264" s="201"/>
      <c r="P264" s="202">
        <f>P265</f>
        <v>0</v>
      </c>
      <c r="Q264" s="201"/>
      <c r="R264" s="202">
        <f>R265</f>
        <v>0</v>
      </c>
      <c r="S264" s="201"/>
      <c r="T264" s="203">
        <f>T265</f>
        <v>0</v>
      </c>
      <c r="AR264" s="204" t="s">
        <v>217</v>
      </c>
      <c r="AT264" s="205" t="s">
        <v>77</v>
      </c>
      <c r="AU264" s="205" t="s">
        <v>85</v>
      </c>
      <c r="AY264" s="204" t="s">
        <v>190</v>
      </c>
      <c r="BK264" s="206">
        <f>BK265</f>
        <v>0</v>
      </c>
    </row>
    <row r="265" spans="1:65" s="2" customFormat="1" ht="16.5" customHeight="1">
      <c r="A265" s="34"/>
      <c r="B265" s="35"/>
      <c r="C265" s="209" t="s">
        <v>883</v>
      </c>
      <c r="D265" s="209" t="s">
        <v>192</v>
      </c>
      <c r="E265" s="210" t="s">
        <v>884</v>
      </c>
      <c r="F265" s="211" t="s">
        <v>885</v>
      </c>
      <c r="G265" s="212" t="s">
        <v>459</v>
      </c>
      <c r="H265" s="213">
        <v>2</v>
      </c>
      <c r="I265" s="214"/>
      <c r="J265" s="215">
        <f>ROUND(I265*H265,2)</f>
        <v>0</v>
      </c>
      <c r="K265" s="211" t="s">
        <v>886</v>
      </c>
      <c r="L265" s="39"/>
      <c r="M265" s="266" t="s">
        <v>1</v>
      </c>
      <c r="N265" s="267" t="s">
        <v>43</v>
      </c>
      <c r="O265" s="268"/>
      <c r="P265" s="269">
        <f>O265*H265</f>
        <v>0</v>
      </c>
      <c r="Q265" s="269">
        <v>0</v>
      </c>
      <c r="R265" s="269">
        <f>Q265*H265</f>
        <v>0</v>
      </c>
      <c r="S265" s="269">
        <v>0</v>
      </c>
      <c r="T265" s="27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0" t="s">
        <v>460</v>
      </c>
      <c r="AT265" s="220" t="s">
        <v>192</v>
      </c>
      <c r="AU265" s="220" t="s">
        <v>87</v>
      </c>
      <c r="AY265" s="17" t="s">
        <v>190</v>
      </c>
      <c r="BE265" s="221">
        <f>IF(N265="základní",J265,0)</f>
        <v>0</v>
      </c>
      <c r="BF265" s="221">
        <f>IF(N265="snížená",J265,0)</f>
        <v>0</v>
      </c>
      <c r="BG265" s="221">
        <f>IF(N265="zákl. přenesená",J265,0)</f>
        <v>0</v>
      </c>
      <c r="BH265" s="221">
        <f>IF(N265="sníž. přenesená",J265,0)</f>
        <v>0</v>
      </c>
      <c r="BI265" s="221">
        <f>IF(N265="nulová",J265,0)</f>
        <v>0</v>
      </c>
      <c r="BJ265" s="17" t="s">
        <v>85</v>
      </c>
      <c r="BK265" s="221">
        <f>ROUND(I265*H265,2)</f>
        <v>0</v>
      </c>
      <c r="BL265" s="17" t="s">
        <v>460</v>
      </c>
      <c r="BM265" s="220" t="s">
        <v>887</v>
      </c>
    </row>
    <row r="266" spans="1:31" s="2" customFormat="1" ht="6.9" customHeight="1">
      <c r="A266" s="34"/>
      <c r="B266" s="54"/>
      <c r="C266" s="55"/>
      <c r="D266" s="55"/>
      <c r="E266" s="55"/>
      <c r="F266" s="55"/>
      <c r="G266" s="55"/>
      <c r="H266" s="55"/>
      <c r="I266" s="159"/>
      <c r="J266" s="55"/>
      <c r="K266" s="55"/>
      <c r="L266" s="39"/>
      <c r="M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</row>
  </sheetData>
  <sheetProtection algorithmName="SHA-512" hashValue="jNHv/NE1sX9qjiiyTLA7TfZ0unR5Kt+cZfL4jySiSTzBfAqp7s+TPujxZeHgvJA2gn7Ta8tj/2XHf/C/J2sjYw==" saltValue="EJy4+GK7yduHUKo1FrH/MxTHQ8CWOZi33JcyyLLN8LPybNZiMHQBu0vp70pJ30RxMVy5KF5UZve4hbxFNvkuzQ==" spinCount="100000" sheet="1" objects="1" scenarios="1" formatColumns="0" formatRows="0" autoFilter="0"/>
  <autoFilter ref="C127:K26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111</v>
      </c>
      <c r="AZ2" s="116" t="s">
        <v>137</v>
      </c>
      <c r="BA2" s="116" t="s">
        <v>1</v>
      </c>
      <c r="BB2" s="116" t="s">
        <v>1</v>
      </c>
      <c r="BC2" s="116" t="s">
        <v>320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146</v>
      </c>
      <c r="BA3" s="116" t="s">
        <v>1</v>
      </c>
      <c r="BB3" s="116" t="s">
        <v>1</v>
      </c>
      <c r="BC3" s="116" t="s">
        <v>888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139</v>
      </c>
      <c r="BA4" s="116" t="s">
        <v>1</v>
      </c>
      <c r="BB4" s="116" t="s">
        <v>1</v>
      </c>
      <c r="BC4" s="116" t="s">
        <v>373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142</v>
      </c>
      <c r="BA5" s="116" t="s">
        <v>1</v>
      </c>
      <c r="BB5" s="116" t="s">
        <v>1</v>
      </c>
      <c r="BC5" s="116" t="s">
        <v>373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889</v>
      </c>
      <c r="BA6" s="116" t="s">
        <v>1</v>
      </c>
      <c r="BB6" s="116" t="s">
        <v>1</v>
      </c>
      <c r="BC6" s="116" t="s">
        <v>890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472</v>
      </c>
      <c r="BA7" s="116" t="s">
        <v>1</v>
      </c>
      <c r="BB7" s="116" t="s">
        <v>1</v>
      </c>
      <c r="BC7" s="116" t="s">
        <v>891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475</v>
      </c>
      <c r="BA8" s="116" t="s">
        <v>1</v>
      </c>
      <c r="BB8" s="116" t="s">
        <v>1</v>
      </c>
      <c r="BC8" s="116" t="s">
        <v>892</v>
      </c>
      <c r="BD8" s="116" t="s">
        <v>87</v>
      </c>
    </row>
    <row r="9" spans="1:31" s="2" customFormat="1" ht="16.5" customHeight="1">
      <c r="A9" s="34"/>
      <c r="B9" s="39"/>
      <c r="C9" s="34"/>
      <c r="D9" s="34"/>
      <c r="E9" s="336" t="s">
        <v>893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894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ROUND((SUM(BE131:BE238)),2)</f>
        <v>0</v>
      </c>
      <c r="G35" s="34"/>
      <c r="H35" s="34"/>
      <c r="I35" s="138">
        <v>0.21</v>
      </c>
      <c r="J35" s="137">
        <f>ROUND(((SUM(BE131:BE238))*I35),2)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ROUND((SUM(BF131:BF238)),2)</f>
        <v>0</v>
      </c>
      <c r="G36" s="34"/>
      <c r="H36" s="34"/>
      <c r="I36" s="138">
        <v>0.15</v>
      </c>
      <c r="J36" s="137">
        <f>ROUND(((SUM(BF131:BF238))*I36),2)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ROUND((SUM(BG131:BG238)),2)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ROUND((SUM(BH131:BH238)),2)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ROUND((SUM(BI131:BI238)),2)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893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 xml:space="preserve">01 - C.1.11 - Parkoviště u bytového domu Křižná  č.p. 676-677 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J131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J132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J133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895</v>
      </c>
      <c r="E101" s="177"/>
      <c r="F101" s="177"/>
      <c r="G101" s="177"/>
      <c r="H101" s="177"/>
      <c r="I101" s="178"/>
      <c r="J101" s="179">
        <f>J173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716</v>
      </c>
      <c r="E102" s="177"/>
      <c r="F102" s="177"/>
      <c r="G102" s="177"/>
      <c r="H102" s="177"/>
      <c r="I102" s="178"/>
      <c r="J102" s="179">
        <f>J182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479</v>
      </c>
      <c r="E103" s="177"/>
      <c r="F103" s="177"/>
      <c r="G103" s="177"/>
      <c r="H103" s="177"/>
      <c r="I103" s="178"/>
      <c r="J103" s="179">
        <f>J184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480</v>
      </c>
      <c r="E104" s="177"/>
      <c r="F104" s="177"/>
      <c r="G104" s="177"/>
      <c r="H104" s="177"/>
      <c r="I104" s="178"/>
      <c r="J104" s="179">
        <f>J214</f>
        <v>0</v>
      </c>
      <c r="K104" s="104"/>
      <c r="L104" s="180"/>
    </row>
    <row r="105" spans="2:12" s="10" customFormat="1" ht="19.95" customHeight="1">
      <c r="B105" s="175"/>
      <c r="C105" s="104"/>
      <c r="D105" s="176" t="s">
        <v>169</v>
      </c>
      <c r="E105" s="177"/>
      <c r="F105" s="177"/>
      <c r="G105" s="177"/>
      <c r="H105" s="177"/>
      <c r="I105" s="178"/>
      <c r="J105" s="179">
        <f>J228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173</v>
      </c>
      <c r="E106" s="171"/>
      <c r="F106" s="171"/>
      <c r="G106" s="171"/>
      <c r="H106" s="171"/>
      <c r="I106" s="172"/>
      <c r="J106" s="173">
        <f>J230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174</v>
      </c>
      <c r="E107" s="177"/>
      <c r="F107" s="177"/>
      <c r="G107" s="177"/>
      <c r="H107" s="177"/>
      <c r="I107" s="178"/>
      <c r="J107" s="179">
        <f>J231</f>
        <v>0</v>
      </c>
      <c r="K107" s="104"/>
      <c r="L107" s="180"/>
    </row>
    <row r="108" spans="2:12" s="10" customFormat="1" ht="19.95" customHeight="1">
      <c r="B108" s="175"/>
      <c r="C108" s="104"/>
      <c r="D108" s="176" t="s">
        <v>717</v>
      </c>
      <c r="E108" s="177"/>
      <c r="F108" s="177"/>
      <c r="G108" s="177"/>
      <c r="H108" s="177"/>
      <c r="I108" s="178"/>
      <c r="J108" s="179">
        <f>J234</f>
        <v>0</v>
      </c>
      <c r="K108" s="104"/>
      <c r="L108" s="180"/>
    </row>
    <row r="109" spans="2:12" s="10" customFormat="1" ht="19.95" customHeight="1">
      <c r="B109" s="175"/>
      <c r="C109" s="104"/>
      <c r="D109" s="176" t="s">
        <v>896</v>
      </c>
      <c r="E109" s="177"/>
      <c r="F109" s="177"/>
      <c r="G109" s="177"/>
      <c r="H109" s="177"/>
      <c r="I109" s="178"/>
      <c r="J109" s="179">
        <f>J236</f>
        <v>0</v>
      </c>
      <c r="K109" s="104"/>
      <c r="L109" s="180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54"/>
      <c r="C111" s="55"/>
      <c r="D111" s="55"/>
      <c r="E111" s="55"/>
      <c r="F111" s="55"/>
      <c r="G111" s="55"/>
      <c r="H111" s="55"/>
      <c r="I111" s="159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" customHeight="1">
      <c r="A115" s="34"/>
      <c r="B115" s="56"/>
      <c r="C115" s="57"/>
      <c r="D115" s="57"/>
      <c r="E115" s="57"/>
      <c r="F115" s="57"/>
      <c r="G115" s="57"/>
      <c r="H115" s="57"/>
      <c r="I115" s="162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" customHeight="1">
      <c r="A116" s="34"/>
      <c r="B116" s="35"/>
      <c r="C116" s="23" t="s">
        <v>175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3.25" customHeight="1">
      <c r="A119" s="34"/>
      <c r="B119" s="35"/>
      <c r="C119" s="36"/>
      <c r="D119" s="36"/>
      <c r="E119" s="343" t="str">
        <f>E7</f>
        <v>Regenerace panelového sídliště Křižná-VI.etapa,lokalita ul.Křižná,Seifertova,Bratří Čapků</v>
      </c>
      <c r="F119" s="344"/>
      <c r="G119" s="344"/>
      <c r="H119" s="344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2:12" s="1" customFormat="1" ht="12" customHeight="1">
      <c r="B120" s="21"/>
      <c r="C120" s="29" t="s">
        <v>150</v>
      </c>
      <c r="D120" s="22"/>
      <c r="E120" s="22"/>
      <c r="F120" s="22"/>
      <c r="G120" s="22"/>
      <c r="H120" s="22"/>
      <c r="I120" s="115"/>
      <c r="J120" s="22"/>
      <c r="K120" s="22"/>
      <c r="L120" s="20"/>
    </row>
    <row r="121" spans="1:31" s="2" customFormat="1" ht="16.5" customHeight="1">
      <c r="A121" s="34"/>
      <c r="B121" s="35"/>
      <c r="C121" s="36"/>
      <c r="D121" s="36"/>
      <c r="E121" s="343" t="s">
        <v>893</v>
      </c>
      <c r="F121" s="345"/>
      <c r="G121" s="345"/>
      <c r="H121" s="345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156</v>
      </c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96" t="str">
        <f>E11</f>
        <v xml:space="preserve">01 - C.1.11 - Parkoviště u bytového domu Křižná  č.p. 676-677 </v>
      </c>
      <c r="F123" s="345"/>
      <c r="G123" s="345"/>
      <c r="H123" s="345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123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F14</f>
        <v>Valašské Meziříčí</v>
      </c>
      <c r="G125" s="36"/>
      <c r="H125" s="36"/>
      <c r="I125" s="124" t="s">
        <v>22</v>
      </c>
      <c r="J125" s="66" t="str">
        <f>IF(J14="","",J14)</f>
        <v>14. 1. 2020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123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65" customHeight="1">
      <c r="A127" s="34"/>
      <c r="B127" s="35"/>
      <c r="C127" s="29" t="s">
        <v>24</v>
      </c>
      <c r="D127" s="36"/>
      <c r="E127" s="36"/>
      <c r="F127" s="27" t="str">
        <f>E17</f>
        <v>Město Valašské Meziříčí</v>
      </c>
      <c r="G127" s="36"/>
      <c r="H127" s="36"/>
      <c r="I127" s="124" t="s">
        <v>30</v>
      </c>
      <c r="J127" s="32" t="str">
        <f>E23</f>
        <v>LZ-PROJEKT plus s.r.o.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28</v>
      </c>
      <c r="D128" s="36"/>
      <c r="E128" s="36"/>
      <c r="F128" s="27" t="str">
        <f>IF(E20="","",E20)</f>
        <v>Vyplň údaj</v>
      </c>
      <c r="G128" s="36"/>
      <c r="H128" s="36"/>
      <c r="I128" s="124" t="s">
        <v>35</v>
      </c>
      <c r="J128" s="32" t="str">
        <f>E26</f>
        <v>Fajfrová Irena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123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81"/>
      <c r="B130" s="182"/>
      <c r="C130" s="183" t="s">
        <v>176</v>
      </c>
      <c r="D130" s="184" t="s">
        <v>63</v>
      </c>
      <c r="E130" s="184" t="s">
        <v>59</v>
      </c>
      <c r="F130" s="184" t="s">
        <v>60</v>
      </c>
      <c r="G130" s="184" t="s">
        <v>177</v>
      </c>
      <c r="H130" s="184" t="s">
        <v>178</v>
      </c>
      <c r="I130" s="185" t="s">
        <v>179</v>
      </c>
      <c r="J130" s="184" t="s">
        <v>160</v>
      </c>
      <c r="K130" s="186" t="s">
        <v>180</v>
      </c>
      <c r="L130" s="187"/>
      <c r="M130" s="75" t="s">
        <v>1</v>
      </c>
      <c r="N130" s="76" t="s">
        <v>42</v>
      </c>
      <c r="O130" s="76" t="s">
        <v>181</v>
      </c>
      <c r="P130" s="76" t="s">
        <v>182</v>
      </c>
      <c r="Q130" s="76" t="s">
        <v>183</v>
      </c>
      <c r="R130" s="76" t="s">
        <v>184</v>
      </c>
      <c r="S130" s="76" t="s">
        <v>185</v>
      </c>
      <c r="T130" s="77" t="s">
        <v>186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</row>
    <row r="131" spans="1:63" s="2" customFormat="1" ht="22.8" customHeight="1">
      <c r="A131" s="34"/>
      <c r="B131" s="35"/>
      <c r="C131" s="82" t="s">
        <v>187</v>
      </c>
      <c r="D131" s="36"/>
      <c r="E131" s="36"/>
      <c r="F131" s="36"/>
      <c r="G131" s="36"/>
      <c r="H131" s="36"/>
      <c r="I131" s="123"/>
      <c r="J131" s="188">
        <f>BK131</f>
        <v>0</v>
      </c>
      <c r="K131" s="36"/>
      <c r="L131" s="39"/>
      <c r="M131" s="78"/>
      <c r="N131" s="189"/>
      <c r="O131" s="79"/>
      <c r="P131" s="190">
        <f>P132+P230</f>
        <v>0</v>
      </c>
      <c r="Q131" s="79"/>
      <c r="R131" s="190">
        <f>R132+R230</f>
        <v>194.96238282</v>
      </c>
      <c r="S131" s="79"/>
      <c r="T131" s="191">
        <f>T132+T230</f>
        <v>128.242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77</v>
      </c>
      <c r="AU131" s="17" t="s">
        <v>162</v>
      </c>
      <c r="BK131" s="192">
        <f>BK132+BK230</f>
        <v>0</v>
      </c>
    </row>
    <row r="132" spans="2:63" s="12" customFormat="1" ht="25.95" customHeight="1">
      <c r="B132" s="193"/>
      <c r="C132" s="194"/>
      <c r="D132" s="195" t="s">
        <v>77</v>
      </c>
      <c r="E132" s="196" t="s">
        <v>188</v>
      </c>
      <c r="F132" s="196" t="s">
        <v>189</v>
      </c>
      <c r="G132" s="194"/>
      <c r="H132" s="194"/>
      <c r="I132" s="197"/>
      <c r="J132" s="198">
        <f>BK132</f>
        <v>0</v>
      </c>
      <c r="K132" s="194"/>
      <c r="L132" s="199"/>
      <c r="M132" s="200"/>
      <c r="N132" s="201"/>
      <c r="O132" s="201"/>
      <c r="P132" s="202">
        <f>P133+P173+P182+P184+P214+P228</f>
        <v>0</v>
      </c>
      <c r="Q132" s="201"/>
      <c r="R132" s="202">
        <f>R133+R173+R182+R184+R214+R228</f>
        <v>194.96238282</v>
      </c>
      <c r="S132" s="201"/>
      <c r="T132" s="203">
        <f>T133+T173+T182+T184+T214+T228</f>
        <v>128.242</v>
      </c>
      <c r="AR132" s="204" t="s">
        <v>85</v>
      </c>
      <c r="AT132" s="205" t="s">
        <v>77</v>
      </c>
      <c r="AU132" s="205" t="s">
        <v>78</v>
      </c>
      <c r="AY132" s="204" t="s">
        <v>190</v>
      </c>
      <c r="BK132" s="206">
        <f>BK133+BK173+BK182+BK184+BK214+BK228</f>
        <v>0</v>
      </c>
    </row>
    <row r="133" spans="2:63" s="12" customFormat="1" ht="22.8" customHeight="1">
      <c r="B133" s="193"/>
      <c r="C133" s="194"/>
      <c r="D133" s="195" t="s">
        <v>77</v>
      </c>
      <c r="E133" s="207" t="s">
        <v>85</v>
      </c>
      <c r="F133" s="207" t="s">
        <v>191</v>
      </c>
      <c r="G133" s="194"/>
      <c r="H133" s="194"/>
      <c r="I133" s="197"/>
      <c r="J133" s="208">
        <f>BK133</f>
        <v>0</v>
      </c>
      <c r="K133" s="194"/>
      <c r="L133" s="199"/>
      <c r="M133" s="200"/>
      <c r="N133" s="201"/>
      <c r="O133" s="201"/>
      <c r="P133" s="202">
        <f>SUM(P134:P172)</f>
        <v>0</v>
      </c>
      <c r="Q133" s="201"/>
      <c r="R133" s="202">
        <f>SUM(R134:R172)</f>
        <v>0</v>
      </c>
      <c r="S133" s="201"/>
      <c r="T133" s="203">
        <f>SUM(T134:T172)</f>
        <v>128.16</v>
      </c>
      <c r="AR133" s="204" t="s">
        <v>85</v>
      </c>
      <c r="AT133" s="205" t="s">
        <v>77</v>
      </c>
      <c r="AU133" s="205" t="s">
        <v>85</v>
      </c>
      <c r="AY133" s="204" t="s">
        <v>190</v>
      </c>
      <c r="BK133" s="206">
        <f>SUM(BK134:BK172)</f>
        <v>0</v>
      </c>
    </row>
    <row r="134" spans="1:65" s="2" customFormat="1" ht="21.75" customHeight="1">
      <c r="A134" s="34"/>
      <c r="B134" s="35"/>
      <c r="C134" s="209" t="s">
        <v>85</v>
      </c>
      <c r="D134" s="209" t="s">
        <v>192</v>
      </c>
      <c r="E134" s="210" t="s">
        <v>897</v>
      </c>
      <c r="F134" s="211" t="s">
        <v>898</v>
      </c>
      <c r="G134" s="212" t="s">
        <v>195</v>
      </c>
      <c r="H134" s="213">
        <v>150</v>
      </c>
      <c r="I134" s="214"/>
      <c r="J134" s="215">
        <f>ROUND(I134*H134,2)</f>
        <v>0</v>
      </c>
      <c r="K134" s="211" t="s">
        <v>196</v>
      </c>
      <c r="L134" s="39"/>
      <c r="M134" s="216" t="s">
        <v>1</v>
      </c>
      <c r="N134" s="217" t="s">
        <v>43</v>
      </c>
      <c r="O134" s="71"/>
      <c r="P134" s="218">
        <f>O134*H134</f>
        <v>0</v>
      </c>
      <c r="Q134" s="218">
        <v>0</v>
      </c>
      <c r="R134" s="218">
        <f>Q134*H134</f>
        <v>0</v>
      </c>
      <c r="S134" s="218">
        <v>0.44</v>
      </c>
      <c r="T134" s="219">
        <f>S134*H134</f>
        <v>66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197</v>
      </c>
      <c r="AT134" s="220" t="s">
        <v>192</v>
      </c>
      <c r="AU134" s="220" t="s">
        <v>87</v>
      </c>
      <c r="AY134" s="17" t="s">
        <v>190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85</v>
      </c>
      <c r="BK134" s="221">
        <f>ROUND(I134*H134,2)</f>
        <v>0</v>
      </c>
      <c r="BL134" s="17" t="s">
        <v>197</v>
      </c>
      <c r="BM134" s="220" t="s">
        <v>899</v>
      </c>
    </row>
    <row r="135" spans="1:65" s="2" customFormat="1" ht="21.75" customHeight="1">
      <c r="A135" s="34"/>
      <c r="B135" s="35"/>
      <c r="C135" s="209" t="s">
        <v>87</v>
      </c>
      <c r="D135" s="209" t="s">
        <v>192</v>
      </c>
      <c r="E135" s="210" t="s">
        <v>900</v>
      </c>
      <c r="F135" s="211" t="s">
        <v>901</v>
      </c>
      <c r="G135" s="212" t="s">
        <v>195</v>
      </c>
      <c r="H135" s="213">
        <v>150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0.316</v>
      </c>
      <c r="T135" s="219">
        <f>S135*H135</f>
        <v>47.4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902</v>
      </c>
    </row>
    <row r="136" spans="1:65" s="2" customFormat="1" ht="16.5" customHeight="1">
      <c r="A136" s="34"/>
      <c r="B136" s="35"/>
      <c r="C136" s="209" t="s">
        <v>205</v>
      </c>
      <c r="D136" s="209" t="s">
        <v>192</v>
      </c>
      <c r="E136" s="210" t="s">
        <v>489</v>
      </c>
      <c r="F136" s="211" t="s">
        <v>490</v>
      </c>
      <c r="G136" s="212" t="s">
        <v>350</v>
      </c>
      <c r="H136" s="213">
        <v>72</v>
      </c>
      <c r="I136" s="214"/>
      <c r="J136" s="215">
        <f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0.205</v>
      </c>
      <c r="T136" s="219">
        <f>S136*H136</f>
        <v>14.76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85</v>
      </c>
      <c r="BK136" s="221">
        <f>ROUND(I136*H136,2)</f>
        <v>0</v>
      </c>
      <c r="BL136" s="17" t="s">
        <v>197</v>
      </c>
      <c r="BM136" s="220" t="s">
        <v>903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904</v>
      </c>
      <c r="G137" s="223"/>
      <c r="H137" s="227">
        <v>72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85</v>
      </c>
      <c r="AY137" s="233" t="s">
        <v>190</v>
      </c>
    </row>
    <row r="138" spans="1:65" s="2" customFormat="1" ht="21.75" customHeight="1">
      <c r="A138" s="34"/>
      <c r="B138" s="35"/>
      <c r="C138" s="209" t="s">
        <v>197</v>
      </c>
      <c r="D138" s="209" t="s">
        <v>192</v>
      </c>
      <c r="E138" s="210" t="s">
        <v>492</v>
      </c>
      <c r="F138" s="211" t="s">
        <v>493</v>
      </c>
      <c r="G138" s="212" t="s">
        <v>195</v>
      </c>
      <c r="H138" s="213">
        <v>36</v>
      </c>
      <c r="I138" s="214"/>
      <c r="J138" s="215">
        <f>ROUND(I138*H138,2)</f>
        <v>0</v>
      </c>
      <c r="K138" s="211" t="s">
        <v>196</v>
      </c>
      <c r="L138" s="39"/>
      <c r="M138" s="216" t="s">
        <v>1</v>
      </c>
      <c r="N138" s="217" t="s">
        <v>43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85</v>
      </c>
      <c r="BK138" s="221">
        <f>ROUND(I138*H138,2)</f>
        <v>0</v>
      </c>
      <c r="BL138" s="17" t="s">
        <v>197</v>
      </c>
      <c r="BM138" s="220" t="s">
        <v>905</v>
      </c>
    </row>
    <row r="139" spans="2:51" s="13" customFormat="1" ht="10.2">
      <c r="B139" s="222"/>
      <c r="C139" s="223"/>
      <c r="D139" s="224" t="s">
        <v>199</v>
      </c>
      <c r="E139" s="225" t="s">
        <v>139</v>
      </c>
      <c r="F139" s="226" t="s">
        <v>488</v>
      </c>
      <c r="G139" s="223"/>
      <c r="H139" s="227">
        <v>36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199</v>
      </c>
      <c r="AU139" s="233" t="s">
        <v>87</v>
      </c>
      <c r="AV139" s="13" t="s">
        <v>87</v>
      </c>
      <c r="AW139" s="13" t="s">
        <v>34</v>
      </c>
      <c r="AX139" s="13" t="s">
        <v>85</v>
      </c>
      <c r="AY139" s="233" t="s">
        <v>190</v>
      </c>
    </row>
    <row r="140" spans="1:65" s="2" customFormat="1" ht="21.75" customHeight="1">
      <c r="A140" s="34"/>
      <c r="B140" s="35"/>
      <c r="C140" s="209" t="s">
        <v>217</v>
      </c>
      <c r="D140" s="209" t="s">
        <v>192</v>
      </c>
      <c r="E140" s="210" t="s">
        <v>200</v>
      </c>
      <c r="F140" s="211" t="s">
        <v>201</v>
      </c>
      <c r="G140" s="212" t="s">
        <v>202</v>
      </c>
      <c r="H140" s="213">
        <v>25</v>
      </c>
      <c r="I140" s="214"/>
      <c r="J140" s="215">
        <f>ROUND(I140*H140,2)</f>
        <v>0</v>
      </c>
      <c r="K140" s="211" t="s">
        <v>196</v>
      </c>
      <c r="L140" s="39"/>
      <c r="M140" s="216" t="s">
        <v>1</v>
      </c>
      <c r="N140" s="217" t="s">
        <v>43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197</v>
      </c>
      <c r="AT140" s="220" t="s">
        <v>192</v>
      </c>
      <c r="AU140" s="220" t="s">
        <v>87</v>
      </c>
      <c r="AY140" s="17" t="s">
        <v>190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85</v>
      </c>
      <c r="BK140" s="221">
        <f>ROUND(I140*H140,2)</f>
        <v>0</v>
      </c>
      <c r="BL140" s="17" t="s">
        <v>197</v>
      </c>
      <c r="BM140" s="220" t="s">
        <v>906</v>
      </c>
    </row>
    <row r="141" spans="2:51" s="13" customFormat="1" ht="10.2">
      <c r="B141" s="222"/>
      <c r="C141" s="223"/>
      <c r="D141" s="224" t="s">
        <v>199</v>
      </c>
      <c r="E141" s="225" t="s">
        <v>137</v>
      </c>
      <c r="F141" s="226" t="s">
        <v>907</v>
      </c>
      <c r="G141" s="223"/>
      <c r="H141" s="227">
        <v>25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85</v>
      </c>
      <c r="AY141" s="233" t="s">
        <v>190</v>
      </c>
    </row>
    <row r="142" spans="1:65" s="2" customFormat="1" ht="21.75" customHeight="1">
      <c r="A142" s="34"/>
      <c r="B142" s="35"/>
      <c r="C142" s="209" t="s">
        <v>223</v>
      </c>
      <c r="D142" s="209" t="s">
        <v>192</v>
      </c>
      <c r="E142" s="210" t="s">
        <v>908</v>
      </c>
      <c r="F142" s="211" t="s">
        <v>909</v>
      </c>
      <c r="G142" s="212" t="s">
        <v>202</v>
      </c>
      <c r="H142" s="213">
        <v>4.823</v>
      </c>
      <c r="I142" s="214"/>
      <c r="J142" s="215">
        <f>ROUND(I142*H142,2)</f>
        <v>0</v>
      </c>
      <c r="K142" s="211" t="s">
        <v>196</v>
      </c>
      <c r="L142" s="39"/>
      <c r="M142" s="216" t="s">
        <v>1</v>
      </c>
      <c r="N142" s="217" t="s">
        <v>43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197</v>
      </c>
      <c r="AT142" s="220" t="s">
        <v>192</v>
      </c>
      <c r="AU142" s="220" t="s">
        <v>87</v>
      </c>
      <c r="AY142" s="17" t="s">
        <v>190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85</v>
      </c>
      <c r="BK142" s="221">
        <f>ROUND(I142*H142,2)</f>
        <v>0</v>
      </c>
      <c r="BL142" s="17" t="s">
        <v>197</v>
      </c>
      <c r="BM142" s="220" t="s">
        <v>910</v>
      </c>
    </row>
    <row r="143" spans="2:51" s="14" customFormat="1" ht="10.2">
      <c r="B143" s="234"/>
      <c r="C143" s="235"/>
      <c r="D143" s="224" t="s">
        <v>199</v>
      </c>
      <c r="E143" s="236" t="s">
        <v>1</v>
      </c>
      <c r="F143" s="237" t="s">
        <v>501</v>
      </c>
      <c r="G143" s="235"/>
      <c r="H143" s="236" t="s">
        <v>1</v>
      </c>
      <c r="I143" s="238"/>
      <c r="J143" s="235"/>
      <c r="K143" s="235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199</v>
      </c>
      <c r="AU143" s="243" t="s">
        <v>87</v>
      </c>
      <c r="AV143" s="14" t="s">
        <v>85</v>
      </c>
      <c r="AW143" s="14" t="s">
        <v>34</v>
      </c>
      <c r="AX143" s="14" t="s">
        <v>78</v>
      </c>
      <c r="AY143" s="243" t="s">
        <v>190</v>
      </c>
    </row>
    <row r="144" spans="2:51" s="13" customFormat="1" ht="10.2">
      <c r="B144" s="222"/>
      <c r="C144" s="223"/>
      <c r="D144" s="224" t="s">
        <v>199</v>
      </c>
      <c r="E144" s="225" t="s">
        <v>1</v>
      </c>
      <c r="F144" s="226" t="s">
        <v>911</v>
      </c>
      <c r="G144" s="223"/>
      <c r="H144" s="227">
        <v>2.903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78</v>
      </c>
      <c r="AY144" s="233" t="s">
        <v>190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912</v>
      </c>
      <c r="G145" s="223"/>
      <c r="H145" s="227">
        <v>1.92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78</v>
      </c>
      <c r="AY145" s="233" t="s">
        <v>190</v>
      </c>
    </row>
    <row r="146" spans="2:51" s="15" customFormat="1" ht="10.2">
      <c r="B146" s="244"/>
      <c r="C146" s="245"/>
      <c r="D146" s="224" t="s">
        <v>199</v>
      </c>
      <c r="E146" s="246" t="s">
        <v>889</v>
      </c>
      <c r="F146" s="247" t="s">
        <v>216</v>
      </c>
      <c r="G146" s="245"/>
      <c r="H146" s="248">
        <v>4.823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199</v>
      </c>
      <c r="AU146" s="254" t="s">
        <v>87</v>
      </c>
      <c r="AV146" s="15" t="s">
        <v>197</v>
      </c>
      <c r="AW146" s="15" t="s">
        <v>34</v>
      </c>
      <c r="AX146" s="15" t="s">
        <v>85</v>
      </c>
      <c r="AY146" s="254" t="s">
        <v>190</v>
      </c>
    </row>
    <row r="147" spans="1:65" s="2" customFormat="1" ht="21.75" customHeight="1">
      <c r="A147" s="34"/>
      <c r="B147" s="35"/>
      <c r="C147" s="209" t="s">
        <v>229</v>
      </c>
      <c r="D147" s="209" t="s">
        <v>192</v>
      </c>
      <c r="E147" s="210" t="s">
        <v>224</v>
      </c>
      <c r="F147" s="211" t="s">
        <v>225</v>
      </c>
      <c r="G147" s="212" t="s">
        <v>202</v>
      </c>
      <c r="H147" s="213">
        <v>10.8</v>
      </c>
      <c r="I147" s="214"/>
      <c r="J147" s="215">
        <f>ROUND(I147*H147,2)</f>
        <v>0</v>
      </c>
      <c r="K147" s="211" t="s">
        <v>196</v>
      </c>
      <c r="L147" s="39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197</v>
      </c>
      <c r="AT147" s="220" t="s">
        <v>192</v>
      </c>
      <c r="AU147" s="220" t="s">
        <v>87</v>
      </c>
      <c r="AY147" s="17" t="s">
        <v>190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85</v>
      </c>
      <c r="BK147" s="221">
        <f>ROUND(I147*H147,2)</f>
        <v>0</v>
      </c>
      <c r="BL147" s="17" t="s">
        <v>197</v>
      </c>
      <c r="BM147" s="220" t="s">
        <v>913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914</v>
      </c>
      <c r="G148" s="223"/>
      <c r="H148" s="227">
        <v>5.4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78</v>
      </c>
      <c r="AY148" s="233" t="s">
        <v>190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915</v>
      </c>
      <c r="G149" s="223"/>
      <c r="H149" s="227">
        <v>5.4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78</v>
      </c>
      <c r="AY149" s="233" t="s">
        <v>190</v>
      </c>
    </row>
    <row r="150" spans="2:51" s="15" customFormat="1" ht="10.2">
      <c r="B150" s="244"/>
      <c r="C150" s="245"/>
      <c r="D150" s="224" t="s">
        <v>199</v>
      </c>
      <c r="E150" s="246" t="s">
        <v>1</v>
      </c>
      <c r="F150" s="247" t="s">
        <v>216</v>
      </c>
      <c r="G150" s="245"/>
      <c r="H150" s="248">
        <v>10.8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199</v>
      </c>
      <c r="AU150" s="254" t="s">
        <v>87</v>
      </c>
      <c r="AV150" s="15" t="s">
        <v>197</v>
      </c>
      <c r="AW150" s="15" t="s">
        <v>34</v>
      </c>
      <c r="AX150" s="15" t="s">
        <v>85</v>
      </c>
      <c r="AY150" s="254" t="s">
        <v>190</v>
      </c>
    </row>
    <row r="151" spans="1:65" s="2" customFormat="1" ht="21.75" customHeight="1">
      <c r="A151" s="34"/>
      <c r="B151" s="35"/>
      <c r="C151" s="209" t="s">
        <v>234</v>
      </c>
      <c r="D151" s="209" t="s">
        <v>192</v>
      </c>
      <c r="E151" s="210" t="s">
        <v>230</v>
      </c>
      <c r="F151" s="211" t="s">
        <v>231</v>
      </c>
      <c r="G151" s="212" t="s">
        <v>202</v>
      </c>
      <c r="H151" s="213">
        <v>29.823</v>
      </c>
      <c r="I151" s="214"/>
      <c r="J151" s="215">
        <f>ROUND(I151*H151,2)</f>
        <v>0</v>
      </c>
      <c r="K151" s="211" t="s">
        <v>196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916</v>
      </c>
    </row>
    <row r="152" spans="2:51" s="14" customFormat="1" ht="10.2">
      <c r="B152" s="234"/>
      <c r="C152" s="235"/>
      <c r="D152" s="224" t="s">
        <v>199</v>
      </c>
      <c r="E152" s="236" t="s">
        <v>1</v>
      </c>
      <c r="F152" s="237" t="s">
        <v>507</v>
      </c>
      <c r="G152" s="235"/>
      <c r="H152" s="236" t="s">
        <v>1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199</v>
      </c>
      <c r="AU152" s="243" t="s">
        <v>87</v>
      </c>
      <c r="AV152" s="14" t="s">
        <v>85</v>
      </c>
      <c r="AW152" s="14" t="s">
        <v>34</v>
      </c>
      <c r="AX152" s="14" t="s">
        <v>78</v>
      </c>
      <c r="AY152" s="243" t="s">
        <v>190</v>
      </c>
    </row>
    <row r="153" spans="2:51" s="13" customFormat="1" ht="10.2">
      <c r="B153" s="222"/>
      <c r="C153" s="223"/>
      <c r="D153" s="224" t="s">
        <v>199</v>
      </c>
      <c r="E153" s="225" t="s">
        <v>1</v>
      </c>
      <c r="F153" s="226" t="s">
        <v>917</v>
      </c>
      <c r="G153" s="223"/>
      <c r="H153" s="227">
        <v>29.823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199</v>
      </c>
      <c r="AU153" s="233" t="s">
        <v>87</v>
      </c>
      <c r="AV153" s="13" t="s">
        <v>87</v>
      </c>
      <c r="AW153" s="13" t="s">
        <v>34</v>
      </c>
      <c r="AX153" s="13" t="s">
        <v>78</v>
      </c>
      <c r="AY153" s="233" t="s">
        <v>190</v>
      </c>
    </row>
    <row r="154" spans="2:51" s="15" customFormat="1" ht="10.2">
      <c r="B154" s="244"/>
      <c r="C154" s="245"/>
      <c r="D154" s="224" t="s">
        <v>199</v>
      </c>
      <c r="E154" s="246" t="s">
        <v>146</v>
      </c>
      <c r="F154" s="247" t="s">
        <v>216</v>
      </c>
      <c r="G154" s="245"/>
      <c r="H154" s="248">
        <v>29.823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199</v>
      </c>
      <c r="AU154" s="254" t="s">
        <v>87</v>
      </c>
      <c r="AV154" s="15" t="s">
        <v>197</v>
      </c>
      <c r="AW154" s="15" t="s">
        <v>34</v>
      </c>
      <c r="AX154" s="15" t="s">
        <v>85</v>
      </c>
      <c r="AY154" s="254" t="s">
        <v>190</v>
      </c>
    </row>
    <row r="155" spans="1:65" s="2" customFormat="1" ht="33" customHeight="1">
      <c r="A155" s="34"/>
      <c r="B155" s="35"/>
      <c r="C155" s="209" t="s">
        <v>239</v>
      </c>
      <c r="D155" s="209" t="s">
        <v>192</v>
      </c>
      <c r="E155" s="210" t="s">
        <v>235</v>
      </c>
      <c r="F155" s="211" t="s">
        <v>236</v>
      </c>
      <c r="G155" s="212" t="s">
        <v>202</v>
      </c>
      <c r="H155" s="213">
        <v>149.115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197</v>
      </c>
      <c r="BM155" s="220" t="s">
        <v>918</v>
      </c>
    </row>
    <row r="156" spans="2:51" s="13" customFormat="1" ht="10.2">
      <c r="B156" s="222"/>
      <c r="C156" s="223"/>
      <c r="D156" s="224" t="s">
        <v>199</v>
      </c>
      <c r="E156" s="225" t="s">
        <v>1</v>
      </c>
      <c r="F156" s="226" t="s">
        <v>238</v>
      </c>
      <c r="G156" s="223"/>
      <c r="H156" s="227">
        <v>149.115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199</v>
      </c>
      <c r="AU156" s="233" t="s">
        <v>87</v>
      </c>
      <c r="AV156" s="13" t="s">
        <v>87</v>
      </c>
      <c r="AW156" s="13" t="s">
        <v>34</v>
      </c>
      <c r="AX156" s="13" t="s">
        <v>85</v>
      </c>
      <c r="AY156" s="233" t="s">
        <v>190</v>
      </c>
    </row>
    <row r="157" spans="1:65" s="2" customFormat="1" ht="21.75" customHeight="1">
      <c r="A157" s="34"/>
      <c r="B157" s="35"/>
      <c r="C157" s="209" t="s">
        <v>244</v>
      </c>
      <c r="D157" s="209" t="s">
        <v>192</v>
      </c>
      <c r="E157" s="210" t="s">
        <v>240</v>
      </c>
      <c r="F157" s="211" t="s">
        <v>241</v>
      </c>
      <c r="G157" s="212" t="s">
        <v>202</v>
      </c>
      <c r="H157" s="213">
        <v>5.4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919</v>
      </c>
    </row>
    <row r="158" spans="2:51" s="13" customFormat="1" ht="10.2">
      <c r="B158" s="222"/>
      <c r="C158" s="223"/>
      <c r="D158" s="224" t="s">
        <v>199</v>
      </c>
      <c r="E158" s="225" t="s">
        <v>1</v>
      </c>
      <c r="F158" s="226" t="s">
        <v>920</v>
      </c>
      <c r="G158" s="223"/>
      <c r="H158" s="227">
        <v>5.4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249</v>
      </c>
      <c r="D159" s="209" t="s">
        <v>192</v>
      </c>
      <c r="E159" s="210" t="s">
        <v>245</v>
      </c>
      <c r="F159" s="211" t="s">
        <v>246</v>
      </c>
      <c r="G159" s="212" t="s">
        <v>202</v>
      </c>
      <c r="H159" s="213">
        <v>5.4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921</v>
      </c>
    </row>
    <row r="160" spans="1:65" s="2" customFormat="1" ht="16.5" customHeight="1">
      <c r="A160" s="34"/>
      <c r="B160" s="35"/>
      <c r="C160" s="209" t="s">
        <v>253</v>
      </c>
      <c r="D160" s="209" t="s">
        <v>192</v>
      </c>
      <c r="E160" s="210" t="s">
        <v>250</v>
      </c>
      <c r="F160" s="211" t="s">
        <v>251</v>
      </c>
      <c r="G160" s="212" t="s">
        <v>202</v>
      </c>
      <c r="H160" s="213">
        <v>29.823</v>
      </c>
      <c r="I160" s="214"/>
      <c r="J160" s="215">
        <f>ROUND(I160*H160,2)</f>
        <v>0</v>
      </c>
      <c r="K160" s="211" t="s">
        <v>196</v>
      </c>
      <c r="L160" s="39"/>
      <c r="M160" s="216" t="s">
        <v>1</v>
      </c>
      <c r="N160" s="217" t="s">
        <v>43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197</v>
      </c>
      <c r="AT160" s="220" t="s">
        <v>192</v>
      </c>
      <c r="AU160" s="220" t="s">
        <v>87</v>
      </c>
      <c r="AY160" s="17" t="s">
        <v>190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85</v>
      </c>
      <c r="BK160" s="221">
        <f>ROUND(I160*H160,2)</f>
        <v>0</v>
      </c>
      <c r="BL160" s="17" t="s">
        <v>197</v>
      </c>
      <c r="BM160" s="220" t="s">
        <v>922</v>
      </c>
    </row>
    <row r="161" spans="2:51" s="13" customFormat="1" ht="10.2">
      <c r="B161" s="222"/>
      <c r="C161" s="223"/>
      <c r="D161" s="224" t="s">
        <v>199</v>
      </c>
      <c r="E161" s="225" t="s">
        <v>1</v>
      </c>
      <c r="F161" s="226" t="s">
        <v>146</v>
      </c>
      <c r="G161" s="223"/>
      <c r="H161" s="227">
        <v>29.823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199</v>
      </c>
      <c r="AU161" s="233" t="s">
        <v>87</v>
      </c>
      <c r="AV161" s="13" t="s">
        <v>87</v>
      </c>
      <c r="AW161" s="13" t="s">
        <v>34</v>
      </c>
      <c r="AX161" s="13" t="s">
        <v>85</v>
      </c>
      <c r="AY161" s="233" t="s">
        <v>190</v>
      </c>
    </row>
    <row r="162" spans="1:65" s="2" customFormat="1" ht="21.75" customHeight="1">
      <c r="A162" s="34"/>
      <c r="B162" s="35"/>
      <c r="C162" s="209" t="s">
        <v>259</v>
      </c>
      <c r="D162" s="209" t="s">
        <v>192</v>
      </c>
      <c r="E162" s="210" t="s">
        <v>254</v>
      </c>
      <c r="F162" s="211" t="s">
        <v>255</v>
      </c>
      <c r="G162" s="212" t="s">
        <v>256</v>
      </c>
      <c r="H162" s="213">
        <v>49.804</v>
      </c>
      <c r="I162" s="214"/>
      <c r="J162" s="215">
        <f>ROUND(I162*H162,2)</f>
        <v>0</v>
      </c>
      <c r="K162" s="211" t="s">
        <v>196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923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258</v>
      </c>
      <c r="G163" s="223"/>
      <c r="H163" s="227">
        <v>49.804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85</v>
      </c>
      <c r="AY163" s="233" t="s">
        <v>190</v>
      </c>
    </row>
    <row r="164" spans="1:65" s="2" customFormat="1" ht="16.5" customHeight="1">
      <c r="A164" s="34"/>
      <c r="B164" s="35"/>
      <c r="C164" s="209" t="s">
        <v>263</v>
      </c>
      <c r="D164" s="209" t="s">
        <v>192</v>
      </c>
      <c r="E164" s="210" t="s">
        <v>269</v>
      </c>
      <c r="F164" s="211" t="s">
        <v>270</v>
      </c>
      <c r="G164" s="212" t="s">
        <v>202</v>
      </c>
      <c r="H164" s="213">
        <v>5.4</v>
      </c>
      <c r="I164" s="214"/>
      <c r="J164" s="215">
        <f>ROUND(I164*H164,2)</f>
        <v>0</v>
      </c>
      <c r="K164" s="211" t="s">
        <v>1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197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197</v>
      </c>
      <c r="BM164" s="220" t="s">
        <v>924</v>
      </c>
    </row>
    <row r="165" spans="2:51" s="13" customFormat="1" ht="10.2">
      <c r="B165" s="222"/>
      <c r="C165" s="223"/>
      <c r="D165" s="224" t="s">
        <v>199</v>
      </c>
      <c r="E165" s="225" t="s">
        <v>1</v>
      </c>
      <c r="F165" s="226" t="s">
        <v>272</v>
      </c>
      <c r="G165" s="223"/>
      <c r="H165" s="227">
        <v>5.4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199</v>
      </c>
      <c r="AU165" s="233" t="s">
        <v>87</v>
      </c>
      <c r="AV165" s="13" t="s">
        <v>87</v>
      </c>
      <c r="AW165" s="13" t="s">
        <v>34</v>
      </c>
      <c r="AX165" s="13" t="s">
        <v>85</v>
      </c>
      <c r="AY165" s="233" t="s">
        <v>190</v>
      </c>
    </row>
    <row r="166" spans="1:65" s="2" customFormat="1" ht="21.75" customHeight="1">
      <c r="A166" s="34"/>
      <c r="B166" s="35"/>
      <c r="C166" s="209" t="s">
        <v>8</v>
      </c>
      <c r="D166" s="209" t="s">
        <v>192</v>
      </c>
      <c r="E166" s="210" t="s">
        <v>274</v>
      </c>
      <c r="F166" s="211" t="s">
        <v>275</v>
      </c>
      <c r="G166" s="212" t="s">
        <v>195</v>
      </c>
      <c r="H166" s="213">
        <v>36</v>
      </c>
      <c r="I166" s="214"/>
      <c r="J166" s="215">
        <f>ROUND(I166*H166,2)</f>
        <v>0</v>
      </c>
      <c r="K166" s="211" t="s">
        <v>196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197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197</v>
      </c>
      <c r="BM166" s="220" t="s">
        <v>925</v>
      </c>
    </row>
    <row r="167" spans="2:51" s="13" customFormat="1" ht="10.2">
      <c r="B167" s="222"/>
      <c r="C167" s="223"/>
      <c r="D167" s="224" t="s">
        <v>199</v>
      </c>
      <c r="E167" s="225" t="s">
        <v>142</v>
      </c>
      <c r="F167" s="226" t="s">
        <v>926</v>
      </c>
      <c r="G167" s="223"/>
      <c r="H167" s="227">
        <v>36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85</v>
      </c>
      <c r="AY167" s="233" t="s">
        <v>190</v>
      </c>
    </row>
    <row r="168" spans="1:65" s="2" customFormat="1" ht="21.75" customHeight="1">
      <c r="A168" s="34"/>
      <c r="B168" s="35"/>
      <c r="C168" s="209" t="s">
        <v>273</v>
      </c>
      <c r="D168" s="209" t="s">
        <v>192</v>
      </c>
      <c r="E168" s="210" t="s">
        <v>279</v>
      </c>
      <c r="F168" s="211" t="s">
        <v>280</v>
      </c>
      <c r="G168" s="212" t="s">
        <v>195</v>
      </c>
      <c r="H168" s="213">
        <v>150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927</v>
      </c>
    </row>
    <row r="169" spans="1:65" s="2" customFormat="1" ht="16.5" customHeight="1">
      <c r="A169" s="34"/>
      <c r="B169" s="35"/>
      <c r="C169" s="209" t="s">
        <v>278</v>
      </c>
      <c r="D169" s="209" t="s">
        <v>192</v>
      </c>
      <c r="E169" s="210" t="s">
        <v>283</v>
      </c>
      <c r="F169" s="211" t="s">
        <v>284</v>
      </c>
      <c r="G169" s="212" t="s">
        <v>195</v>
      </c>
      <c r="H169" s="213">
        <v>36</v>
      </c>
      <c r="I169" s="214"/>
      <c r="J169" s="215">
        <f>ROUND(I169*H169,2)</f>
        <v>0</v>
      </c>
      <c r="K169" s="211" t="s">
        <v>196</v>
      </c>
      <c r="L169" s="39"/>
      <c r="M169" s="216" t="s">
        <v>1</v>
      </c>
      <c r="N169" s="217" t="s">
        <v>43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197</v>
      </c>
      <c r="AT169" s="220" t="s">
        <v>192</v>
      </c>
      <c r="AU169" s="220" t="s">
        <v>87</v>
      </c>
      <c r="AY169" s="17" t="s">
        <v>190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85</v>
      </c>
      <c r="BK169" s="221">
        <f>ROUND(I169*H169,2)</f>
        <v>0</v>
      </c>
      <c r="BL169" s="17" t="s">
        <v>197</v>
      </c>
      <c r="BM169" s="220" t="s">
        <v>928</v>
      </c>
    </row>
    <row r="170" spans="2:51" s="13" customFormat="1" ht="10.2">
      <c r="B170" s="222"/>
      <c r="C170" s="223"/>
      <c r="D170" s="224" t="s">
        <v>199</v>
      </c>
      <c r="E170" s="225" t="s">
        <v>1</v>
      </c>
      <c r="F170" s="226" t="s">
        <v>142</v>
      </c>
      <c r="G170" s="223"/>
      <c r="H170" s="227">
        <v>36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199</v>
      </c>
      <c r="AU170" s="233" t="s">
        <v>87</v>
      </c>
      <c r="AV170" s="13" t="s">
        <v>87</v>
      </c>
      <c r="AW170" s="13" t="s">
        <v>34</v>
      </c>
      <c r="AX170" s="13" t="s">
        <v>85</v>
      </c>
      <c r="AY170" s="233" t="s">
        <v>190</v>
      </c>
    </row>
    <row r="171" spans="1:65" s="2" customFormat="1" ht="16.5" customHeight="1">
      <c r="A171" s="34"/>
      <c r="B171" s="35"/>
      <c r="C171" s="209" t="s">
        <v>282</v>
      </c>
      <c r="D171" s="209" t="s">
        <v>192</v>
      </c>
      <c r="E171" s="210" t="s">
        <v>929</v>
      </c>
      <c r="F171" s="211" t="s">
        <v>930</v>
      </c>
      <c r="G171" s="212" t="s">
        <v>195</v>
      </c>
      <c r="H171" s="213">
        <v>36</v>
      </c>
      <c r="I171" s="214"/>
      <c r="J171" s="215">
        <f>ROUND(I171*H171,2)</f>
        <v>0</v>
      </c>
      <c r="K171" s="211" t="s">
        <v>1</v>
      </c>
      <c r="L171" s="39"/>
      <c r="M171" s="216" t="s">
        <v>1</v>
      </c>
      <c r="N171" s="217" t="s">
        <v>43</v>
      </c>
      <c r="O171" s="71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197</v>
      </c>
      <c r="AT171" s="220" t="s">
        <v>192</v>
      </c>
      <c r="AU171" s="220" t="s">
        <v>87</v>
      </c>
      <c r="AY171" s="17" t="s">
        <v>190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85</v>
      </c>
      <c r="BK171" s="221">
        <f>ROUND(I171*H171,2)</f>
        <v>0</v>
      </c>
      <c r="BL171" s="17" t="s">
        <v>197</v>
      </c>
      <c r="BM171" s="220" t="s">
        <v>931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142</v>
      </c>
      <c r="G172" s="223"/>
      <c r="H172" s="227">
        <v>36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85</v>
      </c>
      <c r="AY172" s="233" t="s">
        <v>190</v>
      </c>
    </row>
    <row r="173" spans="2:63" s="12" customFormat="1" ht="22.8" customHeight="1">
      <c r="B173" s="193"/>
      <c r="C173" s="194"/>
      <c r="D173" s="195" t="s">
        <v>77</v>
      </c>
      <c r="E173" s="207" t="s">
        <v>217</v>
      </c>
      <c r="F173" s="207" t="s">
        <v>932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SUM(P174:P181)</f>
        <v>0</v>
      </c>
      <c r="Q173" s="201"/>
      <c r="R173" s="202">
        <f>SUM(R174:R181)</f>
        <v>165.75939</v>
      </c>
      <c r="S173" s="201"/>
      <c r="T173" s="203">
        <f>SUM(T174:T181)</f>
        <v>0</v>
      </c>
      <c r="AR173" s="204" t="s">
        <v>85</v>
      </c>
      <c r="AT173" s="205" t="s">
        <v>77</v>
      </c>
      <c r="AU173" s="205" t="s">
        <v>85</v>
      </c>
      <c r="AY173" s="204" t="s">
        <v>190</v>
      </c>
      <c r="BK173" s="206">
        <f>SUM(BK174:BK181)</f>
        <v>0</v>
      </c>
    </row>
    <row r="174" spans="1:65" s="2" customFormat="1" ht="21.75" customHeight="1">
      <c r="A174" s="34"/>
      <c r="B174" s="35"/>
      <c r="C174" s="209" t="s">
        <v>286</v>
      </c>
      <c r="D174" s="209" t="s">
        <v>192</v>
      </c>
      <c r="E174" s="210" t="s">
        <v>933</v>
      </c>
      <c r="F174" s="211" t="s">
        <v>934</v>
      </c>
      <c r="G174" s="212" t="s">
        <v>195</v>
      </c>
      <c r="H174" s="213">
        <v>150</v>
      </c>
      <c r="I174" s="214"/>
      <c r="J174" s="215">
        <f>ROUND(I174*H174,2)</f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>O174*H174</f>
        <v>0</v>
      </c>
      <c r="Q174" s="218">
        <v>0.36732</v>
      </c>
      <c r="R174" s="218">
        <f>Q174*H174</f>
        <v>55.098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197</v>
      </c>
      <c r="AT174" s="220" t="s">
        <v>192</v>
      </c>
      <c r="AU174" s="220" t="s">
        <v>87</v>
      </c>
      <c r="AY174" s="17" t="s">
        <v>190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85</v>
      </c>
      <c r="BK174" s="221">
        <f>ROUND(I174*H174,2)</f>
        <v>0</v>
      </c>
      <c r="BL174" s="17" t="s">
        <v>197</v>
      </c>
      <c r="BM174" s="220" t="s">
        <v>935</v>
      </c>
    </row>
    <row r="175" spans="2:51" s="14" customFormat="1" ht="10.2">
      <c r="B175" s="234"/>
      <c r="C175" s="235"/>
      <c r="D175" s="224" t="s">
        <v>199</v>
      </c>
      <c r="E175" s="236" t="s">
        <v>1</v>
      </c>
      <c r="F175" s="237" t="s">
        <v>936</v>
      </c>
      <c r="G175" s="235"/>
      <c r="H175" s="236" t="s">
        <v>1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199</v>
      </c>
      <c r="AU175" s="243" t="s">
        <v>87</v>
      </c>
      <c r="AV175" s="14" t="s">
        <v>85</v>
      </c>
      <c r="AW175" s="14" t="s">
        <v>34</v>
      </c>
      <c r="AX175" s="14" t="s">
        <v>78</v>
      </c>
      <c r="AY175" s="243" t="s">
        <v>190</v>
      </c>
    </row>
    <row r="176" spans="2:51" s="13" customFormat="1" ht="10.2">
      <c r="B176" s="222"/>
      <c r="C176" s="223"/>
      <c r="D176" s="224" t="s">
        <v>199</v>
      </c>
      <c r="E176" s="225" t="s">
        <v>1</v>
      </c>
      <c r="F176" s="226" t="s">
        <v>937</v>
      </c>
      <c r="G176" s="223"/>
      <c r="H176" s="227">
        <v>150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199</v>
      </c>
      <c r="AU176" s="233" t="s">
        <v>87</v>
      </c>
      <c r="AV176" s="13" t="s">
        <v>87</v>
      </c>
      <c r="AW176" s="13" t="s">
        <v>34</v>
      </c>
      <c r="AX176" s="13" t="s">
        <v>85</v>
      </c>
      <c r="AY176" s="233" t="s">
        <v>190</v>
      </c>
    </row>
    <row r="177" spans="1:65" s="2" customFormat="1" ht="21.75" customHeight="1">
      <c r="A177" s="34"/>
      <c r="B177" s="35"/>
      <c r="C177" s="209" t="s">
        <v>291</v>
      </c>
      <c r="D177" s="209" t="s">
        <v>192</v>
      </c>
      <c r="E177" s="210" t="s">
        <v>333</v>
      </c>
      <c r="F177" s="211" t="s">
        <v>334</v>
      </c>
      <c r="G177" s="212" t="s">
        <v>195</v>
      </c>
      <c r="H177" s="213">
        <v>150</v>
      </c>
      <c r="I177" s="214"/>
      <c r="J177" s="215">
        <f>ROUND(I177*H177,2)</f>
        <v>0</v>
      </c>
      <c r="K177" s="211" t="s">
        <v>196</v>
      </c>
      <c r="L177" s="39"/>
      <c r="M177" s="216" t="s">
        <v>1</v>
      </c>
      <c r="N177" s="217" t="s">
        <v>43</v>
      </c>
      <c r="O177" s="71"/>
      <c r="P177" s="218">
        <f>O177*H177</f>
        <v>0</v>
      </c>
      <c r="Q177" s="218">
        <v>0.49587</v>
      </c>
      <c r="R177" s="218">
        <f>Q177*H177</f>
        <v>74.3805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197</v>
      </c>
      <c r="AT177" s="220" t="s">
        <v>192</v>
      </c>
      <c r="AU177" s="220" t="s">
        <v>87</v>
      </c>
      <c r="AY177" s="17" t="s">
        <v>190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85</v>
      </c>
      <c r="BK177" s="221">
        <f>ROUND(I177*H177,2)</f>
        <v>0</v>
      </c>
      <c r="BL177" s="17" t="s">
        <v>197</v>
      </c>
      <c r="BM177" s="220" t="s">
        <v>938</v>
      </c>
    </row>
    <row r="178" spans="1:65" s="2" customFormat="1" ht="33" customHeight="1">
      <c r="A178" s="34"/>
      <c r="B178" s="35"/>
      <c r="C178" s="209" t="s">
        <v>7</v>
      </c>
      <c r="D178" s="209" t="s">
        <v>192</v>
      </c>
      <c r="E178" s="210" t="s">
        <v>939</v>
      </c>
      <c r="F178" s="211" t="s">
        <v>940</v>
      </c>
      <c r="G178" s="212" t="s">
        <v>195</v>
      </c>
      <c r="H178" s="213">
        <v>138</v>
      </c>
      <c r="I178" s="214"/>
      <c r="J178" s="215">
        <f>ROUND(I178*H178,2)</f>
        <v>0</v>
      </c>
      <c r="K178" s="211" t="s">
        <v>1</v>
      </c>
      <c r="L178" s="39"/>
      <c r="M178" s="216" t="s">
        <v>1</v>
      </c>
      <c r="N178" s="217" t="s">
        <v>43</v>
      </c>
      <c r="O178" s="71"/>
      <c r="P178" s="218">
        <f>O178*H178</f>
        <v>0</v>
      </c>
      <c r="Q178" s="218">
        <v>0.10362</v>
      </c>
      <c r="R178" s="218">
        <f>Q178*H178</f>
        <v>14.299560000000001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85</v>
      </c>
      <c r="BK178" s="221">
        <f>ROUND(I178*H178,2)</f>
        <v>0</v>
      </c>
      <c r="BL178" s="17" t="s">
        <v>197</v>
      </c>
      <c r="BM178" s="220" t="s">
        <v>941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942</v>
      </c>
      <c r="G179" s="223"/>
      <c r="H179" s="227">
        <v>138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85</v>
      </c>
      <c r="AY179" s="233" t="s">
        <v>190</v>
      </c>
    </row>
    <row r="180" spans="1:65" s="2" customFormat="1" ht="16.5" customHeight="1">
      <c r="A180" s="34"/>
      <c r="B180" s="35"/>
      <c r="C180" s="255" t="s">
        <v>302</v>
      </c>
      <c r="D180" s="255" t="s">
        <v>327</v>
      </c>
      <c r="E180" s="256" t="s">
        <v>943</v>
      </c>
      <c r="F180" s="257" t="s">
        <v>944</v>
      </c>
      <c r="G180" s="258" t="s">
        <v>195</v>
      </c>
      <c r="H180" s="259">
        <v>144.9</v>
      </c>
      <c r="I180" s="260"/>
      <c r="J180" s="261">
        <f>ROUND(I180*H180,2)</f>
        <v>0</v>
      </c>
      <c r="K180" s="257" t="s">
        <v>1</v>
      </c>
      <c r="L180" s="262"/>
      <c r="M180" s="263" t="s">
        <v>1</v>
      </c>
      <c r="N180" s="264" t="s">
        <v>43</v>
      </c>
      <c r="O180" s="71"/>
      <c r="P180" s="218">
        <f>O180*H180</f>
        <v>0</v>
      </c>
      <c r="Q180" s="218">
        <v>0.1517</v>
      </c>
      <c r="R180" s="218">
        <f>Q180*H180</f>
        <v>21.98133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234</v>
      </c>
      <c r="AT180" s="220" t="s">
        <v>327</v>
      </c>
      <c r="AU180" s="220" t="s">
        <v>87</v>
      </c>
      <c r="AY180" s="17" t="s">
        <v>190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85</v>
      </c>
      <c r="BK180" s="221">
        <f>ROUND(I180*H180,2)</f>
        <v>0</v>
      </c>
      <c r="BL180" s="17" t="s">
        <v>197</v>
      </c>
      <c r="BM180" s="220" t="s">
        <v>945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946</v>
      </c>
      <c r="G181" s="223"/>
      <c r="H181" s="227">
        <v>144.9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2:63" s="12" customFormat="1" ht="22.8" customHeight="1">
      <c r="B182" s="193"/>
      <c r="C182" s="194"/>
      <c r="D182" s="195" t="s">
        <v>77</v>
      </c>
      <c r="E182" s="207" t="s">
        <v>234</v>
      </c>
      <c r="F182" s="207" t="s">
        <v>822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P183</f>
        <v>0</v>
      </c>
      <c r="Q182" s="201"/>
      <c r="R182" s="202">
        <f>R183</f>
        <v>1.24432</v>
      </c>
      <c r="S182" s="201"/>
      <c r="T182" s="203">
        <f>T183</f>
        <v>0</v>
      </c>
      <c r="AR182" s="204" t="s">
        <v>85</v>
      </c>
      <c r="AT182" s="205" t="s">
        <v>77</v>
      </c>
      <c r="AU182" s="205" t="s">
        <v>85</v>
      </c>
      <c r="AY182" s="204" t="s">
        <v>190</v>
      </c>
      <c r="BK182" s="206">
        <f>BK183</f>
        <v>0</v>
      </c>
    </row>
    <row r="183" spans="1:65" s="2" customFormat="1" ht="21.75" customHeight="1">
      <c r="A183" s="34"/>
      <c r="B183" s="35"/>
      <c r="C183" s="209" t="s">
        <v>308</v>
      </c>
      <c r="D183" s="209" t="s">
        <v>192</v>
      </c>
      <c r="E183" s="210" t="s">
        <v>947</v>
      </c>
      <c r="F183" s="211" t="s">
        <v>948</v>
      </c>
      <c r="G183" s="212" t="s">
        <v>311</v>
      </c>
      <c r="H183" s="213">
        <v>4</v>
      </c>
      <c r="I183" s="214"/>
      <c r="J183" s="215">
        <f>ROUND(I183*H183,2)</f>
        <v>0</v>
      </c>
      <c r="K183" s="211" t="s">
        <v>196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0.31108</v>
      </c>
      <c r="R183" s="218">
        <f>Q183*H183</f>
        <v>1.24432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197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197</v>
      </c>
      <c r="BM183" s="220" t="s">
        <v>949</v>
      </c>
    </row>
    <row r="184" spans="2:63" s="12" customFormat="1" ht="22.8" customHeight="1">
      <c r="B184" s="193"/>
      <c r="C184" s="194"/>
      <c r="D184" s="195" t="s">
        <v>77</v>
      </c>
      <c r="E184" s="207" t="s">
        <v>239</v>
      </c>
      <c r="F184" s="207" t="s">
        <v>569</v>
      </c>
      <c r="G184" s="194"/>
      <c r="H184" s="194"/>
      <c r="I184" s="197"/>
      <c r="J184" s="208">
        <f>BK184</f>
        <v>0</v>
      </c>
      <c r="K184" s="194"/>
      <c r="L184" s="199"/>
      <c r="M184" s="200"/>
      <c r="N184" s="201"/>
      <c r="O184" s="201"/>
      <c r="P184" s="202">
        <f>SUM(P185:P213)</f>
        <v>0</v>
      </c>
      <c r="Q184" s="201"/>
      <c r="R184" s="202">
        <f>SUM(R185:R213)</f>
        <v>27.95867282</v>
      </c>
      <c r="S184" s="201"/>
      <c r="T184" s="203">
        <f>SUM(T185:T213)</f>
        <v>0.082</v>
      </c>
      <c r="AR184" s="204" t="s">
        <v>85</v>
      </c>
      <c r="AT184" s="205" t="s">
        <v>77</v>
      </c>
      <c r="AU184" s="205" t="s">
        <v>85</v>
      </c>
      <c r="AY184" s="204" t="s">
        <v>190</v>
      </c>
      <c r="BK184" s="206">
        <f>SUM(BK185:BK213)</f>
        <v>0</v>
      </c>
    </row>
    <row r="185" spans="1:65" s="2" customFormat="1" ht="21.75" customHeight="1">
      <c r="A185" s="34"/>
      <c r="B185" s="35"/>
      <c r="C185" s="209" t="s">
        <v>315</v>
      </c>
      <c r="D185" s="209" t="s">
        <v>192</v>
      </c>
      <c r="E185" s="210" t="s">
        <v>950</v>
      </c>
      <c r="F185" s="211" t="s">
        <v>951</v>
      </c>
      <c r="G185" s="212" t="s">
        <v>311</v>
      </c>
      <c r="H185" s="213">
        <v>1</v>
      </c>
      <c r="I185" s="214"/>
      <c r="J185" s="215">
        <f aca="true" t="shared" si="0" ref="J185:J192">ROUND(I185*H185,2)</f>
        <v>0</v>
      </c>
      <c r="K185" s="211" t="s">
        <v>196</v>
      </c>
      <c r="L185" s="39"/>
      <c r="M185" s="216" t="s">
        <v>1</v>
      </c>
      <c r="N185" s="217" t="s">
        <v>43</v>
      </c>
      <c r="O185" s="71"/>
      <c r="P185" s="218">
        <f aca="true" t="shared" si="1" ref="P185:P192">O185*H185</f>
        <v>0</v>
      </c>
      <c r="Q185" s="218">
        <v>0.0007</v>
      </c>
      <c r="R185" s="218">
        <f aca="true" t="shared" si="2" ref="R185:R192">Q185*H185</f>
        <v>0.0007</v>
      </c>
      <c r="S185" s="218">
        <v>0</v>
      </c>
      <c r="T185" s="219">
        <f aca="true" t="shared" si="3" ref="T185:T192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197</v>
      </c>
      <c r="AT185" s="220" t="s">
        <v>192</v>
      </c>
      <c r="AU185" s="220" t="s">
        <v>87</v>
      </c>
      <c r="AY185" s="17" t="s">
        <v>190</v>
      </c>
      <c r="BE185" s="221">
        <f aca="true" t="shared" si="4" ref="BE185:BE192">IF(N185="základní",J185,0)</f>
        <v>0</v>
      </c>
      <c r="BF185" s="221">
        <f aca="true" t="shared" si="5" ref="BF185:BF192">IF(N185="snížená",J185,0)</f>
        <v>0</v>
      </c>
      <c r="BG185" s="221">
        <f aca="true" t="shared" si="6" ref="BG185:BG192">IF(N185="zákl. přenesená",J185,0)</f>
        <v>0</v>
      </c>
      <c r="BH185" s="221">
        <f aca="true" t="shared" si="7" ref="BH185:BH192">IF(N185="sníž. přenesená",J185,0)</f>
        <v>0</v>
      </c>
      <c r="BI185" s="221">
        <f aca="true" t="shared" si="8" ref="BI185:BI192">IF(N185="nulová",J185,0)</f>
        <v>0</v>
      </c>
      <c r="BJ185" s="17" t="s">
        <v>85</v>
      </c>
      <c r="BK185" s="221">
        <f aca="true" t="shared" si="9" ref="BK185:BK192">ROUND(I185*H185,2)</f>
        <v>0</v>
      </c>
      <c r="BL185" s="17" t="s">
        <v>197</v>
      </c>
      <c r="BM185" s="220" t="s">
        <v>952</v>
      </c>
    </row>
    <row r="186" spans="1:65" s="2" customFormat="1" ht="16.5" customHeight="1">
      <c r="A186" s="34"/>
      <c r="B186" s="35"/>
      <c r="C186" s="255" t="s">
        <v>320</v>
      </c>
      <c r="D186" s="255" t="s">
        <v>327</v>
      </c>
      <c r="E186" s="256" t="s">
        <v>953</v>
      </c>
      <c r="F186" s="257" t="s">
        <v>954</v>
      </c>
      <c r="G186" s="258" t="s">
        <v>311</v>
      </c>
      <c r="H186" s="259">
        <v>1</v>
      </c>
      <c r="I186" s="260"/>
      <c r="J186" s="261">
        <f t="shared" si="0"/>
        <v>0</v>
      </c>
      <c r="K186" s="257" t="s">
        <v>400</v>
      </c>
      <c r="L186" s="262"/>
      <c r="M186" s="263" t="s">
        <v>1</v>
      </c>
      <c r="N186" s="264" t="s">
        <v>43</v>
      </c>
      <c r="O186" s="71"/>
      <c r="P186" s="218">
        <f t="shared" si="1"/>
        <v>0</v>
      </c>
      <c r="Q186" s="218">
        <v>0.0035</v>
      </c>
      <c r="R186" s="218">
        <f t="shared" si="2"/>
        <v>0.0035</v>
      </c>
      <c r="S186" s="218">
        <v>0</v>
      </c>
      <c r="T186" s="219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234</v>
      </c>
      <c r="AT186" s="220" t="s">
        <v>327</v>
      </c>
      <c r="AU186" s="220" t="s">
        <v>87</v>
      </c>
      <c r="AY186" s="17" t="s">
        <v>190</v>
      </c>
      <c r="BE186" s="221">
        <f t="shared" si="4"/>
        <v>0</v>
      </c>
      <c r="BF186" s="221">
        <f t="shared" si="5"/>
        <v>0</v>
      </c>
      <c r="BG186" s="221">
        <f t="shared" si="6"/>
        <v>0</v>
      </c>
      <c r="BH186" s="221">
        <f t="shared" si="7"/>
        <v>0</v>
      </c>
      <c r="BI186" s="221">
        <f t="shared" si="8"/>
        <v>0</v>
      </c>
      <c r="BJ186" s="17" t="s">
        <v>85</v>
      </c>
      <c r="BK186" s="221">
        <f t="shared" si="9"/>
        <v>0</v>
      </c>
      <c r="BL186" s="17" t="s">
        <v>197</v>
      </c>
      <c r="BM186" s="220" t="s">
        <v>955</v>
      </c>
    </row>
    <row r="187" spans="1:65" s="2" customFormat="1" ht="21.75" customHeight="1">
      <c r="A187" s="34"/>
      <c r="B187" s="35"/>
      <c r="C187" s="209" t="s">
        <v>326</v>
      </c>
      <c r="D187" s="209" t="s">
        <v>192</v>
      </c>
      <c r="E187" s="210" t="s">
        <v>956</v>
      </c>
      <c r="F187" s="211" t="s">
        <v>957</v>
      </c>
      <c r="G187" s="212" t="s">
        <v>311</v>
      </c>
      <c r="H187" s="213">
        <v>1</v>
      </c>
      <c r="I187" s="214"/>
      <c r="J187" s="215">
        <f t="shared" si="0"/>
        <v>0</v>
      </c>
      <c r="K187" s="211" t="s">
        <v>196</v>
      </c>
      <c r="L187" s="39"/>
      <c r="M187" s="216" t="s">
        <v>1</v>
      </c>
      <c r="N187" s="217" t="s">
        <v>43</v>
      </c>
      <c r="O187" s="71"/>
      <c r="P187" s="218">
        <f t="shared" si="1"/>
        <v>0</v>
      </c>
      <c r="Q187" s="218">
        <v>0.11241</v>
      </c>
      <c r="R187" s="218">
        <f t="shared" si="2"/>
        <v>0.11241</v>
      </c>
      <c r="S187" s="218">
        <v>0</v>
      </c>
      <c r="T187" s="219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197</v>
      </c>
      <c r="AT187" s="220" t="s">
        <v>192</v>
      </c>
      <c r="AU187" s="220" t="s">
        <v>87</v>
      </c>
      <c r="AY187" s="17" t="s">
        <v>190</v>
      </c>
      <c r="BE187" s="221">
        <f t="shared" si="4"/>
        <v>0</v>
      </c>
      <c r="BF187" s="221">
        <f t="shared" si="5"/>
        <v>0</v>
      </c>
      <c r="BG187" s="221">
        <f t="shared" si="6"/>
        <v>0</v>
      </c>
      <c r="BH187" s="221">
        <f t="shared" si="7"/>
        <v>0</v>
      </c>
      <c r="BI187" s="221">
        <f t="shared" si="8"/>
        <v>0</v>
      </c>
      <c r="BJ187" s="17" t="s">
        <v>85</v>
      </c>
      <c r="BK187" s="221">
        <f t="shared" si="9"/>
        <v>0</v>
      </c>
      <c r="BL187" s="17" t="s">
        <v>197</v>
      </c>
      <c r="BM187" s="220" t="s">
        <v>958</v>
      </c>
    </row>
    <row r="188" spans="1:65" s="2" customFormat="1" ht="16.5" customHeight="1">
      <c r="A188" s="34"/>
      <c r="B188" s="35"/>
      <c r="C188" s="255" t="s">
        <v>332</v>
      </c>
      <c r="D188" s="255" t="s">
        <v>327</v>
      </c>
      <c r="E188" s="256" t="s">
        <v>959</v>
      </c>
      <c r="F188" s="257" t="s">
        <v>960</v>
      </c>
      <c r="G188" s="258" t="s">
        <v>311</v>
      </c>
      <c r="H188" s="259">
        <v>1</v>
      </c>
      <c r="I188" s="260"/>
      <c r="J188" s="261">
        <f t="shared" si="0"/>
        <v>0</v>
      </c>
      <c r="K188" s="257" t="s">
        <v>196</v>
      </c>
      <c r="L188" s="262"/>
      <c r="M188" s="263" t="s">
        <v>1</v>
      </c>
      <c r="N188" s="264" t="s">
        <v>43</v>
      </c>
      <c r="O188" s="71"/>
      <c r="P188" s="218">
        <f t="shared" si="1"/>
        <v>0</v>
      </c>
      <c r="Q188" s="218">
        <v>0.0065</v>
      </c>
      <c r="R188" s="218">
        <f t="shared" si="2"/>
        <v>0.0065</v>
      </c>
      <c r="S188" s="218">
        <v>0</v>
      </c>
      <c r="T188" s="219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234</v>
      </c>
      <c r="AT188" s="220" t="s">
        <v>327</v>
      </c>
      <c r="AU188" s="220" t="s">
        <v>87</v>
      </c>
      <c r="AY188" s="17" t="s">
        <v>190</v>
      </c>
      <c r="BE188" s="221">
        <f t="shared" si="4"/>
        <v>0</v>
      </c>
      <c r="BF188" s="221">
        <f t="shared" si="5"/>
        <v>0</v>
      </c>
      <c r="BG188" s="221">
        <f t="shared" si="6"/>
        <v>0</v>
      </c>
      <c r="BH188" s="221">
        <f t="shared" si="7"/>
        <v>0</v>
      </c>
      <c r="BI188" s="221">
        <f t="shared" si="8"/>
        <v>0</v>
      </c>
      <c r="BJ188" s="17" t="s">
        <v>85</v>
      </c>
      <c r="BK188" s="221">
        <f t="shared" si="9"/>
        <v>0</v>
      </c>
      <c r="BL188" s="17" t="s">
        <v>197</v>
      </c>
      <c r="BM188" s="220" t="s">
        <v>961</v>
      </c>
    </row>
    <row r="189" spans="1:65" s="2" customFormat="1" ht="16.5" customHeight="1">
      <c r="A189" s="34"/>
      <c r="B189" s="35"/>
      <c r="C189" s="255" t="s">
        <v>336</v>
      </c>
      <c r="D189" s="255" t="s">
        <v>327</v>
      </c>
      <c r="E189" s="256" t="s">
        <v>962</v>
      </c>
      <c r="F189" s="257" t="s">
        <v>963</v>
      </c>
      <c r="G189" s="258" t="s">
        <v>311</v>
      </c>
      <c r="H189" s="259">
        <v>1</v>
      </c>
      <c r="I189" s="260"/>
      <c r="J189" s="261">
        <f t="shared" si="0"/>
        <v>0</v>
      </c>
      <c r="K189" s="257" t="s">
        <v>196</v>
      </c>
      <c r="L189" s="262"/>
      <c r="M189" s="263" t="s">
        <v>1</v>
      </c>
      <c r="N189" s="264" t="s">
        <v>43</v>
      </c>
      <c r="O189" s="71"/>
      <c r="P189" s="218">
        <f t="shared" si="1"/>
        <v>0</v>
      </c>
      <c r="Q189" s="218">
        <v>0.00015</v>
      </c>
      <c r="R189" s="218">
        <f t="shared" si="2"/>
        <v>0.00015</v>
      </c>
      <c r="S189" s="218">
        <v>0</v>
      </c>
      <c r="T189" s="219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234</v>
      </c>
      <c r="AT189" s="220" t="s">
        <v>327</v>
      </c>
      <c r="AU189" s="220" t="s">
        <v>87</v>
      </c>
      <c r="AY189" s="17" t="s">
        <v>190</v>
      </c>
      <c r="BE189" s="221">
        <f t="shared" si="4"/>
        <v>0</v>
      </c>
      <c r="BF189" s="221">
        <f t="shared" si="5"/>
        <v>0</v>
      </c>
      <c r="BG189" s="221">
        <f t="shared" si="6"/>
        <v>0</v>
      </c>
      <c r="BH189" s="221">
        <f t="shared" si="7"/>
        <v>0</v>
      </c>
      <c r="BI189" s="221">
        <f t="shared" si="8"/>
        <v>0</v>
      </c>
      <c r="BJ189" s="17" t="s">
        <v>85</v>
      </c>
      <c r="BK189" s="221">
        <f t="shared" si="9"/>
        <v>0</v>
      </c>
      <c r="BL189" s="17" t="s">
        <v>197</v>
      </c>
      <c r="BM189" s="220" t="s">
        <v>964</v>
      </c>
    </row>
    <row r="190" spans="1:65" s="2" customFormat="1" ht="16.5" customHeight="1">
      <c r="A190" s="34"/>
      <c r="B190" s="35"/>
      <c r="C190" s="255" t="s">
        <v>342</v>
      </c>
      <c r="D190" s="255" t="s">
        <v>327</v>
      </c>
      <c r="E190" s="256" t="s">
        <v>965</v>
      </c>
      <c r="F190" s="257" t="s">
        <v>966</v>
      </c>
      <c r="G190" s="258" t="s">
        <v>311</v>
      </c>
      <c r="H190" s="259">
        <v>1</v>
      </c>
      <c r="I190" s="260"/>
      <c r="J190" s="261">
        <f t="shared" si="0"/>
        <v>0</v>
      </c>
      <c r="K190" s="257" t="s">
        <v>196</v>
      </c>
      <c r="L190" s="262"/>
      <c r="M190" s="263" t="s">
        <v>1</v>
      </c>
      <c r="N190" s="264" t="s">
        <v>43</v>
      </c>
      <c r="O190" s="71"/>
      <c r="P190" s="218">
        <f t="shared" si="1"/>
        <v>0</v>
      </c>
      <c r="Q190" s="218">
        <v>0.0004</v>
      </c>
      <c r="R190" s="218">
        <f t="shared" si="2"/>
        <v>0.0004</v>
      </c>
      <c r="S190" s="218">
        <v>0</v>
      </c>
      <c r="T190" s="219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234</v>
      </c>
      <c r="AT190" s="220" t="s">
        <v>327</v>
      </c>
      <c r="AU190" s="220" t="s">
        <v>87</v>
      </c>
      <c r="AY190" s="17" t="s">
        <v>190</v>
      </c>
      <c r="BE190" s="221">
        <f t="shared" si="4"/>
        <v>0</v>
      </c>
      <c r="BF190" s="221">
        <f t="shared" si="5"/>
        <v>0</v>
      </c>
      <c r="BG190" s="221">
        <f t="shared" si="6"/>
        <v>0</v>
      </c>
      <c r="BH190" s="221">
        <f t="shared" si="7"/>
        <v>0</v>
      </c>
      <c r="BI190" s="221">
        <f t="shared" si="8"/>
        <v>0</v>
      </c>
      <c r="BJ190" s="17" t="s">
        <v>85</v>
      </c>
      <c r="BK190" s="221">
        <f t="shared" si="9"/>
        <v>0</v>
      </c>
      <c r="BL190" s="17" t="s">
        <v>197</v>
      </c>
      <c r="BM190" s="220" t="s">
        <v>967</v>
      </c>
    </row>
    <row r="191" spans="1:65" s="2" customFormat="1" ht="16.5" customHeight="1">
      <c r="A191" s="34"/>
      <c r="B191" s="35"/>
      <c r="C191" s="255" t="s">
        <v>138</v>
      </c>
      <c r="D191" s="255" t="s">
        <v>327</v>
      </c>
      <c r="E191" s="256" t="s">
        <v>968</v>
      </c>
      <c r="F191" s="257" t="s">
        <v>969</v>
      </c>
      <c r="G191" s="258" t="s">
        <v>311</v>
      </c>
      <c r="H191" s="259">
        <v>1</v>
      </c>
      <c r="I191" s="260"/>
      <c r="J191" s="261">
        <f t="shared" si="0"/>
        <v>0</v>
      </c>
      <c r="K191" s="257" t="s">
        <v>196</v>
      </c>
      <c r="L191" s="262"/>
      <c r="M191" s="263" t="s">
        <v>1</v>
      </c>
      <c r="N191" s="264" t="s">
        <v>43</v>
      </c>
      <c r="O191" s="71"/>
      <c r="P191" s="218">
        <f t="shared" si="1"/>
        <v>0</v>
      </c>
      <c r="Q191" s="218">
        <v>0.0033</v>
      </c>
      <c r="R191" s="218">
        <f t="shared" si="2"/>
        <v>0.0033</v>
      </c>
      <c r="S191" s="218">
        <v>0</v>
      </c>
      <c r="T191" s="219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234</v>
      </c>
      <c r="AT191" s="220" t="s">
        <v>327</v>
      </c>
      <c r="AU191" s="220" t="s">
        <v>87</v>
      </c>
      <c r="AY191" s="17" t="s">
        <v>190</v>
      </c>
      <c r="BE191" s="221">
        <f t="shared" si="4"/>
        <v>0</v>
      </c>
      <c r="BF191" s="221">
        <f t="shared" si="5"/>
        <v>0</v>
      </c>
      <c r="BG191" s="221">
        <f t="shared" si="6"/>
        <v>0</v>
      </c>
      <c r="BH191" s="221">
        <f t="shared" si="7"/>
        <v>0</v>
      </c>
      <c r="BI191" s="221">
        <f t="shared" si="8"/>
        <v>0</v>
      </c>
      <c r="BJ191" s="17" t="s">
        <v>85</v>
      </c>
      <c r="BK191" s="221">
        <f t="shared" si="9"/>
        <v>0</v>
      </c>
      <c r="BL191" s="17" t="s">
        <v>197</v>
      </c>
      <c r="BM191" s="220" t="s">
        <v>970</v>
      </c>
    </row>
    <row r="192" spans="1:65" s="2" customFormat="1" ht="21.75" customHeight="1">
      <c r="A192" s="34"/>
      <c r="B192" s="35"/>
      <c r="C192" s="209" t="s">
        <v>352</v>
      </c>
      <c r="D192" s="209" t="s">
        <v>192</v>
      </c>
      <c r="E192" s="210" t="s">
        <v>971</v>
      </c>
      <c r="F192" s="211" t="s">
        <v>972</v>
      </c>
      <c r="G192" s="212" t="s">
        <v>350</v>
      </c>
      <c r="H192" s="213">
        <v>56</v>
      </c>
      <c r="I192" s="214"/>
      <c r="J192" s="215">
        <f t="shared" si="0"/>
        <v>0</v>
      </c>
      <c r="K192" s="211" t="s">
        <v>196</v>
      </c>
      <c r="L192" s="39"/>
      <c r="M192" s="216" t="s">
        <v>1</v>
      </c>
      <c r="N192" s="217" t="s">
        <v>43</v>
      </c>
      <c r="O192" s="71"/>
      <c r="P192" s="218">
        <f t="shared" si="1"/>
        <v>0</v>
      </c>
      <c r="Q192" s="218">
        <v>0.00033</v>
      </c>
      <c r="R192" s="218">
        <f t="shared" si="2"/>
        <v>0.01848</v>
      </c>
      <c r="S192" s="218">
        <v>0</v>
      </c>
      <c r="T192" s="219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197</v>
      </c>
      <c r="AT192" s="220" t="s">
        <v>192</v>
      </c>
      <c r="AU192" s="220" t="s">
        <v>87</v>
      </c>
      <c r="AY192" s="17" t="s">
        <v>190</v>
      </c>
      <c r="BE192" s="221">
        <f t="shared" si="4"/>
        <v>0</v>
      </c>
      <c r="BF192" s="221">
        <f t="shared" si="5"/>
        <v>0</v>
      </c>
      <c r="BG192" s="221">
        <f t="shared" si="6"/>
        <v>0</v>
      </c>
      <c r="BH192" s="221">
        <f t="shared" si="7"/>
        <v>0</v>
      </c>
      <c r="BI192" s="221">
        <f t="shared" si="8"/>
        <v>0</v>
      </c>
      <c r="BJ192" s="17" t="s">
        <v>85</v>
      </c>
      <c r="BK192" s="221">
        <f t="shared" si="9"/>
        <v>0</v>
      </c>
      <c r="BL192" s="17" t="s">
        <v>197</v>
      </c>
      <c r="BM192" s="220" t="s">
        <v>973</v>
      </c>
    </row>
    <row r="193" spans="2:51" s="13" customFormat="1" ht="10.2">
      <c r="B193" s="222"/>
      <c r="C193" s="223"/>
      <c r="D193" s="224" t="s">
        <v>199</v>
      </c>
      <c r="E193" s="225" t="s">
        <v>1</v>
      </c>
      <c r="F193" s="226" t="s">
        <v>974</v>
      </c>
      <c r="G193" s="223"/>
      <c r="H193" s="227">
        <v>56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199</v>
      </c>
      <c r="AU193" s="233" t="s">
        <v>87</v>
      </c>
      <c r="AV193" s="13" t="s">
        <v>87</v>
      </c>
      <c r="AW193" s="13" t="s">
        <v>34</v>
      </c>
      <c r="AX193" s="13" t="s">
        <v>85</v>
      </c>
      <c r="AY193" s="233" t="s">
        <v>190</v>
      </c>
    </row>
    <row r="194" spans="1:65" s="2" customFormat="1" ht="21.75" customHeight="1">
      <c r="A194" s="34"/>
      <c r="B194" s="35"/>
      <c r="C194" s="209" t="s">
        <v>356</v>
      </c>
      <c r="D194" s="209" t="s">
        <v>192</v>
      </c>
      <c r="E194" s="210" t="s">
        <v>975</v>
      </c>
      <c r="F194" s="211" t="s">
        <v>976</v>
      </c>
      <c r="G194" s="212" t="s">
        <v>195</v>
      </c>
      <c r="H194" s="213">
        <v>2.5</v>
      </c>
      <c r="I194" s="214"/>
      <c r="J194" s="215">
        <f>ROUND(I194*H194,2)</f>
        <v>0</v>
      </c>
      <c r="K194" s="211" t="s">
        <v>196</v>
      </c>
      <c r="L194" s="39"/>
      <c r="M194" s="216" t="s">
        <v>1</v>
      </c>
      <c r="N194" s="217" t="s">
        <v>43</v>
      </c>
      <c r="O194" s="71"/>
      <c r="P194" s="218">
        <f>O194*H194</f>
        <v>0</v>
      </c>
      <c r="Q194" s="218">
        <v>0.0026</v>
      </c>
      <c r="R194" s="218">
        <f>Q194*H194</f>
        <v>0.0065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197</v>
      </c>
      <c r="AT194" s="220" t="s">
        <v>192</v>
      </c>
      <c r="AU194" s="220" t="s">
        <v>87</v>
      </c>
      <c r="AY194" s="17" t="s">
        <v>190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85</v>
      </c>
      <c r="BK194" s="221">
        <f>ROUND(I194*H194,2)</f>
        <v>0</v>
      </c>
      <c r="BL194" s="17" t="s">
        <v>197</v>
      </c>
      <c r="BM194" s="220" t="s">
        <v>977</v>
      </c>
    </row>
    <row r="195" spans="2:51" s="13" customFormat="1" ht="10.2">
      <c r="B195" s="222"/>
      <c r="C195" s="223"/>
      <c r="D195" s="224" t="s">
        <v>199</v>
      </c>
      <c r="E195" s="225" t="s">
        <v>1</v>
      </c>
      <c r="F195" s="226" t="s">
        <v>978</v>
      </c>
      <c r="G195" s="223"/>
      <c r="H195" s="227">
        <v>2.5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199</v>
      </c>
      <c r="AU195" s="233" t="s">
        <v>87</v>
      </c>
      <c r="AV195" s="13" t="s">
        <v>87</v>
      </c>
      <c r="AW195" s="13" t="s">
        <v>34</v>
      </c>
      <c r="AX195" s="13" t="s">
        <v>85</v>
      </c>
      <c r="AY195" s="233" t="s">
        <v>190</v>
      </c>
    </row>
    <row r="196" spans="1:65" s="2" customFormat="1" ht="16.5" customHeight="1">
      <c r="A196" s="34"/>
      <c r="B196" s="35"/>
      <c r="C196" s="209" t="s">
        <v>314</v>
      </c>
      <c r="D196" s="209" t="s">
        <v>192</v>
      </c>
      <c r="E196" s="210" t="s">
        <v>979</v>
      </c>
      <c r="F196" s="211" t="s">
        <v>980</v>
      </c>
      <c r="G196" s="212" t="s">
        <v>350</v>
      </c>
      <c r="H196" s="213">
        <v>56</v>
      </c>
      <c r="I196" s="214"/>
      <c r="J196" s="215">
        <f>ROUND(I196*H196,2)</f>
        <v>0</v>
      </c>
      <c r="K196" s="211" t="s">
        <v>196</v>
      </c>
      <c r="L196" s="39"/>
      <c r="M196" s="216" t="s">
        <v>1</v>
      </c>
      <c r="N196" s="217" t="s">
        <v>43</v>
      </c>
      <c r="O196" s="71"/>
      <c r="P196" s="218">
        <f>O196*H196</f>
        <v>0</v>
      </c>
      <c r="Q196" s="218">
        <v>0</v>
      </c>
      <c r="R196" s="218">
        <f>Q196*H196</f>
        <v>0</v>
      </c>
      <c r="S196" s="218">
        <v>0</v>
      </c>
      <c r="T196" s="21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197</v>
      </c>
      <c r="AT196" s="220" t="s">
        <v>192</v>
      </c>
      <c r="AU196" s="220" t="s">
        <v>87</v>
      </c>
      <c r="AY196" s="17" t="s">
        <v>190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85</v>
      </c>
      <c r="BK196" s="221">
        <f>ROUND(I196*H196,2)</f>
        <v>0</v>
      </c>
      <c r="BL196" s="17" t="s">
        <v>197</v>
      </c>
      <c r="BM196" s="220" t="s">
        <v>981</v>
      </c>
    </row>
    <row r="197" spans="1:65" s="2" customFormat="1" ht="16.5" customHeight="1">
      <c r="A197" s="34"/>
      <c r="B197" s="35"/>
      <c r="C197" s="209" t="s">
        <v>364</v>
      </c>
      <c r="D197" s="209" t="s">
        <v>192</v>
      </c>
      <c r="E197" s="210" t="s">
        <v>574</v>
      </c>
      <c r="F197" s="211" t="s">
        <v>575</v>
      </c>
      <c r="G197" s="212" t="s">
        <v>195</v>
      </c>
      <c r="H197" s="213">
        <v>2.5</v>
      </c>
      <c r="I197" s="214"/>
      <c r="J197" s="215">
        <f>ROUND(I197*H197,2)</f>
        <v>0</v>
      </c>
      <c r="K197" s="211" t="s">
        <v>196</v>
      </c>
      <c r="L197" s="39"/>
      <c r="M197" s="216" t="s">
        <v>1</v>
      </c>
      <c r="N197" s="217" t="s">
        <v>43</v>
      </c>
      <c r="O197" s="71"/>
      <c r="P197" s="218">
        <f>O197*H197</f>
        <v>0</v>
      </c>
      <c r="Q197" s="218">
        <v>1E-05</v>
      </c>
      <c r="R197" s="218">
        <f>Q197*H197</f>
        <v>2.5E-05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197</v>
      </c>
      <c r="AT197" s="220" t="s">
        <v>192</v>
      </c>
      <c r="AU197" s="220" t="s">
        <v>87</v>
      </c>
      <c r="AY197" s="17" t="s">
        <v>190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85</v>
      </c>
      <c r="BK197" s="221">
        <f>ROUND(I197*H197,2)</f>
        <v>0</v>
      </c>
      <c r="BL197" s="17" t="s">
        <v>197</v>
      </c>
      <c r="BM197" s="220" t="s">
        <v>982</v>
      </c>
    </row>
    <row r="198" spans="1:65" s="2" customFormat="1" ht="21.75" customHeight="1">
      <c r="A198" s="34"/>
      <c r="B198" s="35"/>
      <c r="C198" s="209" t="s">
        <v>369</v>
      </c>
      <c r="D198" s="209" t="s">
        <v>192</v>
      </c>
      <c r="E198" s="210" t="s">
        <v>826</v>
      </c>
      <c r="F198" s="211" t="s">
        <v>827</v>
      </c>
      <c r="G198" s="212" t="s">
        <v>350</v>
      </c>
      <c r="H198" s="213">
        <v>75</v>
      </c>
      <c r="I198" s="214"/>
      <c r="J198" s="215">
        <f>ROUND(I198*H198,2)</f>
        <v>0</v>
      </c>
      <c r="K198" s="211" t="s">
        <v>196</v>
      </c>
      <c r="L198" s="39"/>
      <c r="M198" s="216" t="s">
        <v>1</v>
      </c>
      <c r="N198" s="217" t="s">
        <v>43</v>
      </c>
      <c r="O198" s="71"/>
      <c r="P198" s="218">
        <f>O198*H198</f>
        <v>0</v>
      </c>
      <c r="Q198" s="218">
        <v>0.1554</v>
      </c>
      <c r="R198" s="218">
        <f>Q198*H198</f>
        <v>11.655000000000001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197</v>
      </c>
      <c r="AT198" s="220" t="s">
        <v>192</v>
      </c>
      <c r="AU198" s="220" t="s">
        <v>87</v>
      </c>
      <c r="AY198" s="17" t="s">
        <v>190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85</v>
      </c>
      <c r="BK198" s="221">
        <f>ROUND(I198*H198,2)</f>
        <v>0</v>
      </c>
      <c r="BL198" s="17" t="s">
        <v>197</v>
      </c>
      <c r="BM198" s="220" t="s">
        <v>983</v>
      </c>
    </row>
    <row r="199" spans="2:51" s="13" customFormat="1" ht="10.2">
      <c r="B199" s="222"/>
      <c r="C199" s="223"/>
      <c r="D199" s="224" t="s">
        <v>199</v>
      </c>
      <c r="E199" s="225" t="s">
        <v>1</v>
      </c>
      <c r="F199" s="226" t="s">
        <v>984</v>
      </c>
      <c r="G199" s="223"/>
      <c r="H199" s="227">
        <v>40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199</v>
      </c>
      <c r="AU199" s="233" t="s">
        <v>87</v>
      </c>
      <c r="AV199" s="13" t="s">
        <v>87</v>
      </c>
      <c r="AW199" s="13" t="s">
        <v>34</v>
      </c>
      <c r="AX199" s="13" t="s">
        <v>78</v>
      </c>
      <c r="AY199" s="233" t="s">
        <v>190</v>
      </c>
    </row>
    <row r="200" spans="2:51" s="13" customFormat="1" ht="10.2">
      <c r="B200" s="222"/>
      <c r="C200" s="223"/>
      <c r="D200" s="224" t="s">
        <v>199</v>
      </c>
      <c r="E200" s="225" t="s">
        <v>1</v>
      </c>
      <c r="F200" s="226" t="s">
        <v>985</v>
      </c>
      <c r="G200" s="223"/>
      <c r="H200" s="227">
        <v>32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199</v>
      </c>
      <c r="AU200" s="233" t="s">
        <v>87</v>
      </c>
      <c r="AV200" s="13" t="s">
        <v>87</v>
      </c>
      <c r="AW200" s="13" t="s">
        <v>34</v>
      </c>
      <c r="AX200" s="13" t="s">
        <v>78</v>
      </c>
      <c r="AY200" s="233" t="s">
        <v>190</v>
      </c>
    </row>
    <row r="201" spans="2:51" s="13" customFormat="1" ht="10.2">
      <c r="B201" s="222"/>
      <c r="C201" s="223"/>
      <c r="D201" s="224" t="s">
        <v>199</v>
      </c>
      <c r="E201" s="225" t="s">
        <v>1</v>
      </c>
      <c r="F201" s="226" t="s">
        <v>986</v>
      </c>
      <c r="G201" s="223"/>
      <c r="H201" s="227">
        <v>3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199</v>
      </c>
      <c r="AU201" s="233" t="s">
        <v>87</v>
      </c>
      <c r="AV201" s="13" t="s">
        <v>87</v>
      </c>
      <c r="AW201" s="13" t="s">
        <v>34</v>
      </c>
      <c r="AX201" s="13" t="s">
        <v>78</v>
      </c>
      <c r="AY201" s="233" t="s">
        <v>190</v>
      </c>
    </row>
    <row r="202" spans="2:51" s="15" customFormat="1" ht="10.2">
      <c r="B202" s="244"/>
      <c r="C202" s="245"/>
      <c r="D202" s="224" t="s">
        <v>199</v>
      </c>
      <c r="E202" s="246" t="s">
        <v>1</v>
      </c>
      <c r="F202" s="247" t="s">
        <v>216</v>
      </c>
      <c r="G202" s="245"/>
      <c r="H202" s="248">
        <v>75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199</v>
      </c>
      <c r="AU202" s="254" t="s">
        <v>87</v>
      </c>
      <c r="AV202" s="15" t="s">
        <v>197</v>
      </c>
      <c r="AW202" s="15" t="s">
        <v>34</v>
      </c>
      <c r="AX202" s="15" t="s">
        <v>85</v>
      </c>
      <c r="AY202" s="254" t="s">
        <v>190</v>
      </c>
    </row>
    <row r="203" spans="1:65" s="2" customFormat="1" ht="16.5" customHeight="1">
      <c r="A203" s="34"/>
      <c r="B203" s="35"/>
      <c r="C203" s="255" t="s">
        <v>373</v>
      </c>
      <c r="D203" s="255" t="s">
        <v>327</v>
      </c>
      <c r="E203" s="256" t="s">
        <v>987</v>
      </c>
      <c r="F203" s="257" t="s">
        <v>988</v>
      </c>
      <c r="G203" s="258" t="s">
        <v>350</v>
      </c>
      <c r="H203" s="259">
        <v>42</v>
      </c>
      <c r="I203" s="260"/>
      <c r="J203" s="261">
        <f>ROUND(I203*H203,2)</f>
        <v>0</v>
      </c>
      <c r="K203" s="257" t="s">
        <v>196</v>
      </c>
      <c r="L203" s="262"/>
      <c r="M203" s="263" t="s">
        <v>1</v>
      </c>
      <c r="N203" s="264" t="s">
        <v>43</v>
      </c>
      <c r="O203" s="71"/>
      <c r="P203" s="218">
        <f>O203*H203</f>
        <v>0</v>
      </c>
      <c r="Q203" s="218">
        <v>0.08</v>
      </c>
      <c r="R203" s="218">
        <f>Q203*H203</f>
        <v>3.36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234</v>
      </c>
      <c r="AT203" s="220" t="s">
        <v>327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989</v>
      </c>
    </row>
    <row r="204" spans="2:51" s="13" customFormat="1" ht="10.2">
      <c r="B204" s="222"/>
      <c r="C204" s="223"/>
      <c r="D204" s="224" t="s">
        <v>199</v>
      </c>
      <c r="E204" s="225" t="s">
        <v>1</v>
      </c>
      <c r="F204" s="226" t="s">
        <v>990</v>
      </c>
      <c r="G204" s="223"/>
      <c r="H204" s="227">
        <v>42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199</v>
      </c>
      <c r="AU204" s="233" t="s">
        <v>87</v>
      </c>
      <c r="AV204" s="13" t="s">
        <v>87</v>
      </c>
      <c r="AW204" s="13" t="s">
        <v>34</v>
      </c>
      <c r="AX204" s="13" t="s">
        <v>85</v>
      </c>
      <c r="AY204" s="233" t="s">
        <v>190</v>
      </c>
    </row>
    <row r="205" spans="1:65" s="2" customFormat="1" ht="21.75" customHeight="1">
      <c r="A205" s="34"/>
      <c r="B205" s="35"/>
      <c r="C205" s="255" t="s">
        <v>381</v>
      </c>
      <c r="D205" s="255" t="s">
        <v>327</v>
      </c>
      <c r="E205" s="256" t="s">
        <v>831</v>
      </c>
      <c r="F205" s="257" t="s">
        <v>832</v>
      </c>
      <c r="G205" s="258" t="s">
        <v>350</v>
      </c>
      <c r="H205" s="259">
        <v>33.6</v>
      </c>
      <c r="I205" s="260"/>
      <c r="J205" s="261">
        <f>ROUND(I205*H205,2)</f>
        <v>0</v>
      </c>
      <c r="K205" s="257" t="s">
        <v>196</v>
      </c>
      <c r="L205" s="262"/>
      <c r="M205" s="263" t="s">
        <v>1</v>
      </c>
      <c r="N205" s="264" t="s">
        <v>43</v>
      </c>
      <c r="O205" s="71"/>
      <c r="P205" s="218">
        <f>O205*H205</f>
        <v>0</v>
      </c>
      <c r="Q205" s="218">
        <v>0.0483</v>
      </c>
      <c r="R205" s="218">
        <f>Q205*H205</f>
        <v>1.62288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234</v>
      </c>
      <c r="AT205" s="220" t="s">
        <v>327</v>
      </c>
      <c r="AU205" s="220" t="s">
        <v>87</v>
      </c>
      <c r="AY205" s="17" t="s">
        <v>190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85</v>
      </c>
      <c r="BK205" s="221">
        <f>ROUND(I205*H205,2)</f>
        <v>0</v>
      </c>
      <c r="BL205" s="17" t="s">
        <v>197</v>
      </c>
      <c r="BM205" s="220" t="s">
        <v>991</v>
      </c>
    </row>
    <row r="206" spans="2:51" s="13" customFormat="1" ht="10.2">
      <c r="B206" s="222"/>
      <c r="C206" s="223"/>
      <c r="D206" s="224" t="s">
        <v>199</v>
      </c>
      <c r="E206" s="225" t="s">
        <v>1</v>
      </c>
      <c r="F206" s="226" t="s">
        <v>992</v>
      </c>
      <c r="G206" s="223"/>
      <c r="H206" s="227">
        <v>33.6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16.5" customHeight="1">
      <c r="A207" s="34"/>
      <c r="B207" s="35"/>
      <c r="C207" s="255" t="s">
        <v>385</v>
      </c>
      <c r="D207" s="255" t="s">
        <v>327</v>
      </c>
      <c r="E207" s="256" t="s">
        <v>993</v>
      </c>
      <c r="F207" s="257" t="s">
        <v>994</v>
      </c>
      <c r="G207" s="258" t="s">
        <v>350</v>
      </c>
      <c r="H207" s="259">
        <v>3</v>
      </c>
      <c r="I207" s="260"/>
      <c r="J207" s="261">
        <f>ROUND(I207*H207,2)</f>
        <v>0</v>
      </c>
      <c r="K207" s="257" t="s">
        <v>196</v>
      </c>
      <c r="L207" s="262"/>
      <c r="M207" s="263" t="s">
        <v>1</v>
      </c>
      <c r="N207" s="264" t="s">
        <v>43</v>
      </c>
      <c r="O207" s="71"/>
      <c r="P207" s="218">
        <f>O207*H207</f>
        <v>0</v>
      </c>
      <c r="Q207" s="218">
        <v>0.061</v>
      </c>
      <c r="R207" s="218">
        <f>Q207*H207</f>
        <v>0.183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234</v>
      </c>
      <c r="AT207" s="220" t="s">
        <v>327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995</v>
      </c>
    </row>
    <row r="208" spans="1:65" s="2" customFormat="1" ht="21.75" customHeight="1">
      <c r="A208" s="34"/>
      <c r="B208" s="35"/>
      <c r="C208" s="209" t="s">
        <v>389</v>
      </c>
      <c r="D208" s="209" t="s">
        <v>192</v>
      </c>
      <c r="E208" s="210" t="s">
        <v>357</v>
      </c>
      <c r="F208" s="211" t="s">
        <v>358</v>
      </c>
      <c r="G208" s="212" t="s">
        <v>202</v>
      </c>
      <c r="H208" s="213">
        <v>4.823</v>
      </c>
      <c r="I208" s="214"/>
      <c r="J208" s="215">
        <f>ROUND(I208*H208,2)</f>
        <v>0</v>
      </c>
      <c r="K208" s="211" t="s">
        <v>196</v>
      </c>
      <c r="L208" s="39"/>
      <c r="M208" s="216" t="s">
        <v>1</v>
      </c>
      <c r="N208" s="217" t="s">
        <v>43</v>
      </c>
      <c r="O208" s="71"/>
      <c r="P208" s="218">
        <f>O208*H208</f>
        <v>0</v>
      </c>
      <c r="Q208" s="218">
        <v>2.25634</v>
      </c>
      <c r="R208" s="218">
        <f>Q208*H208</f>
        <v>10.88232782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197</v>
      </c>
      <c r="AT208" s="220" t="s">
        <v>192</v>
      </c>
      <c r="AU208" s="220" t="s">
        <v>87</v>
      </c>
      <c r="AY208" s="17" t="s">
        <v>190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85</v>
      </c>
      <c r="BK208" s="221">
        <f>ROUND(I208*H208,2)</f>
        <v>0</v>
      </c>
      <c r="BL208" s="17" t="s">
        <v>197</v>
      </c>
      <c r="BM208" s="220" t="s">
        <v>996</v>
      </c>
    </row>
    <row r="209" spans="2:51" s="13" customFormat="1" ht="10.2">
      <c r="B209" s="222"/>
      <c r="C209" s="223"/>
      <c r="D209" s="224" t="s">
        <v>199</v>
      </c>
      <c r="E209" s="225" t="s">
        <v>1</v>
      </c>
      <c r="F209" s="226" t="s">
        <v>997</v>
      </c>
      <c r="G209" s="223"/>
      <c r="H209" s="227">
        <v>2.903</v>
      </c>
      <c r="I209" s="228"/>
      <c r="J209" s="223"/>
      <c r="K209" s="223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199</v>
      </c>
      <c r="AU209" s="233" t="s">
        <v>87</v>
      </c>
      <c r="AV209" s="13" t="s">
        <v>87</v>
      </c>
      <c r="AW209" s="13" t="s">
        <v>34</v>
      </c>
      <c r="AX209" s="13" t="s">
        <v>78</v>
      </c>
      <c r="AY209" s="233" t="s">
        <v>190</v>
      </c>
    </row>
    <row r="210" spans="2:51" s="13" customFormat="1" ht="10.2">
      <c r="B210" s="222"/>
      <c r="C210" s="223"/>
      <c r="D210" s="224" t="s">
        <v>199</v>
      </c>
      <c r="E210" s="225" t="s">
        <v>1</v>
      </c>
      <c r="F210" s="226" t="s">
        <v>998</v>
      </c>
      <c r="G210" s="223"/>
      <c r="H210" s="227">
        <v>1.92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199</v>
      </c>
      <c r="AU210" s="233" t="s">
        <v>87</v>
      </c>
      <c r="AV210" s="13" t="s">
        <v>87</v>
      </c>
      <c r="AW210" s="13" t="s">
        <v>34</v>
      </c>
      <c r="AX210" s="13" t="s">
        <v>78</v>
      </c>
      <c r="AY210" s="233" t="s">
        <v>190</v>
      </c>
    </row>
    <row r="211" spans="2:51" s="15" customFormat="1" ht="10.2">
      <c r="B211" s="244"/>
      <c r="C211" s="245"/>
      <c r="D211" s="224" t="s">
        <v>199</v>
      </c>
      <c r="E211" s="246" t="s">
        <v>1</v>
      </c>
      <c r="F211" s="247" t="s">
        <v>216</v>
      </c>
      <c r="G211" s="245"/>
      <c r="H211" s="248">
        <v>4.823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199</v>
      </c>
      <c r="AU211" s="254" t="s">
        <v>87</v>
      </c>
      <c r="AV211" s="15" t="s">
        <v>197</v>
      </c>
      <c r="AW211" s="15" t="s">
        <v>34</v>
      </c>
      <c r="AX211" s="15" t="s">
        <v>85</v>
      </c>
      <c r="AY211" s="254" t="s">
        <v>190</v>
      </c>
    </row>
    <row r="212" spans="1:65" s="2" customFormat="1" ht="21.75" customHeight="1">
      <c r="A212" s="34"/>
      <c r="B212" s="35"/>
      <c r="C212" s="209" t="s">
        <v>393</v>
      </c>
      <c r="D212" s="209" t="s">
        <v>192</v>
      </c>
      <c r="E212" s="210" t="s">
        <v>361</v>
      </c>
      <c r="F212" s="211" t="s">
        <v>362</v>
      </c>
      <c r="G212" s="212" t="s">
        <v>195</v>
      </c>
      <c r="H212" s="213">
        <v>150</v>
      </c>
      <c r="I212" s="214"/>
      <c r="J212" s="215">
        <f>ROUND(I212*H212,2)</f>
        <v>0</v>
      </c>
      <c r="K212" s="211" t="s">
        <v>196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0.00069</v>
      </c>
      <c r="R212" s="218">
        <f>Q212*H212</f>
        <v>0.1035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999</v>
      </c>
    </row>
    <row r="213" spans="1:65" s="2" customFormat="1" ht="21.75" customHeight="1">
      <c r="A213" s="34"/>
      <c r="B213" s="35"/>
      <c r="C213" s="209" t="s">
        <v>397</v>
      </c>
      <c r="D213" s="209" t="s">
        <v>192</v>
      </c>
      <c r="E213" s="210" t="s">
        <v>1000</v>
      </c>
      <c r="F213" s="211" t="s">
        <v>1001</v>
      </c>
      <c r="G213" s="212" t="s">
        <v>311</v>
      </c>
      <c r="H213" s="213">
        <v>1</v>
      </c>
      <c r="I213" s="214"/>
      <c r="J213" s="215">
        <f>ROUND(I213*H213,2)</f>
        <v>0</v>
      </c>
      <c r="K213" s="211" t="s">
        <v>196</v>
      </c>
      <c r="L213" s="39"/>
      <c r="M213" s="216" t="s">
        <v>1</v>
      </c>
      <c r="N213" s="217" t="s">
        <v>43</v>
      </c>
      <c r="O213" s="71"/>
      <c r="P213" s="218">
        <f>O213*H213</f>
        <v>0</v>
      </c>
      <c r="Q213" s="218">
        <v>0</v>
      </c>
      <c r="R213" s="218">
        <f>Q213*H213</f>
        <v>0</v>
      </c>
      <c r="S213" s="218">
        <v>0.082</v>
      </c>
      <c r="T213" s="219">
        <f>S213*H213</f>
        <v>0.082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197</v>
      </c>
      <c r="AT213" s="220" t="s">
        <v>192</v>
      </c>
      <c r="AU213" s="220" t="s">
        <v>87</v>
      </c>
      <c r="AY213" s="17" t="s">
        <v>190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7" t="s">
        <v>85</v>
      </c>
      <c r="BK213" s="221">
        <f>ROUND(I213*H213,2)</f>
        <v>0</v>
      </c>
      <c r="BL213" s="17" t="s">
        <v>197</v>
      </c>
      <c r="BM213" s="220" t="s">
        <v>1002</v>
      </c>
    </row>
    <row r="214" spans="2:63" s="12" customFormat="1" ht="22.8" customHeight="1">
      <c r="B214" s="193"/>
      <c r="C214" s="194"/>
      <c r="D214" s="195" t="s">
        <v>77</v>
      </c>
      <c r="E214" s="207" t="s">
        <v>595</v>
      </c>
      <c r="F214" s="207" t="s">
        <v>596</v>
      </c>
      <c r="G214" s="194"/>
      <c r="H214" s="194"/>
      <c r="I214" s="197"/>
      <c r="J214" s="208">
        <f>BK214</f>
        <v>0</v>
      </c>
      <c r="K214" s="194"/>
      <c r="L214" s="199"/>
      <c r="M214" s="200"/>
      <c r="N214" s="201"/>
      <c r="O214" s="201"/>
      <c r="P214" s="202">
        <f>SUM(P215:P227)</f>
        <v>0</v>
      </c>
      <c r="Q214" s="201"/>
      <c r="R214" s="202">
        <f>SUM(R215:R227)</f>
        <v>0</v>
      </c>
      <c r="S214" s="201"/>
      <c r="T214" s="203">
        <f>SUM(T215:T227)</f>
        <v>0</v>
      </c>
      <c r="AR214" s="204" t="s">
        <v>85</v>
      </c>
      <c r="AT214" s="205" t="s">
        <v>77</v>
      </c>
      <c r="AU214" s="205" t="s">
        <v>85</v>
      </c>
      <c r="AY214" s="204" t="s">
        <v>190</v>
      </c>
      <c r="BK214" s="206">
        <f>SUM(BK215:BK227)</f>
        <v>0</v>
      </c>
    </row>
    <row r="215" spans="1:65" s="2" customFormat="1" ht="16.5" customHeight="1">
      <c r="A215" s="34"/>
      <c r="B215" s="35"/>
      <c r="C215" s="209" t="s">
        <v>402</v>
      </c>
      <c r="D215" s="209" t="s">
        <v>192</v>
      </c>
      <c r="E215" s="210" t="s">
        <v>597</v>
      </c>
      <c r="F215" s="211" t="s">
        <v>598</v>
      </c>
      <c r="G215" s="212" t="s">
        <v>256</v>
      </c>
      <c r="H215" s="213">
        <v>113.4</v>
      </c>
      <c r="I215" s="214"/>
      <c r="J215" s="215">
        <f>ROUND(I215*H215,2)</f>
        <v>0</v>
      </c>
      <c r="K215" s="211" t="s">
        <v>196</v>
      </c>
      <c r="L215" s="39"/>
      <c r="M215" s="216" t="s">
        <v>1</v>
      </c>
      <c r="N215" s="217" t="s">
        <v>43</v>
      </c>
      <c r="O215" s="71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197</v>
      </c>
      <c r="AT215" s="220" t="s">
        <v>192</v>
      </c>
      <c r="AU215" s="220" t="s">
        <v>87</v>
      </c>
      <c r="AY215" s="17" t="s">
        <v>190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85</v>
      </c>
      <c r="BK215" s="221">
        <f>ROUND(I215*H215,2)</f>
        <v>0</v>
      </c>
      <c r="BL215" s="17" t="s">
        <v>197</v>
      </c>
      <c r="BM215" s="220" t="s">
        <v>1003</v>
      </c>
    </row>
    <row r="216" spans="2:51" s="13" customFormat="1" ht="10.2">
      <c r="B216" s="222"/>
      <c r="C216" s="223"/>
      <c r="D216" s="224" t="s">
        <v>199</v>
      </c>
      <c r="E216" s="225" t="s">
        <v>472</v>
      </c>
      <c r="F216" s="226" t="s">
        <v>891</v>
      </c>
      <c r="G216" s="223"/>
      <c r="H216" s="227">
        <v>113.4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199</v>
      </c>
      <c r="AU216" s="233" t="s">
        <v>87</v>
      </c>
      <c r="AV216" s="13" t="s">
        <v>87</v>
      </c>
      <c r="AW216" s="13" t="s">
        <v>34</v>
      </c>
      <c r="AX216" s="13" t="s">
        <v>85</v>
      </c>
      <c r="AY216" s="233" t="s">
        <v>190</v>
      </c>
    </row>
    <row r="217" spans="1:65" s="2" customFormat="1" ht="21.75" customHeight="1">
      <c r="A217" s="34"/>
      <c r="B217" s="35"/>
      <c r="C217" s="209" t="s">
        <v>409</v>
      </c>
      <c r="D217" s="209" t="s">
        <v>192</v>
      </c>
      <c r="E217" s="210" t="s">
        <v>600</v>
      </c>
      <c r="F217" s="211" t="s">
        <v>601</v>
      </c>
      <c r="G217" s="212" t="s">
        <v>256</v>
      </c>
      <c r="H217" s="213">
        <v>1587.6</v>
      </c>
      <c r="I217" s="214"/>
      <c r="J217" s="215">
        <f>ROUND(I217*H217,2)</f>
        <v>0</v>
      </c>
      <c r="K217" s="211" t="s">
        <v>196</v>
      </c>
      <c r="L217" s="39"/>
      <c r="M217" s="216" t="s">
        <v>1</v>
      </c>
      <c r="N217" s="217" t="s">
        <v>43</v>
      </c>
      <c r="O217" s="71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197</v>
      </c>
      <c r="AT217" s="220" t="s">
        <v>192</v>
      </c>
      <c r="AU217" s="220" t="s">
        <v>87</v>
      </c>
      <c r="AY217" s="17" t="s">
        <v>190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7" t="s">
        <v>85</v>
      </c>
      <c r="BK217" s="221">
        <f>ROUND(I217*H217,2)</f>
        <v>0</v>
      </c>
      <c r="BL217" s="17" t="s">
        <v>197</v>
      </c>
      <c r="BM217" s="220" t="s">
        <v>1004</v>
      </c>
    </row>
    <row r="218" spans="2:51" s="13" customFormat="1" ht="10.2">
      <c r="B218" s="222"/>
      <c r="C218" s="223"/>
      <c r="D218" s="224" t="s">
        <v>199</v>
      </c>
      <c r="E218" s="225" t="s">
        <v>1</v>
      </c>
      <c r="F218" s="226" t="s">
        <v>603</v>
      </c>
      <c r="G218" s="223"/>
      <c r="H218" s="227">
        <v>1587.6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199</v>
      </c>
      <c r="AU218" s="233" t="s">
        <v>87</v>
      </c>
      <c r="AV218" s="13" t="s">
        <v>87</v>
      </c>
      <c r="AW218" s="13" t="s">
        <v>34</v>
      </c>
      <c r="AX218" s="13" t="s">
        <v>85</v>
      </c>
      <c r="AY218" s="233" t="s">
        <v>190</v>
      </c>
    </row>
    <row r="219" spans="1:65" s="2" customFormat="1" ht="16.5" customHeight="1">
      <c r="A219" s="34"/>
      <c r="B219" s="35"/>
      <c r="C219" s="209" t="s">
        <v>417</v>
      </c>
      <c r="D219" s="209" t="s">
        <v>192</v>
      </c>
      <c r="E219" s="210" t="s">
        <v>604</v>
      </c>
      <c r="F219" s="211" t="s">
        <v>605</v>
      </c>
      <c r="G219" s="212" t="s">
        <v>256</v>
      </c>
      <c r="H219" s="213">
        <v>14.842</v>
      </c>
      <c r="I219" s="214"/>
      <c r="J219" s="215">
        <f>ROUND(I219*H219,2)</f>
        <v>0</v>
      </c>
      <c r="K219" s="211" t="s">
        <v>196</v>
      </c>
      <c r="L219" s="39"/>
      <c r="M219" s="216" t="s">
        <v>1</v>
      </c>
      <c r="N219" s="217" t="s">
        <v>43</v>
      </c>
      <c r="O219" s="71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197</v>
      </c>
      <c r="AT219" s="220" t="s">
        <v>192</v>
      </c>
      <c r="AU219" s="220" t="s">
        <v>87</v>
      </c>
      <c r="AY219" s="17" t="s">
        <v>190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85</v>
      </c>
      <c r="BK219" s="221">
        <f>ROUND(I219*H219,2)</f>
        <v>0</v>
      </c>
      <c r="BL219" s="17" t="s">
        <v>197</v>
      </c>
      <c r="BM219" s="220" t="s">
        <v>1005</v>
      </c>
    </row>
    <row r="220" spans="2:51" s="13" customFormat="1" ht="10.2">
      <c r="B220" s="222"/>
      <c r="C220" s="223"/>
      <c r="D220" s="224" t="s">
        <v>199</v>
      </c>
      <c r="E220" s="225" t="s">
        <v>475</v>
      </c>
      <c r="F220" s="226" t="s">
        <v>1006</v>
      </c>
      <c r="G220" s="223"/>
      <c r="H220" s="227">
        <v>14.842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199</v>
      </c>
      <c r="AU220" s="233" t="s">
        <v>87</v>
      </c>
      <c r="AV220" s="13" t="s">
        <v>87</v>
      </c>
      <c r="AW220" s="13" t="s">
        <v>34</v>
      </c>
      <c r="AX220" s="13" t="s">
        <v>85</v>
      </c>
      <c r="AY220" s="233" t="s">
        <v>190</v>
      </c>
    </row>
    <row r="221" spans="1:65" s="2" customFormat="1" ht="21.75" customHeight="1">
      <c r="A221" s="34"/>
      <c r="B221" s="35"/>
      <c r="C221" s="209" t="s">
        <v>424</v>
      </c>
      <c r="D221" s="209" t="s">
        <v>192</v>
      </c>
      <c r="E221" s="210" t="s">
        <v>608</v>
      </c>
      <c r="F221" s="211" t="s">
        <v>609</v>
      </c>
      <c r="G221" s="212" t="s">
        <v>256</v>
      </c>
      <c r="H221" s="213">
        <v>207.788</v>
      </c>
      <c r="I221" s="214"/>
      <c r="J221" s="215">
        <f>ROUND(I221*H221,2)</f>
        <v>0</v>
      </c>
      <c r="K221" s="211" t="s">
        <v>196</v>
      </c>
      <c r="L221" s="39"/>
      <c r="M221" s="216" t="s">
        <v>1</v>
      </c>
      <c r="N221" s="217" t="s">
        <v>43</v>
      </c>
      <c r="O221" s="71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197</v>
      </c>
      <c r="AT221" s="220" t="s">
        <v>192</v>
      </c>
      <c r="AU221" s="220" t="s">
        <v>87</v>
      </c>
      <c r="AY221" s="17" t="s">
        <v>190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85</v>
      </c>
      <c r="BK221" s="221">
        <f>ROUND(I221*H221,2)</f>
        <v>0</v>
      </c>
      <c r="BL221" s="17" t="s">
        <v>197</v>
      </c>
      <c r="BM221" s="220" t="s">
        <v>1007</v>
      </c>
    </row>
    <row r="222" spans="2:51" s="13" customFormat="1" ht="10.2">
      <c r="B222" s="222"/>
      <c r="C222" s="223"/>
      <c r="D222" s="224" t="s">
        <v>199</v>
      </c>
      <c r="E222" s="225" t="s">
        <v>1</v>
      </c>
      <c r="F222" s="226" t="s">
        <v>611</v>
      </c>
      <c r="G222" s="223"/>
      <c r="H222" s="227">
        <v>207.788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199</v>
      </c>
      <c r="AU222" s="233" t="s">
        <v>87</v>
      </c>
      <c r="AV222" s="13" t="s">
        <v>87</v>
      </c>
      <c r="AW222" s="13" t="s">
        <v>34</v>
      </c>
      <c r="AX222" s="13" t="s">
        <v>85</v>
      </c>
      <c r="AY222" s="233" t="s">
        <v>190</v>
      </c>
    </row>
    <row r="223" spans="1:65" s="2" customFormat="1" ht="21.75" customHeight="1">
      <c r="A223" s="34"/>
      <c r="B223" s="35"/>
      <c r="C223" s="209" t="s">
        <v>428</v>
      </c>
      <c r="D223" s="209" t="s">
        <v>192</v>
      </c>
      <c r="E223" s="210" t="s">
        <v>612</v>
      </c>
      <c r="F223" s="211" t="s">
        <v>613</v>
      </c>
      <c r="G223" s="212" t="s">
        <v>256</v>
      </c>
      <c r="H223" s="213">
        <v>128.242</v>
      </c>
      <c r="I223" s="214"/>
      <c r="J223" s="215">
        <f>ROUND(I223*H223,2)</f>
        <v>0</v>
      </c>
      <c r="K223" s="211" t="s">
        <v>196</v>
      </c>
      <c r="L223" s="39"/>
      <c r="M223" s="216" t="s">
        <v>1</v>
      </c>
      <c r="N223" s="217" t="s">
        <v>43</v>
      </c>
      <c r="O223" s="71"/>
      <c r="P223" s="218">
        <f>O223*H223</f>
        <v>0</v>
      </c>
      <c r="Q223" s="218">
        <v>0</v>
      </c>
      <c r="R223" s="218">
        <f>Q223*H223</f>
        <v>0</v>
      </c>
      <c r="S223" s="218">
        <v>0</v>
      </c>
      <c r="T223" s="21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197</v>
      </c>
      <c r="AT223" s="220" t="s">
        <v>192</v>
      </c>
      <c r="AU223" s="220" t="s">
        <v>87</v>
      </c>
      <c r="AY223" s="17" t="s">
        <v>190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17" t="s">
        <v>85</v>
      </c>
      <c r="BK223" s="221">
        <f>ROUND(I223*H223,2)</f>
        <v>0</v>
      </c>
      <c r="BL223" s="17" t="s">
        <v>197</v>
      </c>
      <c r="BM223" s="220" t="s">
        <v>1008</v>
      </c>
    </row>
    <row r="224" spans="1:65" s="2" customFormat="1" ht="33" customHeight="1">
      <c r="A224" s="34"/>
      <c r="B224" s="35"/>
      <c r="C224" s="209" t="s">
        <v>435</v>
      </c>
      <c r="D224" s="209" t="s">
        <v>192</v>
      </c>
      <c r="E224" s="210" t="s">
        <v>854</v>
      </c>
      <c r="F224" s="211" t="s">
        <v>855</v>
      </c>
      <c r="G224" s="212" t="s">
        <v>256</v>
      </c>
      <c r="H224" s="213">
        <v>14.842</v>
      </c>
      <c r="I224" s="214"/>
      <c r="J224" s="215">
        <f>ROUND(I224*H224,2)</f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197</v>
      </c>
      <c r="AT224" s="220" t="s">
        <v>192</v>
      </c>
      <c r="AU224" s="220" t="s">
        <v>87</v>
      </c>
      <c r="AY224" s="17" t="s">
        <v>190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85</v>
      </c>
      <c r="BK224" s="221">
        <f>ROUND(I224*H224,2)</f>
        <v>0</v>
      </c>
      <c r="BL224" s="17" t="s">
        <v>197</v>
      </c>
      <c r="BM224" s="220" t="s">
        <v>1009</v>
      </c>
    </row>
    <row r="225" spans="1:65" s="2" customFormat="1" ht="33" customHeight="1">
      <c r="A225" s="34"/>
      <c r="B225" s="35"/>
      <c r="C225" s="209" t="s">
        <v>439</v>
      </c>
      <c r="D225" s="209" t="s">
        <v>192</v>
      </c>
      <c r="E225" s="210" t="s">
        <v>618</v>
      </c>
      <c r="F225" s="211" t="s">
        <v>619</v>
      </c>
      <c r="G225" s="212" t="s">
        <v>256</v>
      </c>
      <c r="H225" s="213">
        <v>66</v>
      </c>
      <c r="I225" s="214"/>
      <c r="J225" s="215">
        <f>ROUND(I225*H225,2)</f>
        <v>0</v>
      </c>
      <c r="K225" s="211" t="s">
        <v>196</v>
      </c>
      <c r="L225" s="39"/>
      <c r="M225" s="216" t="s">
        <v>1</v>
      </c>
      <c r="N225" s="217" t="s">
        <v>43</v>
      </c>
      <c r="O225" s="71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197</v>
      </c>
      <c r="AT225" s="220" t="s">
        <v>192</v>
      </c>
      <c r="AU225" s="220" t="s">
        <v>87</v>
      </c>
      <c r="AY225" s="17" t="s">
        <v>190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17" t="s">
        <v>85</v>
      </c>
      <c r="BK225" s="221">
        <f>ROUND(I225*H225,2)</f>
        <v>0</v>
      </c>
      <c r="BL225" s="17" t="s">
        <v>197</v>
      </c>
      <c r="BM225" s="220" t="s">
        <v>1010</v>
      </c>
    </row>
    <row r="226" spans="2:51" s="13" customFormat="1" ht="10.2">
      <c r="B226" s="222"/>
      <c r="C226" s="223"/>
      <c r="D226" s="224" t="s">
        <v>199</v>
      </c>
      <c r="E226" s="225" t="s">
        <v>1</v>
      </c>
      <c r="F226" s="226" t="s">
        <v>1011</v>
      </c>
      <c r="G226" s="223"/>
      <c r="H226" s="227">
        <v>66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199</v>
      </c>
      <c r="AU226" s="233" t="s">
        <v>87</v>
      </c>
      <c r="AV226" s="13" t="s">
        <v>87</v>
      </c>
      <c r="AW226" s="13" t="s">
        <v>34</v>
      </c>
      <c r="AX226" s="13" t="s">
        <v>85</v>
      </c>
      <c r="AY226" s="233" t="s">
        <v>190</v>
      </c>
    </row>
    <row r="227" spans="1:65" s="2" customFormat="1" ht="33" customHeight="1">
      <c r="A227" s="34"/>
      <c r="B227" s="35"/>
      <c r="C227" s="209" t="s">
        <v>443</v>
      </c>
      <c r="D227" s="209" t="s">
        <v>192</v>
      </c>
      <c r="E227" s="210" t="s">
        <v>622</v>
      </c>
      <c r="F227" s="211" t="s">
        <v>623</v>
      </c>
      <c r="G227" s="212" t="s">
        <v>256</v>
      </c>
      <c r="H227" s="213">
        <v>47.4</v>
      </c>
      <c r="I227" s="214"/>
      <c r="J227" s="215">
        <f>ROUND(I227*H227,2)</f>
        <v>0</v>
      </c>
      <c r="K227" s="211" t="s">
        <v>196</v>
      </c>
      <c r="L227" s="39"/>
      <c r="M227" s="216" t="s">
        <v>1</v>
      </c>
      <c r="N227" s="217" t="s">
        <v>43</v>
      </c>
      <c r="O227" s="71"/>
      <c r="P227" s="218">
        <f>O227*H227</f>
        <v>0</v>
      </c>
      <c r="Q227" s="218">
        <v>0</v>
      </c>
      <c r="R227" s="218">
        <f>Q227*H227</f>
        <v>0</v>
      </c>
      <c r="S227" s="218">
        <v>0</v>
      </c>
      <c r="T227" s="21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197</v>
      </c>
      <c r="AT227" s="220" t="s">
        <v>192</v>
      </c>
      <c r="AU227" s="220" t="s">
        <v>87</v>
      </c>
      <c r="AY227" s="17" t="s">
        <v>190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17" t="s">
        <v>85</v>
      </c>
      <c r="BK227" s="221">
        <f>ROUND(I227*H227,2)</f>
        <v>0</v>
      </c>
      <c r="BL227" s="17" t="s">
        <v>197</v>
      </c>
      <c r="BM227" s="220" t="s">
        <v>1012</v>
      </c>
    </row>
    <row r="228" spans="2:63" s="12" customFormat="1" ht="22.8" customHeight="1">
      <c r="B228" s="193"/>
      <c r="C228" s="194"/>
      <c r="D228" s="195" t="s">
        <v>77</v>
      </c>
      <c r="E228" s="207" t="s">
        <v>407</v>
      </c>
      <c r="F228" s="207" t="s">
        <v>408</v>
      </c>
      <c r="G228" s="194"/>
      <c r="H228" s="194"/>
      <c r="I228" s="197"/>
      <c r="J228" s="208">
        <f>BK228</f>
        <v>0</v>
      </c>
      <c r="K228" s="194"/>
      <c r="L228" s="199"/>
      <c r="M228" s="200"/>
      <c r="N228" s="201"/>
      <c r="O228" s="201"/>
      <c r="P228" s="202">
        <f>P229</f>
        <v>0</v>
      </c>
      <c r="Q228" s="201"/>
      <c r="R228" s="202">
        <f>R229</f>
        <v>0</v>
      </c>
      <c r="S228" s="201"/>
      <c r="T228" s="203">
        <f>T229</f>
        <v>0</v>
      </c>
      <c r="AR228" s="204" t="s">
        <v>85</v>
      </c>
      <c r="AT228" s="205" t="s">
        <v>77</v>
      </c>
      <c r="AU228" s="205" t="s">
        <v>85</v>
      </c>
      <c r="AY228" s="204" t="s">
        <v>190</v>
      </c>
      <c r="BK228" s="206">
        <f>BK229</f>
        <v>0</v>
      </c>
    </row>
    <row r="229" spans="1:65" s="2" customFormat="1" ht="21.75" customHeight="1">
      <c r="A229" s="34"/>
      <c r="B229" s="35"/>
      <c r="C229" s="209" t="s">
        <v>447</v>
      </c>
      <c r="D229" s="209" t="s">
        <v>192</v>
      </c>
      <c r="E229" s="210" t="s">
        <v>625</v>
      </c>
      <c r="F229" s="211" t="s">
        <v>626</v>
      </c>
      <c r="G229" s="212" t="s">
        <v>256</v>
      </c>
      <c r="H229" s="213">
        <v>194.962</v>
      </c>
      <c r="I229" s="214"/>
      <c r="J229" s="215">
        <f>ROUND(I229*H229,2)</f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85</v>
      </c>
      <c r="BK229" s="221">
        <f>ROUND(I229*H229,2)</f>
        <v>0</v>
      </c>
      <c r="BL229" s="17" t="s">
        <v>197</v>
      </c>
      <c r="BM229" s="220" t="s">
        <v>1013</v>
      </c>
    </row>
    <row r="230" spans="2:63" s="12" customFormat="1" ht="25.95" customHeight="1">
      <c r="B230" s="193"/>
      <c r="C230" s="194"/>
      <c r="D230" s="195" t="s">
        <v>77</v>
      </c>
      <c r="E230" s="196" t="s">
        <v>453</v>
      </c>
      <c r="F230" s="196" t="s">
        <v>135</v>
      </c>
      <c r="G230" s="194"/>
      <c r="H230" s="194"/>
      <c r="I230" s="197"/>
      <c r="J230" s="198">
        <f>BK230</f>
        <v>0</v>
      </c>
      <c r="K230" s="194"/>
      <c r="L230" s="199"/>
      <c r="M230" s="200"/>
      <c r="N230" s="201"/>
      <c r="O230" s="201"/>
      <c r="P230" s="202">
        <f>P231+P234+P236</f>
        <v>0</v>
      </c>
      <c r="Q230" s="201"/>
      <c r="R230" s="202">
        <f>R231+R234+R236</f>
        <v>0</v>
      </c>
      <c r="S230" s="201"/>
      <c r="T230" s="203">
        <f>T231+T234+T236</f>
        <v>0</v>
      </c>
      <c r="AR230" s="204" t="s">
        <v>217</v>
      </c>
      <c r="AT230" s="205" t="s">
        <v>77</v>
      </c>
      <c r="AU230" s="205" t="s">
        <v>78</v>
      </c>
      <c r="AY230" s="204" t="s">
        <v>190</v>
      </c>
      <c r="BK230" s="206">
        <f>BK231+BK234+BK236</f>
        <v>0</v>
      </c>
    </row>
    <row r="231" spans="2:63" s="12" customFormat="1" ht="22.8" customHeight="1">
      <c r="B231" s="193"/>
      <c r="C231" s="194"/>
      <c r="D231" s="195" t="s">
        <v>77</v>
      </c>
      <c r="E231" s="207" t="s">
        <v>454</v>
      </c>
      <c r="F231" s="207" t="s">
        <v>455</v>
      </c>
      <c r="G231" s="194"/>
      <c r="H231" s="194"/>
      <c r="I231" s="197"/>
      <c r="J231" s="208">
        <f>BK231</f>
        <v>0</v>
      </c>
      <c r="K231" s="194"/>
      <c r="L231" s="199"/>
      <c r="M231" s="200"/>
      <c r="N231" s="201"/>
      <c r="O231" s="201"/>
      <c r="P231" s="202">
        <f>SUM(P232:P233)</f>
        <v>0</v>
      </c>
      <c r="Q231" s="201"/>
      <c r="R231" s="202">
        <f>SUM(R232:R233)</f>
        <v>0</v>
      </c>
      <c r="S231" s="201"/>
      <c r="T231" s="203">
        <f>SUM(T232:T233)</f>
        <v>0</v>
      </c>
      <c r="AR231" s="204" t="s">
        <v>217</v>
      </c>
      <c r="AT231" s="205" t="s">
        <v>77</v>
      </c>
      <c r="AU231" s="205" t="s">
        <v>85</v>
      </c>
      <c r="AY231" s="204" t="s">
        <v>190</v>
      </c>
      <c r="BK231" s="206">
        <f>SUM(BK232:BK233)</f>
        <v>0</v>
      </c>
    </row>
    <row r="232" spans="1:65" s="2" customFormat="1" ht="16.5" customHeight="1">
      <c r="A232" s="34"/>
      <c r="B232" s="35"/>
      <c r="C232" s="209" t="s">
        <v>456</v>
      </c>
      <c r="D232" s="209" t="s">
        <v>192</v>
      </c>
      <c r="E232" s="210" t="s">
        <v>457</v>
      </c>
      <c r="F232" s="211" t="s">
        <v>458</v>
      </c>
      <c r="G232" s="212" t="s">
        <v>459</v>
      </c>
      <c r="H232" s="213">
        <v>1</v>
      </c>
      <c r="I232" s="214"/>
      <c r="J232" s="215">
        <f>ROUND(I232*H232,2)</f>
        <v>0</v>
      </c>
      <c r="K232" s="211" t="s">
        <v>400</v>
      </c>
      <c r="L232" s="39"/>
      <c r="M232" s="216" t="s">
        <v>1</v>
      </c>
      <c r="N232" s="217" t="s">
        <v>43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460</v>
      </c>
      <c r="AT232" s="220" t="s">
        <v>192</v>
      </c>
      <c r="AU232" s="220" t="s">
        <v>87</v>
      </c>
      <c r="AY232" s="17" t="s">
        <v>190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85</v>
      </c>
      <c r="BK232" s="221">
        <f>ROUND(I232*H232,2)</f>
        <v>0</v>
      </c>
      <c r="BL232" s="17" t="s">
        <v>460</v>
      </c>
      <c r="BM232" s="220" t="s">
        <v>1014</v>
      </c>
    </row>
    <row r="233" spans="1:65" s="2" customFormat="1" ht="16.5" customHeight="1">
      <c r="A233" s="34"/>
      <c r="B233" s="35"/>
      <c r="C233" s="209" t="s">
        <v>462</v>
      </c>
      <c r="D233" s="209" t="s">
        <v>192</v>
      </c>
      <c r="E233" s="210" t="s">
        <v>463</v>
      </c>
      <c r="F233" s="211" t="s">
        <v>464</v>
      </c>
      <c r="G233" s="212" t="s">
        <v>459</v>
      </c>
      <c r="H233" s="213">
        <v>1</v>
      </c>
      <c r="I233" s="214"/>
      <c r="J233" s="215">
        <f>ROUND(I233*H233,2)</f>
        <v>0</v>
      </c>
      <c r="K233" s="211" t="s">
        <v>400</v>
      </c>
      <c r="L233" s="39"/>
      <c r="M233" s="216" t="s">
        <v>1</v>
      </c>
      <c r="N233" s="217" t="s">
        <v>43</v>
      </c>
      <c r="O233" s="71"/>
      <c r="P233" s="218">
        <f>O233*H233</f>
        <v>0</v>
      </c>
      <c r="Q233" s="218">
        <v>0</v>
      </c>
      <c r="R233" s="218">
        <f>Q233*H233</f>
        <v>0</v>
      </c>
      <c r="S233" s="218">
        <v>0</v>
      </c>
      <c r="T233" s="21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460</v>
      </c>
      <c r="AT233" s="220" t="s">
        <v>192</v>
      </c>
      <c r="AU233" s="220" t="s">
        <v>87</v>
      </c>
      <c r="AY233" s="17" t="s">
        <v>190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85</v>
      </c>
      <c r="BK233" s="221">
        <f>ROUND(I233*H233,2)</f>
        <v>0</v>
      </c>
      <c r="BL233" s="17" t="s">
        <v>460</v>
      </c>
      <c r="BM233" s="220" t="s">
        <v>1015</v>
      </c>
    </row>
    <row r="234" spans="2:63" s="12" customFormat="1" ht="22.8" customHeight="1">
      <c r="B234" s="193"/>
      <c r="C234" s="194"/>
      <c r="D234" s="195" t="s">
        <v>77</v>
      </c>
      <c r="E234" s="207" t="s">
        <v>881</v>
      </c>
      <c r="F234" s="207" t="s">
        <v>882</v>
      </c>
      <c r="G234" s="194"/>
      <c r="H234" s="194"/>
      <c r="I234" s="197"/>
      <c r="J234" s="208">
        <f>BK234</f>
        <v>0</v>
      </c>
      <c r="K234" s="194"/>
      <c r="L234" s="199"/>
      <c r="M234" s="200"/>
      <c r="N234" s="201"/>
      <c r="O234" s="201"/>
      <c r="P234" s="202">
        <f>P235</f>
        <v>0</v>
      </c>
      <c r="Q234" s="201"/>
      <c r="R234" s="202">
        <f>R235</f>
        <v>0</v>
      </c>
      <c r="S234" s="201"/>
      <c r="T234" s="203">
        <f>T235</f>
        <v>0</v>
      </c>
      <c r="AR234" s="204" t="s">
        <v>217</v>
      </c>
      <c r="AT234" s="205" t="s">
        <v>77</v>
      </c>
      <c r="AU234" s="205" t="s">
        <v>85</v>
      </c>
      <c r="AY234" s="204" t="s">
        <v>190</v>
      </c>
      <c r="BK234" s="206">
        <f>BK235</f>
        <v>0</v>
      </c>
    </row>
    <row r="235" spans="1:65" s="2" customFormat="1" ht="16.5" customHeight="1">
      <c r="A235" s="34"/>
      <c r="B235" s="35"/>
      <c r="C235" s="209" t="s">
        <v>630</v>
      </c>
      <c r="D235" s="209" t="s">
        <v>192</v>
      </c>
      <c r="E235" s="210" t="s">
        <v>884</v>
      </c>
      <c r="F235" s="211" t="s">
        <v>885</v>
      </c>
      <c r="G235" s="212" t="s">
        <v>311</v>
      </c>
      <c r="H235" s="213">
        <v>2</v>
      </c>
      <c r="I235" s="214"/>
      <c r="J235" s="215">
        <f>ROUND(I235*H235,2)</f>
        <v>0</v>
      </c>
      <c r="K235" s="211" t="s">
        <v>886</v>
      </c>
      <c r="L235" s="39"/>
      <c r="M235" s="216" t="s">
        <v>1</v>
      </c>
      <c r="N235" s="217" t="s">
        <v>43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460</v>
      </c>
      <c r="AT235" s="220" t="s">
        <v>192</v>
      </c>
      <c r="AU235" s="220" t="s">
        <v>87</v>
      </c>
      <c r="AY235" s="17" t="s">
        <v>190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85</v>
      </c>
      <c r="BK235" s="221">
        <f>ROUND(I235*H235,2)</f>
        <v>0</v>
      </c>
      <c r="BL235" s="17" t="s">
        <v>460</v>
      </c>
      <c r="BM235" s="220" t="s">
        <v>1016</v>
      </c>
    </row>
    <row r="236" spans="2:63" s="12" customFormat="1" ht="22.8" customHeight="1">
      <c r="B236" s="193"/>
      <c r="C236" s="194"/>
      <c r="D236" s="195" t="s">
        <v>77</v>
      </c>
      <c r="E236" s="207" t="s">
        <v>1017</v>
      </c>
      <c r="F236" s="207" t="s">
        <v>1018</v>
      </c>
      <c r="G236" s="194"/>
      <c r="H236" s="194"/>
      <c r="I236" s="197"/>
      <c r="J236" s="208">
        <f>BK236</f>
        <v>0</v>
      </c>
      <c r="K236" s="194"/>
      <c r="L236" s="199"/>
      <c r="M236" s="200"/>
      <c r="N236" s="201"/>
      <c r="O236" s="201"/>
      <c r="P236" s="202">
        <f>SUM(P237:P238)</f>
        <v>0</v>
      </c>
      <c r="Q236" s="201"/>
      <c r="R236" s="202">
        <f>SUM(R237:R238)</f>
        <v>0</v>
      </c>
      <c r="S236" s="201"/>
      <c r="T236" s="203">
        <f>SUM(T237:T238)</f>
        <v>0</v>
      </c>
      <c r="AR236" s="204" t="s">
        <v>217</v>
      </c>
      <c r="AT236" s="205" t="s">
        <v>77</v>
      </c>
      <c r="AU236" s="205" t="s">
        <v>85</v>
      </c>
      <c r="AY236" s="204" t="s">
        <v>190</v>
      </c>
      <c r="BK236" s="206">
        <f>SUM(BK237:BK238)</f>
        <v>0</v>
      </c>
    </row>
    <row r="237" spans="1:65" s="2" customFormat="1" ht="16.5" customHeight="1">
      <c r="A237" s="34"/>
      <c r="B237" s="35"/>
      <c r="C237" s="209" t="s">
        <v>849</v>
      </c>
      <c r="D237" s="209" t="s">
        <v>192</v>
      </c>
      <c r="E237" s="210" t="s">
        <v>1019</v>
      </c>
      <c r="F237" s="211" t="s">
        <v>1018</v>
      </c>
      <c r="G237" s="212" t="s">
        <v>459</v>
      </c>
      <c r="H237" s="213">
        <v>1</v>
      </c>
      <c r="I237" s="214"/>
      <c r="J237" s="215">
        <f>ROUND(I237*H237,2)</f>
        <v>0</v>
      </c>
      <c r="K237" s="211" t="s">
        <v>400</v>
      </c>
      <c r="L237" s="39"/>
      <c r="M237" s="216" t="s">
        <v>1</v>
      </c>
      <c r="N237" s="217" t="s">
        <v>43</v>
      </c>
      <c r="O237" s="71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460</v>
      </c>
      <c r="AT237" s="220" t="s">
        <v>192</v>
      </c>
      <c r="AU237" s="220" t="s">
        <v>87</v>
      </c>
      <c r="AY237" s="17" t="s">
        <v>190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85</v>
      </c>
      <c r="BK237" s="221">
        <f>ROUND(I237*H237,2)</f>
        <v>0</v>
      </c>
      <c r="BL237" s="17" t="s">
        <v>460</v>
      </c>
      <c r="BM237" s="220" t="s">
        <v>1020</v>
      </c>
    </row>
    <row r="238" spans="1:65" s="2" customFormat="1" ht="16.5" customHeight="1">
      <c r="A238" s="34"/>
      <c r="B238" s="35"/>
      <c r="C238" s="209" t="s">
        <v>851</v>
      </c>
      <c r="D238" s="209" t="s">
        <v>192</v>
      </c>
      <c r="E238" s="210" t="s">
        <v>1021</v>
      </c>
      <c r="F238" s="211" t="s">
        <v>1022</v>
      </c>
      <c r="G238" s="212" t="s">
        <v>459</v>
      </c>
      <c r="H238" s="213">
        <v>1</v>
      </c>
      <c r="I238" s="214"/>
      <c r="J238" s="215">
        <f>ROUND(I238*H238,2)</f>
        <v>0</v>
      </c>
      <c r="K238" s="211" t="s">
        <v>400</v>
      </c>
      <c r="L238" s="39"/>
      <c r="M238" s="266" t="s">
        <v>1</v>
      </c>
      <c r="N238" s="267" t="s">
        <v>43</v>
      </c>
      <c r="O238" s="268"/>
      <c r="P238" s="269">
        <f>O238*H238</f>
        <v>0</v>
      </c>
      <c r="Q238" s="269">
        <v>0</v>
      </c>
      <c r="R238" s="269">
        <f>Q238*H238</f>
        <v>0</v>
      </c>
      <c r="S238" s="269">
        <v>0</v>
      </c>
      <c r="T238" s="27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460</v>
      </c>
      <c r="AT238" s="220" t="s">
        <v>192</v>
      </c>
      <c r="AU238" s="220" t="s">
        <v>87</v>
      </c>
      <c r="AY238" s="17" t="s">
        <v>190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85</v>
      </c>
      <c r="BK238" s="221">
        <f>ROUND(I238*H238,2)</f>
        <v>0</v>
      </c>
      <c r="BL238" s="17" t="s">
        <v>460</v>
      </c>
      <c r="BM238" s="220" t="s">
        <v>1023</v>
      </c>
    </row>
    <row r="239" spans="1:31" s="2" customFormat="1" ht="6.9" customHeight="1">
      <c r="A239" s="34"/>
      <c r="B239" s="54"/>
      <c r="C239" s="55"/>
      <c r="D239" s="55"/>
      <c r="E239" s="55"/>
      <c r="F239" s="55"/>
      <c r="G239" s="55"/>
      <c r="H239" s="55"/>
      <c r="I239" s="159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VdA0mziVf8ZlQiylx7Bgj+TGGLun77EwYbLI+3egbNGFtIhvuZ98uWOsadGF2GtXglIAhPvcNNw/emhfj0cS4g==" saltValue="+ebIq45IjrhDIFRCs4MerLhwqzw4jMs1NMMjTo5BW55ZwkHbSF6BBGDvR58pFjRptA+1JaItiC2elwpnutWYsw==" spinCount="100000" sheet="1" objects="1" scenarios="1" formatColumns="0" formatRows="0" autoFilter="0"/>
  <autoFilter ref="C130:K238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113</v>
      </c>
      <c r="AZ2" s="116" t="s">
        <v>137</v>
      </c>
      <c r="BA2" s="116" t="s">
        <v>1</v>
      </c>
      <c r="BB2" s="116" t="s">
        <v>1</v>
      </c>
      <c r="BC2" s="116" t="s">
        <v>369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146</v>
      </c>
      <c r="BA3" s="116" t="s">
        <v>1</v>
      </c>
      <c r="BB3" s="116" t="s">
        <v>1</v>
      </c>
      <c r="BC3" s="116" t="s">
        <v>1024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139</v>
      </c>
      <c r="BA4" s="116" t="s">
        <v>1</v>
      </c>
      <c r="BB4" s="116" t="s">
        <v>1</v>
      </c>
      <c r="BC4" s="116" t="s">
        <v>456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142</v>
      </c>
      <c r="BA5" s="116" t="s">
        <v>1</v>
      </c>
      <c r="BB5" s="116" t="s">
        <v>1</v>
      </c>
      <c r="BC5" s="116" t="s">
        <v>456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889</v>
      </c>
      <c r="BA6" s="116" t="s">
        <v>1</v>
      </c>
      <c r="BB6" s="116" t="s">
        <v>1</v>
      </c>
      <c r="BC6" s="116" t="s">
        <v>1025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472</v>
      </c>
      <c r="BA7" s="116" t="s">
        <v>1</v>
      </c>
      <c r="BB7" s="116" t="s">
        <v>1</v>
      </c>
      <c r="BC7" s="116" t="s">
        <v>1026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475</v>
      </c>
      <c r="BA8" s="116" t="s">
        <v>1</v>
      </c>
      <c r="BB8" s="116" t="s">
        <v>1</v>
      </c>
      <c r="BC8" s="116" t="s">
        <v>1027</v>
      </c>
      <c r="BD8" s="116" t="s">
        <v>87</v>
      </c>
    </row>
    <row r="9" spans="1:31" s="2" customFormat="1" ht="16.5" customHeight="1">
      <c r="A9" s="34"/>
      <c r="B9" s="39"/>
      <c r="C9" s="34"/>
      <c r="D9" s="34"/>
      <c r="E9" s="336" t="s">
        <v>893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1028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ROUND((SUM(BE131:BE238)),2)</f>
        <v>0</v>
      </c>
      <c r="G35" s="34"/>
      <c r="H35" s="34"/>
      <c r="I35" s="138">
        <v>0.21</v>
      </c>
      <c r="J35" s="137">
        <f>ROUND(((SUM(BE131:BE238))*I35),2)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ROUND((SUM(BF131:BF238)),2)</f>
        <v>0</v>
      </c>
      <c r="G36" s="34"/>
      <c r="H36" s="34"/>
      <c r="I36" s="138">
        <v>0.15</v>
      </c>
      <c r="J36" s="137">
        <f>ROUND(((SUM(BF131:BF238))*I36),2)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ROUND((SUM(BG131:BG238)),2)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ROUND((SUM(BH131:BH238)),2)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ROUND((SUM(BI131:BI238)),2)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893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 xml:space="preserve">02 - C.1.12 - Parkoviště u bytového domu Křižná  č.p. 678-679 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J131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J132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J133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895</v>
      </c>
      <c r="E101" s="177"/>
      <c r="F101" s="177"/>
      <c r="G101" s="177"/>
      <c r="H101" s="177"/>
      <c r="I101" s="178"/>
      <c r="J101" s="179">
        <f>J173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716</v>
      </c>
      <c r="E102" s="177"/>
      <c r="F102" s="177"/>
      <c r="G102" s="177"/>
      <c r="H102" s="177"/>
      <c r="I102" s="178"/>
      <c r="J102" s="179">
        <f>J182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479</v>
      </c>
      <c r="E103" s="177"/>
      <c r="F103" s="177"/>
      <c r="G103" s="177"/>
      <c r="H103" s="177"/>
      <c r="I103" s="178"/>
      <c r="J103" s="179">
        <f>J184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480</v>
      </c>
      <c r="E104" s="177"/>
      <c r="F104" s="177"/>
      <c r="G104" s="177"/>
      <c r="H104" s="177"/>
      <c r="I104" s="178"/>
      <c r="J104" s="179">
        <f>J214</f>
        <v>0</v>
      </c>
      <c r="K104" s="104"/>
      <c r="L104" s="180"/>
    </row>
    <row r="105" spans="2:12" s="10" customFormat="1" ht="19.95" customHeight="1">
      <c r="B105" s="175"/>
      <c r="C105" s="104"/>
      <c r="D105" s="176" t="s">
        <v>169</v>
      </c>
      <c r="E105" s="177"/>
      <c r="F105" s="177"/>
      <c r="G105" s="177"/>
      <c r="H105" s="177"/>
      <c r="I105" s="178"/>
      <c r="J105" s="179">
        <f>J228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173</v>
      </c>
      <c r="E106" s="171"/>
      <c r="F106" s="171"/>
      <c r="G106" s="171"/>
      <c r="H106" s="171"/>
      <c r="I106" s="172"/>
      <c r="J106" s="173">
        <f>J230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174</v>
      </c>
      <c r="E107" s="177"/>
      <c r="F107" s="177"/>
      <c r="G107" s="177"/>
      <c r="H107" s="177"/>
      <c r="I107" s="178"/>
      <c r="J107" s="179">
        <f>J231</f>
        <v>0</v>
      </c>
      <c r="K107" s="104"/>
      <c r="L107" s="180"/>
    </row>
    <row r="108" spans="2:12" s="10" customFormat="1" ht="19.95" customHeight="1">
      <c r="B108" s="175"/>
      <c r="C108" s="104"/>
      <c r="D108" s="176" t="s">
        <v>717</v>
      </c>
      <c r="E108" s="177"/>
      <c r="F108" s="177"/>
      <c r="G108" s="177"/>
      <c r="H108" s="177"/>
      <c r="I108" s="178"/>
      <c r="J108" s="179">
        <f>J234</f>
        <v>0</v>
      </c>
      <c r="K108" s="104"/>
      <c r="L108" s="180"/>
    </row>
    <row r="109" spans="2:12" s="10" customFormat="1" ht="19.95" customHeight="1">
      <c r="B109" s="175"/>
      <c r="C109" s="104"/>
      <c r="D109" s="176" t="s">
        <v>896</v>
      </c>
      <c r="E109" s="177"/>
      <c r="F109" s="177"/>
      <c r="G109" s="177"/>
      <c r="H109" s="177"/>
      <c r="I109" s="178"/>
      <c r="J109" s="179">
        <f>J236</f>
        <v>0</v>
      </c>
      <c r="K109" s="104"/>
      <c r="L109" s="180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54"/>
      <c r="C111" s="55"/>
      <c r="D111" s="55"/>
      <c r="E111" s="55"/>
      <c r="F111" s="55"/>
      <c r="G111" s="55"/>
      <c r="H111" s="55"/>
      <c r="I111" s="159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" customHeight="1">
      <c r="A115" s="34"/>
      <c r="B115" s="56"/>
      <c r="C115" s="57"/>
      <c r="D115" s="57"/>
      <c r="E115" s="57"/>
      <c r="F115" s="57"/>
      <c r="G115" s="57"/>
      <c r="H115" s="57"/>
      <c r="I115" s="162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" customHeight="1">
      <c r="A116" s="34"/>
      <c r="B116" s="35"/>
      <c r="C116" s="23" t="s">
        <v>175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3.25" customHeight="1">
      <c r="A119" s="34"/>
      <c r="B119" s="35"/>
      <c r="C119" s="36"/>
      <c r="D119" s="36"/>
      <c r="E119" s="343" t="str">
        <f>E7</f>
        <v>Regenerace panelového sídliště Křižná-VI.etapa,lokalita ul.Křižná,Seifertova,Bratří Čapků</v>
      </c>
      <c r="F119" s="344"/>
      <c r="G119" s="344"/>
      <c r="H119" s="344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2:12" s="1" customFormat="1" ht="12" customHeight="1">
      <c r="B120" s="21"/>
      <c r="C120" s="29" t="s">
        <v>150</v>
      </c>
      <c r="D120" s="22"/>
      <c r="E120" s="22"/>
      <c r="F120" s="22"/>
      <c r="G120" s="22"/>
      <c r="H120" s="22"/>
      <c r="I120" s="115"/>
      <c r="J120" s="22"/>
      <c r="K120" s="22"/>
      <c r="L120" s="20"/>
    </row>
    <row r="121" spans="1:31" s="2" customFormat="1" ht="16.5" customHeight="1">
      <c r="A121" s="34"/>
      <c r="B121" s="35"/>
      <c r="C121" s="36"/>
      <c r="D121" s="36"/>
      <c r="E121" s="343" t="s">
        <v>893</v>
      </c>
      <c r="F121" s="345"/>
      <c r="G121" s="345"/>
      <c r="H121" s="345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156</v>
      </c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96" t="str">
        <f>E11</f>
        <v xml:space="preserve">02 - C.1.12 - Parkoviště u bytového domu Křižná  č.p. 678-679 </v>
      </c>
      <c r="F123" s="345"/>
      <c r="G123" s="345"/>
      <c r="H123" s="345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123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F14</f>
        <v>Valašské Meziříčí</v>
      </c>
      <c r="G125" s="36"/>
      <c r="H125" s="36"/>
      <c r="I125" s="124" t="s">
        <v>22</v>
      </c>
      <c r="J125" s="66" t="str">
        <f>IF(J14="","",J14)</f>
        <v>14. 1. 2020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123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65" customHeight="1">
      <c r="A127" s="34"/>
      <c r="B127" s="35"/>
      <c r="C127" s="29" t="s">
        <v>24</v>
      </c>
      <c r="D127" s="36"/>
      <c r="E127" s="36"/>
      <c r="F127" s="27" t="str">
        <f>E17</f>
        <v>Město Valašské Meziříčí</v>
      </c>
      <c r="G127" s="36"/>
      <c r="H127" s="36"/>
      <c r="I127" s="124" t="s">
        <v>30</v>
      </c>
      <c r="J127" s="32" t="str">
        <f>E23</f>
        <v>LZ-PROJEKT plus s.r.o.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28</v>
      </c>
      <c r="D128" s="36"/>
      <c r="E128" s="36"/>
      <c r="F128" s="27" t="str">
        <f>IF(E20="","",E20)</f>
        <v>Vyplň údaj</v>
      </c>
      <c r="G128" s="36"/>
      <c r="H128" s="36"/>
      <c r="I128" s="124" t="s">
        <v>35</v>
      </c>
      <c r="J128" s="32" t="str">
        <f>E26</f>
        <v>Fajfrová Irena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123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81"/>
      <c r="B130" s="182"/>
      <c r="C130" s="183" t="s">
        <v>176</v>
      </c>
      <c r="D130" s="184" t="s">
        <v>63</v>
      </c>
      <c r="E130" s="184" t="s">
        <v>59</v>
      </c>
      <c r="F130" s="184" t="s">
        <v>60</v>
      </c>
      <c r="G130" s="184" t="s">
        <v>177</v>
      </c>
      <c r="H130" s="184" t="s">
        <v>178</v>
      </c>
      <c r="I130" s="185" t="s">
        <v>179</v>
      </c>
      <c r="J130" s="184" t="s">
        <v>160</v>
      </c>
      <c r="K130" s="186" t="s">
        <v>180</v>
      </c>
      <c r="L130" s="187"/>
      <c r="M130" s="75" t="s">
        <v>1</v>
      </c>
      <c r="N130" s="76" t="s">
        <v>42</v>
      </c>
      <c r="O130" s="76" t="s">
        <v>181</v>
      </c>
      <c r="P130" s="76" t="s">
        <v>182</v>
      </c>
      <c r="Q130" s="76" t="s">
        <v>183</v>
      </c>
      <c r="R130" s="76" t="s">
        <v>184</v>
      </c>
      <c r="S130" s="76" t="s">
        <v>185</v>
      </c>
      <c r="T130" s="77" t="s">
        <v>186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</row>
    <row r="131" spans="1:63" s="2" customFormat="1" ht="22.8" customHeight="1">
      <c r="A131" s="34"/>
      <c r="B131" s="35"/>
      <c r="C131" s="82" t="s">
        <v>187</v>
      </c>
      <c r="D131" s="36"/>
      <c r="E131" s="36"/>
      <c r="F131" s="36"/>
      <c r="G131" s="36"/>
      <c r="H131" s="36"/>
      <c r="I131" s="123"/>
      <c r="J131" s="188">
        <f>BK131</f>
        <v>0</v>
      </c>
      <c r="K131" s="36"/>
      <c r="L131" s="39"/>
      <c r="M131" s="78"/>
      <c r="N131" s="189"/>
      <c r="O131" s="79"/>
      <c r="P131" s="190">
        <f>P132+P230</f>
        <v>0</v>
      </c>
      <c r="Q131" s="79"/>
      <c r="R131" s="190">
        <f>R132+R230</f>
        <v>241.63580422</v>
      </c>
      <c r="S131" s="79"/>
      <c r="T131" s="191">
        <f>T132+T230</f>
        <v>160.12699999999998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77</v>
      </c>
      <c r="AU131" s="17" t="s">
        <v>162</v>
      </c>
      <c r="BK131" s="192">
        <f>BK132+BK230</f>
        <v>0</v>
      </c>
    </row>
    <row r="132" spans="2:63" s="12" customFormat="1" ht="25.95" customHeight="1">
      <c r="B132" s="193"/>
      <c r="C132" s="194"/>
      <c r="D132" s="195" t="s">
        <v>77</v>
      </c>
      <c r="E132" s="196" t="s">
        <v>188</v>
      </c>
      <c r="F132" s="196" t="s">
        <v>189</v>
      </c>
      <c r="G132" s="194"/>
      <c r="H132" s="194"/>
      <c r="I132" s="197"/>
      <c r="J132" s="198">
        <f>BK132</f>
        <v>0</v>
      </c>
      <c r="K132" s="194"/>
      <c r="L132" s="199"/>
      <c r="M132" s="200"/>
      <c r="N132" s="201"/>
      <c r="O132" s="201"/>
      <c r="P132" s="202">
        <f>P133+P173+P182+P184+P214+P228</f>
        <v>0</v>
      </c>
      <c r="Q132" s="201"/>
      <c r="R132" s="202">
        <f>R133+R173+R182+R184+R214+R228</f>
        <v>241.63580422</v>
      </c>
      <c r="S132" s="201"/>
      <c r="T132" s="203">
        <f>T133+T173+T182+T184+T214+T228</f>
        <v>160.12699999999998</v>
      </c>
      <c r="AR132" s="204" t="s">
        <v>85</v>
      </c>
      <c r="AT132" s="205" t="s">
        <v>77</v>
      </c>
      <c r="AU132" s="205" t="s">
        <v>78</v>
      </c>
      <c r="AY132" s="204" t="s">
        <v>190</v>
      </c>
      <c r="BK132" s="206">
        <f>BK133+BK173+BK182+BK184+BK214+BK228</f>
        <v>0</v>
      </c>
    </row>
    <row r="133" spans="2:63" s="12" customFormat="1" ht="22.8" customHeight="1">
      <c r="B133" s="193"/>
      <c r="C133" s="194"/>
      <c r="D133" s="195" t="s">
        <v>77</v>
      </c>
      <c r="E133" s="207" t="s">
        <v>85</v>
      </c>
      <c r="F133" s="207" t="s">
        <v>191</v>
      </c>
      <c r="G133" s="194"/>
      <c r="H133" s="194"/>
      <c r="I133" s="197"/>
      <c r="J133" s="208">
        <f>BK133</f>
        <v>0</v>
      </c>
      <c r="K133" s="194"/>
      <c r="L133" s="199"/>
      <c r="M133" s="200"/>
      <c r="N133" s="201"/>
      <c r="O133" s="201"/>
      <c r="P133" s="202">
        <f>SUM(P134:P172)</f>
        <v>0</v>
      </c>
      <c r="Q133" s="201"/>
      <c r="R133" s="202">
        <f>SUM(R134:R172)</f>
        <v>0</v>
      </c>
      <c r="S133" s="201"/>
      <c r="T133" s="203">
        <f>SUM(T134:T172)</f>
        <v>159.963</v>
      </c>
      <c r="AR133" s="204" t="s">
        <v>85</v>
      </c>
      <c r="AT133" s="205" t="s">
        <v>77</v>
      </c>
      <c r="AU133" s="205" t="s">
        <v>85</v>
      </c>
      <c r="AY133" s="204" t="s">
        <v>190</v>
      </c>
      <c r="BK133" s="206">
        <f>SUM(BK134:BK172)</f>
        <v>0</v>
      </c>
    </row>
    <row r="134" spans="1:65" s="2" customFormat="1" ht="21.75" customHeight="1">
      <c r="A134" s="34"/>
      <c r="B134" s="35"/>
      <c r="C134" s="209" t="s">
        <v>85</v>
      </c>
      <c r="D134" s="209" t="s">
        <v>192</v>
      </c>
      <c r="E134" s="210" t="s">
        <v>897</v>
      </c>
      <c r="F134" s="211" t="s">
        <v>898</v>
      </c>
      <c r="G134" s="212" t="s">
        <v>195</v>
      </c>
      <c r="H134" s="213">
        <v>188</v>
      </c>
      <c r="I134" s="214"/>
      <c r="J134" s="215">
        <f>ROUND(I134*H134,2)</f>
        <v>0</v>
      </c>
      <c r="K134" s="211" t="s">
        <v>196</v>
      </c>
      <c r="L134" s="39"/>
      <c r="M134" s="216" t="s">
        <v>1</v>
      </c>
      <c r="N134" s="217" t="s">
        <v>43</v>
      </c>
      <c r="O134" s="71"/>
      <c r="P134" s="218">
        <f>O134*H134</f>
        <v>0</v>
      </c>
      <c r="Q134" s="218">
        <v>0</v>
      </c>
      <c r="R134" s="218">
        <f>Q134*H134</f>
        <v>0</v>
      </c>
      <c r="S134" s="218">
        <v>0.44</v>
      </c>
      <c r="T134" s="219">
        <f>S134*H134</f>
        <v>82.72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197</v>
      </c>
      <c r="AT134" s="220" t="s">
        <v>192</v>
      </c>
      <c r="AU134" s="220" t="s">
        <v>87</v>
      </c>
      <c r="AY134" s="17" t="s">
        <v>190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85</v>
      </c>
      <c r="BK134" s="221">
        <f>ROUND(I134*H134,2)</f>
        <v>0</v>
      </c>
      <c r="BL134" s="17" t="s">
        <v>197</v>
      </c>
      <c r="BM134" s="220" t="s">
        <v>899</v>
      </c>
    </row>
    <row r="135" spans="1:65" s="2" customFormat="1" ht="21.75" customHeight="1">
      <c r="A135" s="34"/>
      <c r="B135" s="35"/>
      <c r="C135" s="209" t="s">
        <v>87</v>
      </c>
      <c r="D135" s="209" t="s">
        <v>192</v>
      </c>
      <c r="E135" s="210" t="s">
        <v>900</v>
      </c>
      <c r="F135" s="211" t="s">
        <v>901</v>
      </c>
      <c r="G135" s="212" t="s">
        <v>195</v>
      </c>
      <c r="H135" s="213">
        <v>188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0.316</v>
      </c>
      <c r="T135" s="219">
        <f>S135*H135</f>
        <v>59.408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902</v>
      </c>
    </row>
    <row r="136" spans="1:65" s="2" customFormat="1" ht="16.5" customHeight="1">
      <c r="A136" s="34"/>
      <c r="B136" s="35"/>
      <c r="C136" s="209" t="s">
        <v>205</v>
      </c>
      <c r="D136" s="209" t="s">
        <v>192</v>
      </c>
      <c r="E136" s="210" t="s">
        <v>489</v>
      </c>
      <c r="F136" s="211" t="s">
        <v>490</v>
      </c>
      <c r="G136" s="212" t="s">
        <v>350</v>
      </c>
      <c r="H136" s="213">
        <v>87</v>
      </c>
      <c r="I136" s="214"/>
      <c r="J136" s="215">
        <f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0.205</v>
      </c>
      <c r="T136" s="219">
        <f>S136*H136</f>
        <v>17.834999999999997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85</v>
      </c>
      <c r="BK136" s="221">
        <f>ROUND(I136*H136,2)</f>
        <v>0</v>
      </c>
      <c r="BL136" s="17" t="s">
        <v>197</v>
      </c>
      <c r="BM136" s="220" t="s">
        <v>903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1029</v>
      </c>
      <c r="G137" s="223"/>
      <c r="H137" s="227">
        <v>87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85</v>
      </c>
      <c r="AY137" s="233" t="s">
        <v>190</v>
      </c>
    </row>
    <row r="138" spans="1:65" s="2" customFormat="1" ht="21.75" customHeight="1">
      <c r="A138" s="34"/>
      <c r="B138" s="35"/>
      <c r="C138" s="209" t="s">
        <v>197</v>
      </c>
      <c r="D138" s="209" t="s">
        <v>192</v>
      </c>
      <c r="E138" s="210" t="s">
        <v>492</v>
      </c>
      <c r="F138" s="211" t="s">
        <v>493</v>
      </c>
      <c r="G138" s="212" t="s">
        <v>195</v>
      </c>
      <c r="H138" s="213">
        <v>51</v>
      </c>
      <c r="I138" s="214"/>
      <c r="J138" s="215">
        <f>ROUND(I138*H138,2)</f>
        <v>0</v>
      </c>
      <c r="K138" s="211" t="s">
        <v>196</v>
      </c>
      <c r="L138" s="39"/>
      <c r="M138" s="216" t="s">
        <v>1</v>
      </c>
      <c r="N138" s="217" t="s">
        <v>43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85</v>
      </c>
      <c r="BK138" s="221">
        <f>ROUND(I138*H138,2)</f>
        <v>0</v>
      </c>
      <c r="BL138" s="17" t="s">
        <v>197</v>
      </c>
      <c r="BM138" s="220" t="s">
        <v>905</v>
      </c>
    </row>
    <row r="139" spans="2:51" s="13" customFormat="1" ht="10.2">
      <c r="B139" s="222"/>
      <c r="C139" s="223"/>
      <c r="D139" s="224" t="s">
        <v>199</v>
      </c>
      <c r="E139" s="225" t="s">
        <v>139</v>
      </c>
      <c r="F139" s="226" t="s">
        <v>1030</v>
      </c>
      <c r="G139" s="223"/>
      <c r="H139" s="227">
        <v>51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199</v>
      </c>
      <c r="AU139" s="233" t="s">
        <v>87</v>
      </c>
      <c r="AV139" s="13" t="s">
        <v>87</v>
      </c>
      <c r="AW139" s="13" t="s">
        <v>34</v>
      </c>
      <c r="AX139" s="13" t="s">
        <v>85</v>
      </c>
      <c r="AY139" s="233" t="s">
        <v>190</v>
      </c>
    </row>
    <row r="140" spans="1:65" s="2" customFormat="1" ht="21.75" customHeight="1">
      <c r="A140" s="34"/>
      <c r="B140" s="35"/>
      <c r="C140" s="209" t="s">
        <v>217</v>
      </c>
      <c r="D140" s="209" t="s">
        <v>192</v>
      </c>
      <c r="E140" s="210" t="s">
        <v>200</v>
      </c>
      <c r="F140" s="211" t="s">
        <v>201</v>
      </c>
      <c r="G140" s="212" t="s">
        <v>202</v>
      </c>
      <c r="H140" s="213">
        <v>35</v>
      </c>
      <c r="I140" s="214"/>
      <c r="J140" s="215">
        <f>ROUND(I140*H140,2)</f>
        <v>0</v>
      </c>
      <c r="K140" s="211" t="s">
        <v>196</v>
      </c>
      <c r="L140" s="39"/>
      <c r="M140" s="216" t="s">
        <v>1</v>
      </c>
      <c r="N140" s="217" t="s">
        <v>43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197</v>
      </c>
      <c r="AT140" s="220" t="s">
        <v>192</v>
      </c>
      <c r="AU140" s="220" t="s">
        <v>87</v>
      </c>
      <c r="AY140" s="17" t="s">
        <v>190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85</v>
      </c>
      <c r="BK140" s="221">
        <f>ROUND(I140*H140,2)</f>
        <v>0</v>
      </c>
      <c r="BL140" s="17" t="s">
        <v>197</v>
      </c>
      <c r="BM140" s="220" t="s">
        <v>906</v>
      </c>
    </row>
    <row r="141" spans="2:51" s="13" customFormat="1" ht="10.2">
      <c r="B141" s="222"/>
      <c r="C141" s="223"/>
      <c r="D141" s="224" t="s">
        <v>199</v>
      </c>
      <c r="E141" s="225" t="s">
        <v>137</v>
      </c>
      <c r="F141" s="226" t="s">
        <v>1031</v>
      </c>
      <c r="G141" s="223"/>
      <c r="H141" s="227">
        <v>35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85</v>
      </c>
      <c r="AY141" s="233" t="s">
        <v>190</v>
      </c>
    </row>
    <row r="142" spans="1:65" s="2" customFormat="1" ht="21.75" customHeight="1">
      <c r="A142" s="34"/>
      <c r="B142" s="35"/>
      <c r="C142" s="209" t="s">
        <v>223</v>
      </c>
      <c r="D142" s="209" t="s">
        <v>192</v>
      </c>
      <c r="E142" s="210" t="s">
        <v>908</v>
      </c>
      <c r="F142" s="211" t="s">
        <v>909</v>
      </c>
      <c r="G142" s="212" t="s">
        <v>202</v>
      </c>
      <c r="H142" s="213">
        <v>5.783</v>
      </c>
      <c r="I142" s="214"/>
      <c r="J142" s="215">
        <f>ROUND(I142*H142,2)</f>
        <v>0</v>
      </c>
      <c r="K142" s="211" t="s">
        <v>196</v>
      </c>
      <c r="L142" s="39"/>
      <c r="M142" s="216" t="s">
        <v>1</v>
      </c>
      <c r="N142" s="217" t="s">
        <v>43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197</v>
      </c>
      <c r="AT142" s="220" t="s">
        <v>192</v>
      </c>
      <c r="AU142" s="220" t="s">
        <v>87</v>
      </c>
      <c r="AY142" s="17" t="s">
        <v>190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85</v>
      </c>
      <c r="BK142" s="221">
        <f>ROUND(I142*H142,2)</f>
        <v>0</v>
      </c>
      <c r="BL142" s="17" t="s">
        <v>197</v>
      </c>
      <c r="BM142" s="220" t="s">
        <v>910</v>
      </c>
    </row>
    <row r="143" spans="2:51" s="14" customFormat="1" ht="10.2">
      <c r="B143" s="234"/>
      <c r="C143" s="235"/>
      <c r="D143" s="224" t="s">
        <v>199</v>
      </c>
      <c r="E143" s="236" t="s">
        <v>1</v>
      </c>
      <c r="F143" s="237" t="s">
        <v>501</v>
      </c>
      <c r="G143" s="235"/>
      <c r="H143" s="236" t="s">
        <v>1</v>
      </c>
      <c r="I143" s="238"/>
      <c r="J143" s="235"/>
      <c r="K143" s="235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199</v>
      </c>
      <c r="AU143" s="243" t="s">
        <v>87</v>
      </c>
      <c r="AV143" s="14" t="s">
        <v>85</v>
      </c>
      <c r="AW143" s="14" t="s">
        <v>34</v>
      </c>
      <c r="AX143" s="14" t="s">
        <v>78</v>
      </c>
      <c r="AY143" s="243" t="s">
        <v>190</v>
      </c>
    </row>
    <row r="144" spans="2:51" s="13" customFormat="1" ht="10.2">
      <c r="B144" s="222"/>
      <c r="C144" s="223"/>
      <c r="D144" s="224" t="s">
        <v>199</v>
      </c>
      <c r="E144" s="225" t="s">
        <v>1</v>
      </c>
      <c r="F144" s="226" t="s">
        <v>1032</v>
      </c>
      <c r="G144" s="223"/>
      <c r="H144" s="227">
        <v>3.443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78</v>
      </c>
      <c r="AY144" s="233" t="s">
        <v>190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1033</v>
      </c>
      <c r="G145" s="223"/>
      <c r="H145" s="227">
        <v>2.34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78</v>
      </c>
      <c r="AY145" s="233" t="s">
        <v>190</v>
      </c>
    </row>
    <row r="146" spans="2:51" s="15" customFormat="1" ht="10.2">
      <c r="B146" s="244"/>
      <c r="C146" s="245"/>
      <c r="D146" s="224" t="s">
        <v>199</v>
      </c>
      <c r="E146" s="246" t="s">
        <v>889</v>
      </c>
      <c r="F146" s="247" t="s">
        <v>216</v>
      </c>
      <c r="G146" s="245"/>
      <c r="H146" s="248">
        <v>5.783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199</v>
      </c>
      <c r="AU146" s="254" t="s">
        <v>87</v>
      </c>
      <c r="AV146" s="15" t="s">
        <v>197</v>
      </c>
      <c r="AW146" s="15" t="s">
        <v>34</v>
      </c>
      <c r="AX146" s="15" t="s">
        <v>85</v>
      </c>
      <c r="AY146" s="254" t="s">
        <v>190</v>
      </c>
    </row>
    <row r="147" spans="1:65" s="2" customFormat="1" ht="21.75" customHeight="1">
      <c r="A147" s="34"/>
      <c r="B147" s="35"/>
      <c r="C147" s="209" t="s">
        <v>229</v>
      </c>
      <c r="D147" s="209" t="s">
        <v>192</v>
      </c>
      <c r="E147" s="210" t="s">
        <v>224</v>
      </c>
      <c r="F147" s="211" t="s">
        <v>225</v>
      </c>
      <c r="G147" s="212" t="s">
        <v>202</v>
      </c>
      <c r="H147" s="213">
        <v>15.3</v>
      </c>
      <c r="I147" s="214"/>
      <c r="J147" s="215">
        <f>ROUND(I147*H147,2)</f>
        <v>0</v>
      </c>
      <c r="K147" s="211" t="s">
        <v>196</v>
      </c>
      <c r="L147" s="39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197</v>
      </c>
      <c r="AT147" s="220" t="s">
        <v>192</v>
      </c>
      <c r="AU147" s="220" t="s">
        <v>87</v>
      </c>
      <c r="AY147" s="17" t="s">
        <v>190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85</v>
      </c>
      <c r="BK147" s="221">
        <f>ROUND(I147*H147,2)</f>
        <v>0</v>
      </c>
      <c r="BL147" s="17" t="s">
        <v>197</v>
      </c>
      <c r="BM147" s="220" t="s">
        <v>913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914</v>
      </c>
      <c r="G148" s="223"/>
      <c r="H148" s="227">
        <v>7.65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78</v>
      </c>
      <c r="AY148" s="233" t="s">
        <v>190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915</v>
      </c>
      <c r="G149" s="223"/>
      <c r="H149" s="227">
        <v>7.65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78</v>
      </c>
      <c r="AY149" s="233" t="s">
        <v>190</v>
      </c>
    </row>
    <row r="150" spans="2:51" s="15" customFormat="1" ht="10.2">
      <c r="B150" s="244"/>
      <c r="C150" s="245"/>
      <c r="D150" s="224" t="s">
        <v>199</v>
      </c>
      <c r="E150" s="246" t="s">
        <v>1</v>
      </c>
      <c r="F150" s="247" t="s">
        <v>216</v>
      </c>
      <c r="G150" s="245"/>
      <c r="H150" s="248">
        <v>15.3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199</v>
      </c>
      <c r="AU150" s="254" t="s">
        <v>87</v>
      </c>
      <c r="AV150" s="15" t="s">
        <v>197</v>
      </c>
      <c r="AW150" s="15" t="s">
        <v>34</v>
      </c>
      <c r="AX150" s="15" t="s">
        <v>85</v>
      </c>
      <c r="AY150" s="254" t="s">
        <v>190</v>
      </c>
    </row>
    <row r="151" spans="1:65" s="2" customFormat="1" ht="21.75" customHeight="1">
      <c r="A151" s="34"/>
      <c r="B151" s="35"/>
      <c r="C151" s="209" t="s">
        <v>234</v>
      </c>
      <c r="D151" s="209" t="s">
        <v>192</v>
      </c>
      <c r="E151" s="210" t="s">
        <v>230</v>
      </c>
      <c r="F151" s="211" t="s">
        <v>231</v>
      </c>
      <c r="G151" s="212" t="s">
        <v>202</v>
      </c>
      <c r="H151" s="213">
        <v>40.783</v>
      </c>
      <c r="I151" s="214"/>
      <c r="J151" s="215">
        <f>ROUND(I151*H151,2)</f>
        <v>0</v>
      </c>
      <c r="K151" s="211" t="s">
        <v>196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916</v>
      </c>
    </row>
    <row r="152" spans="2:51" s="14" customFormat="1" ht="10.2">
      <c r="B152" s="234"/>
      <c r="C152" s="235"/>
      <c r="D152" s="224" t="s">
        <v>199</v>
      </c>
      <c r="E152" s="236" t="s">
        <v>1</v>
      </c>
      <c r="F152" s="237" t="s">
        <v>507</v>
      </c>
      <c r="G152" s="235"/>
      <c r="H152" s="236" t="s">
        <v>1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199</v>
      </c>
      <c r="AU152" s="243" t="s">
        <v>87</v>
      </c>
      <c r="AV152" s="14" t="s">
        <v>85</v>
      </c>
      <c r="AW152" s="14" t="s">
        <v>34</v>
      </c>
      <c r="AX152" s="14" t="s">
        <v>78</v>
      </c>
      <c r="AY152" s="243" t="s">
        <v>190</v>
      </c>
    </row>
    <row r="153" spans="2:51" s="13" customFormat="1" ht="10.2">
      <c r="B153" s="222"/>
      <c r="C153" s="223"/>
      <c r="D153" s="224" t="s">
        <v>199</v>
      </c>
      <c r="E153" s="225" t="s">
        <v>1</v>
      </c>
      <c r="F153" s="226" t="s">
        <v>917</v>
      </c>
      <c r="G153" s="223"/>
      <c r="H153" s="227">
        <v>40.783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199</v>
      </c>
      <c r="AU153" s="233" t="s">
        <v>87</v>
      </c>
      <c r="AV153" s="13" t="s">
        <v>87</v>
      </c>
      <c r="AW153" s="13" t="s">
        <v>34</v>
      </c>
      <c r="AX153" s="13" t="s">
        <v>78</v>
      </c>
      <c r="AY153" s="233" t="s">
        <v>190</v>
      </c>
    </row>
    <row r="154" spans="2:51" s="15" customFormat="1" ht="10.2">
      <c r="B154" s="244"/>
      <c r="C154" s="245"/>
      <c r="D154" s="224" t="s">
        <v>199</v>
      </c>
      <c r="E154" s="246" t="s">
        <v>146</v>
      </c>
      <c r="F154" s="247" t="s">
        <v>216</v>
      </c>
      <c r="G154" s="245"/>
      <c r="H154" s="248">
        <v>40.783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199</v>
      </c>
      <c r="AU154" s="254" t="s">
        <v>87</v>
      </c>
      <c r="AV154" s="15" t="s">
        <v>197</v>
      </c>
      <c r="AW154" s="15" t="s">
        <v>34</v>
      </c>
      <c r="AX154" s="15" t="s">
        <v>85</v>
      </c>
      <c r="AY154" s="254" t="s">
        <v>190</v>
      </c>
    </row>
    <row r="155" spans="1:65" s="2" customFormat="1" ht="33" customHeight="1">
      <c r="A155" s="34"/>
      <c r="B155" s="35"/>
      <c r="C155" s="209" t="s">
        <v>239</v>
      </c>
      <c r="D155" s="209" t="s">
        <v>192</v>
      </c>
      <c r="E155" s="210" t="s">
        <v>235</v>
      </c>
      <c r="F155" s="211" t="s">
        <v>236</v>
      </c>
      <c r="G155" s="212" t="s">
        <v>202</v>
      </c>
      <c r="H155" s="213">
        <v>203.915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197</v>
      </c>
      <c r="BM155" s="220" t="s">
        <v>918</v>
      </c>
    </row>
    <row r="156" spans="2:51" s="13" customFormat="1" ht="10.2">
      <c r="B156" s="222"/>
      <c r="C156" s="223"/>
      <c r="D156" s="224" t="s">
        <v>199</v>
      </c>
      <c r="E156" s="225" t="s">
        <v>1</v>
      </c>
      <c r="F156" s="226" t="s">
        <v>238</v>
      </c>
      <c r="G156" s="223"/>
      <c r="H156" s="227">
        <v>203.915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199</v>
      </c>
      <c r="AU156" s="233" t="s">
        <v>87</v>
      </c>
      <c r="AV156" s="13" t="s">
        <v>87</v>
      </c>
      <c r="AW156" s="13" t="s">
        <v>34</v>
      </c>
      <c r="AX156" s="13" t="s">
        <v>85</v>
      </c>
      <c r="AY156" s="233" t="s">
        <v>190</v>
      </c>
    </row>
    <row r="157" spans="1:65" s="2" customFormat="1" ht="21.75" customHeight="1">
      <c r="A157" s="34"/>
      <c r="B157" s="35"/>
      <c r="C157" s="209" t="s">
        <v>244</v>
      </c>
      <c r="D157" s="209" t="s">
        <v>192</v>
      </c>
      <c r="E157" s="210" t="s">
        <v>240</v>
      </c>
      <c r="F157" s="211" t="s">
        <v>241</v>
      </c>
      <c r="G157" s="212" t="s">
        <v>202</v>
      </c>
      <c r="H157" s="213">
        <v>7.65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919</v>
      </c>
    </row>
    <row r="158" spans="2:51" s="13" customFormat="1" ht="10.2">
      <c r="B158" s="222"/>
      <c r="C158" s="223"/>
      <c r="D158" s="224" t="s">
        <v>199</v>
      </c>
      <c r="E158" s="225" t="s">
        <v>1</v>
      </c>
      <c r="F158" s="226" t="s">
        <v>920</v>
      </c>
      <c r="G158" s="223"/>
      <c r="H158" s="227">
        <v>7.65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249</v>
      </c>
      <c r="D159" s="209" t="s">
        <v>192</v>
      </c>
      <c r="E159" s="210" t="s">
        <v>245</v>
      </c>
      <c r="F159" s="211" t="s">
        <v>246</v>
      </c>
      <c r="G159" s="212" t="s">
        <v>202</v>
      </c>
      <c r="H159" s="213">
        <v>7.65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1034</v>
      </c>
    </row>
    <row r="160" spans="1:65" s="2" customFormat="1" ht="16.5" customHeight="1">
      <c r="A160" s="34"/>
      <c r="B160" s="35"/>
      <c r="C160" s="209" t="s">
        <v>253</v>
      </c>
      <c r="D160" s="209" t="s">
        <v>192</v>
      </c>
      <c r="E160" s="210" t="s">
        <v>250</v>
      </c>
      <c r="F160" s="211" t="s">
        <v>251</v>
      </c>
      <c r="G160" s="212" t="s">
        <v>202</v>
      </c>
      <c r="H160" s="213">
        <v>40.783</v>
      </c>
      <c r="I160" s="214"/>
      <c r="J160" s="215">
        <f>ROUND(I160*H160,2)</f>
        <v>0</v>
      </c>
      <c r="K160" s="211" t="s">
        <v>196</v>
      </c>
      <c r="L160" s="39"/>
      <c r="M160" s="216" t="s">
        <v>1</v>
      </c>
      <c r="N160" s="217" t="s">
        <v>43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197</v>
      </c>
      <c r="AT160" s="220" t="s">
        <v>192</v>
      </c>
      <c r="AU160" s="220" t="s">
        <v>87</v>
      </c>
      <c r="AY160" s="17" t="s">
        <v>190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85</v>
      </c>
      <c r="BK160" s="221">
        <f>ROUND(I160*H160,2)</f>
        <v>0</v>
      </c>
      <c r="BL160" s="17" t="s">
        <v>197</v>
      </c>
      <c r="BM160" s="220" t="s">
        <v>922</v>
      </c>
    </row>
    <row r="161" spans="2:51" s="13" customFormat="1" ht="10.2">
      <c r="B161" s="222"/>
      <c r="C161" s="223"/>
      <c r="D161" s="224" t="s">
        <v>199</v>
      </c>
      <c r="E161" s="225" t="s">
        <v>1</v>
      </c>
      <c r="F161" s="226" t="s">
        <v>146</v>
      </c>
      <c r="G161" s="223"/>
      <c r="H161" s="227">
        <v>40.783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199</v>
      </c>
      <c r="AU161" s="233" t="s">
        <v>87</v>
      </c>
      <c r="AV161" s="13" t="s">
        <v>87</v>
      </c>
      <c r="AW161" s="13" t="s">
        <v>34</v>
      </c>
      <c r="AX161" s="13" t="s">
        <v>85</v>
      </c>
      <c r="AY161" s="233" t="s">
        <v>190</v>
      </c>
    </row>
    <row r="162" spans="1:65" s="2" customFormat="1" ht="21.75" customHeight="1">
      <c r="A162" s="34"/>
      <c r="B162" s="35"/>
      <c r="C162" s="209" t="s">
        <v>259</v>
      </c>
      <c r="D162" s="209" t="s">
        <v>192</v>
      </c>
      <c r="E162" s="210" t="s">
        <v>254</v>
      </c>
      <c r="F162" s="211" t="s">
        <v>255</v>
      </c>
      <c r="G162" s="212" t="s">
        <v>256</v>
      </c>
      <c r="H162" s="213">
        <v>68.108</v>
      </c>
      <c r="I162" s="214"/>
      <c r="J162" s="215">
        <f>ROUND(I162*H162,2)</f>
        <v>0</v>
      </c>
      <c r="K162" s="211" t="s">
        <v>196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923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258</v>
      </c>
      <c r="G163" s="223"/>
      <c r="H163" s="227">
        <v>68.108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85</v>
      </c>
      <c r="AY163" s="233" t="s">
        <v>190</v>
      </c>
    </row>
    <row r="164" spans="1:65" s="2" customFormat="1" ht="16.5" customHeight="1">
      <c r="A164" s="34"/>
      <c r="B164" s="35"/>
      <c r="C164" s="209" t="s">
        <v>263</v>
      </c>
      <c r="D164" s="209" t="s">
        <v>192</v>
      </c>
      <c r="E164" s="210" t="s">
        <v>269</v>
      </c>
      <c r="F164" s="211" t="s">
        <v>270</v>
      </c>
      <c r="G164" s="212" t="s">
        <v>202</v>
      </c>
      <c r="H164" s="213">
        <v>7.65</v>
      </c>
      <c r="I164" s="214"/>
      <c r="J164" s="215">
        <f>ROUND(I164*H164,2)</f>
        <v>0</v>
      </c>
      <c r="K164" s="211" t="s">
        <v>1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197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197</v>
      </c>
      <c r="BM164" s="220" t="s">
        <v>924</v>
      </c>
    </row>
    <row r="165" spans="2:51" s="13" customFormat="1" ht="10.2">
      <c r="B165" s="222"/>
      <c r="C165" s="223"/>
      <c r="D165" s="224" t="s">
        <v>199</v>
      </c>
      <c r="E165" s="225" t="s">
        <v>1</v>
      </c>
      <c r="F165" s="226" t="s">
        <v>272</v>
      </c>
      <c r="G165" s="223"/>
      <c r="H165" s="227">
        <v>7.65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199</v>
      </c>
      <c r="AU165" s="233" t="s">
        <v>87</v>
      </c>
      <c r="AV165" s="13" t="s">
        <v>87</v>
      </c>
      <c r="AW165" s="13" t="s">
        <v>34</v>
      </c>
      <c r="AX165" s="13" t="s">
        <v>85</v>
      </c>
      <c r="AY165" s="233" t="s">
        <v>190</v>
      </c>
    </row>
    <row r="166" spans="1:65" s="2" customFormat="1" ht="21.75" customHeight="1">
      <c r="A166" s="34"/>
      <c r="B166" s="35"/>
      <c r="C166" s="209" t="s">
        <v>8</v>
      </c>
      <c r="D166" s="209" t="s">
        <v>192</v>
      </c>
      <c r="E166" s="210" t="s">
        <v>274</v>
      </c>
      <c r="F166" s="211" t="s">
        <v>275</v>
      </c>
      <c r="G166" s="212" t="s">
        <v>195</v>
      </c>
      <c r="H166" s="213">
        <v>51</v>
      </c>
      <c r="I166" s="214"/>
      <c r="J166" s="215">
        <f>ROUND(I166*H166,2)</f>
        <v>0</v>
      </c>
      <c r="K166" s="211" t="s">
        <v>196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197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197</v>
      </c>
      <c r="BM166" s="220" t="s">
        <v>925</v>
      </c>
    </row>
    <row r="167" spans="2:51" s="13" customFormat="1" ht="10.2">
      <c r="B167" s="222"/>
      <c r="C167" s="223"/>
      <c r="D167" s="224" t="s">
        <v>199</v>
      </c>
      <c r="E167" s="225" t="s">
        <v>142</v>
      </c>
      <c r="F167" s="226" t="s">
        <v>1035</v>
      </c>
      <c r="G167" s="223"/>
      <c r="H167" s="227">
        <v>51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85</v>
      </c>
      <c r="AY167" s="233" t="s">
        <v>190</v>
      </c>
    </row>
    <row r="168" spans="1:65" s="2" customFormat="1" ht="21.75" customHeight="1">
      <c r="A168" s="34"/>
      <c r="B168" s="35"/>
      <c r="C168" s="209" t="s">
        <v>273</v>
      </c>
      <c r="D168" s="209" t="s">
        <v>192</v>
      </c>
      <c r="E168" s="210" t="s">
        <v>279</v>
      </c>
      <c r="F168" s="211" t="s">
        <v>280</v>
      </c>
      <c r="G168" s="212" t="s">
        <v>195</v>
      </c>
      <c r="H168" s="213">
        <v>188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927</v>
      </c>
    </row>
    <row r="169" spans="1:65" s="2" customFormat="1" ht="16.5" customHeight="1">
      <c r="A169" s="34"/>
      <c r="B169" s="35"/>
      <c r="C169" s="209" t="s">
        <v>278</v>
      </c>
      <c r="D169" s="209" t="s">
        <v>192</v>
      </c>
      <c r="E169" s="210" t="s">
        <v>283</v>
      </c>
      <c r="F169" s="211" t="s">
        <v>284</v>
      </c>
      <c r="G169" s="212" t="s">
        <v>195</v>
      </c>
      <c r="H169" s="213">
        <v>51</v>
      </c>
      <c r="I169" s="214"/>
      <c r="J169" s="215">
        <f>ROUND(I169*H169,2)</f>
        <v>0</v>
      </c>
      <c r="K169" s="211" t="s">
        <v>196</v>
      </c>
      <c r="L169" s="39"/>
      <c r="M169" s="216" t="s">
        <v>1</v>
      </c>
      <c r="N169" s="217" t="s">
        <v>43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197</v>
      </c>
      <c r="AT169" s="220" t="s">
        <v>192</v>
      </c>
      <c r="AU169" s="220" t="s">
        <v>87</v>
      </c>
      <c r="AY169" s="17" t="s">
        <v>190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85</v>
      </c>
      <c r="BK169" s="221">
        <f>ROUND(I169*H169,2)</f>
        <v>0</v>
      </c>
      <c r="BL169" s="17" t="s">
        <v>197</v>
      </c>
      <c r="BM169" s="220" t="s">
        <v>928</v>
      </c>
    </row>
    <row r="170" spans="2:51" s="13" customFormat="1" ht="10.2">
      <c r="B170" s="222"/>
      <c r="C170" s="223"/>
      <c r="D170" s="224" t="s">
        <v>199</v>
      </c>
      <c r="E170" s="225" t="s">
        <v>1</v>
      </c>
      <c r="F170" s="226" t="s">
        <v>142</v>
      </c>
      <c r="G170" s="223"/>
      <c r="H170" s="227">
        <v>51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199</v>
      </c>
      <c r="AU170" s="233" t="s">
        <v>87</v>
      </c>
      <c r="AV170" s="13" t="s">
        <v>87</v>
      </c>
      <c r="AW170" s="13" t="s">
        <v>34</v>
      </c>
      <c r="AX170" s="13" t="s">
        <v>85</v>
      </c>
      <c r="AY170" s="233" t="s">
        <v>190</v>
      </c>
    </row>
    <row r="171" spans="1:65" s="2" customFormat="1" ht="16.5" customHeight="1">
      <c r="A171" s="34"/>
      <c r="B171" s="35"/>
      <c r="C171" s="209" t="s">
        <v>282</v>
      </c>
      <c r="D171" s="209" t="s">
        <v>192</v>
      </c>
      <c r="E171" s="210" t="s">
        <v>929</v>
      </c>
      <c r="F171" s="211" t="s">
        <v>930</v>
      </c>
      <c r="G171" s="212" t="s">
        <v>195</v>
      </c>
      <c r="H171" s="213">
        <v>51</v>
      </c>
      <c r="I171" s="214"/>
      <c r="J171" s="215">
        <f>ROUND(I171*H171,2)</f>
        <v>0</v>
      </c>
      <c r="K171" s="211" t="s">
        <v>1</v>
      </c>
      <c r="L171" s="39"/>
      <c r="M171" s="216" t="s">
        <v>1</v>
      </c>
      <c r="N171" s="217" t="s">
        <v>43</v>
      </c>
      <c r="O171" s="71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197</v>
      </c>
      <c r="AT171" s="220" t="s">
        <v>192</v>
      </c>
      <c r="AU171" s="220" t="s">
        <v>87</v>
      </c>
      <c r="AY171" s="17" t="s">
        <v>190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85</v>
      </c>
      <c r="BK171" s="221">
        <f>ROUND(I171*H171,2)</f>
        <v>0</v>
      </c>
      <c r="BL171" s="17" t="s">
        <v>197</v>
      </c>
      <c r="BM171" s="220" t="s">
        <v>931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142</v>
      </c>
      <c r="G172" s="223"/>
      <c r="H172" s="227">
        <v>51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85</v>
      </c>
      <c r="AY172" s="233" t="s">
        <v>190</v>
      </c>
    </row>
    <row r="173" spans="2:63" s="12" customFormat="1" ht="22.8" customHeight="1">
      <c r="B173" s="193"/>
      <c r="C173" s="194"/>
      <c r="D173" s="195" t="s">
        <v>77</v>
      </c>
      <c r="E173" s="207" t="s">
        <v>217</v>
      </c>
      <c r="F173" s="207" t="s">
        <v>932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SUM(P174:P181)</f>
        <v>0</v>
      </c>
      <c r="Q173" s="201"/>
      <c r="R173" s="202">
        <f>SUM(R174:R181)</f>
        <v>207.49938</v>
      </c>
      <c r="S173" s="201"/>
      <c r="T173" s="203">
        <f>SUM(T174:T181)</f>
        <v>0</v>
      </c>
      <c r="AR173" s="204" t="s">
        <v>85</v>
      </c>
      <c r="AT173" s="205" t="s">
        <v>77</v>
      </c>
      <c r="AU173" s="205" t="s">
        <v>85</v>
      </c>
      <c r="AY173" s="204" t="s">
        <v>190</v>
      </c>
      <c r="BK173" s="206">
        <f>SUM(BK174:BK181)</f>
        <v>0</v>
      </c>
    </row>
    <row r="174" spans="1:65" s="2" customFormat="1" ht="21.75" customHeight="1">
      <c r="A174" s="34"/>
      <c r="B174" s="35"/>
      <c r="C174" s="209" t="s">
        <v>286</v>
      </c>
      <c r="D174" s="209" t="s">
        <v>192</v>
      </c>
      <c r="E174" s="210" t="s">
        <v>933</v>
      </c>
      <c r="F174" s="211" t="s">
        <v>934</v>
      </c>
      <c r="G174" s="212" t="s">
        <v>195</v>
      </c>
      <c r="H174" s="213">
        <v>188</v>
      </c>
      <c r="I174" s="214"/>
      <c r="J174" s="215">
        <f>ROUND(I174*H174,2)</f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>O174*H174</f>
        <v>0</v>
      </c>
      <c r="Q174" s="218">
        <v>0.36732</v>
      </c>
      <c r="R174" s="218">
        <f>Q174*H174</f>
        <v>69.05615999999999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197</v>
      </c>
      <c r="AT174" s="220" t="s">
        <v>192</v>
      </c>
      <c r="AU174" s="220" t="s">
        <v>87</v>
      </c>
      <c r="AY174" s="17" t="s">
        <v>190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85</v>
      </c>
      <c r="BK174" s="221">
        <f>ROUND(I174*H174,2)</f>
        <v>0</v>
      </c>
      <c r="BL174" s="17" t="s">
        <v>197</v>
      </c>
      <c r="BM174" s="220" t="s">
        <v>935</v>
      </c>
    </row>
    <row r="175" spans="2:51" s="14" customFormat="1" ht="10.2">
      <c r="B175" s="234"/>
      <c r="C175" s="235"/>
      <c r="D175" s="224" t="s">
        <v>199</v>
      </c>
      <c r="E175" s="236" t="s">
        <v>1</v>
      </c>
      <c r="F175" s="237" t="s">
        <v>936</v>
      </c>
      <c r="G175" s="235"/>
      <c r="H175" s="236" t="s">
        <v>1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199</v>
      </c>
      <c r="AU175" s="243" t="s">
        <v>87</v>
      </c>
      <c r="AV175" s="14" t="s">
        <v>85</v>
      </c>
      <c r="AW175" s="14" t="s">
        <v>34</v>
      </c>
      <c r="AX175" s="14" t="s">
        <v>78</v>
      </c>
      <c r="AY175" s="243" t="s">
        <v>190</v>
      </c>
    </row>
    <row r="176" spans="2:51" s="13" customFormat="1" ht="10.2">
      <c r="B176" s="222"/>
      <c r="C176" s="223"/>
      <c r="D176" s="224" t="s">
        <v>199</v>
      </c>
      <c r="E176" s="225" t="s">
        <v>1</v>
      </c>
      <c r="F176" s="226" t="s">
        <v>1036</v>
      </c>
      <c r="G176" s="223"/>
      <c r="H176" s="227">
        <v>188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199</v>
      </c>
      <c r="AU176" s="233" t="s">
        <v>87</v>
      </c>
      <c r="AV176" s="13" t="s">
        <v>87</v>
      </c>
      <c r="AW176" s="13" t="s">
        <v>34</v>
      </c>
      <c r="AX176" s="13" t="s">
        <v>85</v>
      </c>
      <c r="AY176" s="233" t="s">
        <v>190</v>
      </c>
    </row>
    <row r="177" spans="1:65" s="2" customFormat="1" ht="21.75" customHeight="1">
      <c r="A177" s="34"/>
      <c r="B177" s="35"/>
      <c r="C177" s="209" t="s">
        <v>291</v>
      </c>
      <c r="D177" s="209" t="s">
        <v>192</v>
      </c>
      <c r="E177" s="210" t="s">
        <v>333</v>
      </c>
      <c r="F177" s="211" t="s">
        <v>334</v>
      </c>
      <c r="G177" s="212" t="s">
        <v>195</v>
      </c>
      <c r="H177" s="213">
        <v>188</v>
      </c>
      <c r="I177" s="214"/>
      <c r="J177" s="215">
        <f>ROUND(I177*H177,2)</f>
        <v>0</v>
      </c>
      <c r="K177" s="211" t="s">
        <v>196</v>
      </c>
      <c r="L177" s="39"/>
      <c r="M177" s="216" t="s">
        <v>1</v>
      </c>
      <c r="N177" s="217" t="s">
        <v>43</v>
      </c>
      <c r="O177" s="71"/>
      <c r="P177" s="218">
        <f>O177*H177</f>
        <v>0</v>
      </c>
      <c r="Q177" s="218">
        <v>0.49587</v>
      </c>
      <c r="R177" s="218">
        <f>Q177*H177</f>
        <v>93.22355999999999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197</v>
      </c>
      <c r="AT177" s="220" t="s">
        <v>192</v>
      </c>
      <c r="AU177" s="220" t="s">
        <v>87</v>
      </c>
      <c r="AY177" s="17" t="s">
        <v>190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85</v>
      </c>
      <c r="BK177" s="221">
        <f>ROUND(I177*H177,2)</f>
        <v>0</v>
      </c>
      <c r="BL177" s="17" t="s">
        <v>197</v>
      </c>
      <c r="BM177" s="220" t="s">
        <v>938</v>
      </c>
    </row>
    <row r="178" spans="1:65" s="2" customFormat="1" ht="33" customHeight="1">
      <c r="A178" s="34"/>
      <c r="B178" s="35"/>
      <c r="C178" s="209" t="s">
        <v>7</v>
      </c>
      <c r="D178" s="209" t="s">
        <v>192</v>
      </c>
      <c r="E178" s="210" t="s">
        <v>939</v>
      </c>
      <c r="F178" s="211" t="s">
        <v>940</v>
      </c>
      <c r="G178" s="212" t="s">
        <v>195</v>
      </c>
      <c r="H178" s="213">
        <v>172</v>
      </c>
      <c r="I178" s="214"/>
      <c r="J178" s="215">
        <f>ROUND(I178*H178,2)</f>
        <v>0</v>
      </c>
      <c r="K178" s="211" t="s">
        <v>1</v>
      </c>
      <c r="L178" s="39"/>
      <c r="M178" s="216" t="s">
        <v>1</v>
      </c>
      <c r="N178" s="217" t="s">
        <v>43</v>
      </c>
      <c r="O178" s="71"/>
      <c r="P178" s="218">
        <f>O178*H178</f>
        <v>0</v>
      </c>
      <c r="Q178" s="218">
        <v>0.10362</v>
      </c>
      <c r="R178" s="218">
        <f>Q178*H178</f>
        <v>17.82264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85</v>
      </c>
      <c r="BK178" s="221">
        <f>ROUND(I178*H178,2)</f>
        <v>0</v>
      </c>
      <c r="BL178" s="17" t="s">
        <v>197</v>
      </c>
      <c r="BM178" s="220" t="s">
        <v>941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1037</v>
      </c>
      <c r="G179" s="223"/>
      <c r="H179" s="227">
        <v>172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85</v>
      </c>
      <c r="AY179" s="233" t="s">
        <v>190</v>
      </c>
    </row>
    <row r="180" spans="1:65" s="2" customFormat="1" ht="16.5" customHeight="1">
      <c r="A180" s="34"/>
      <c r="B180" s="35"/>
      <c r="C180" s="255" t="s">
        <v>302</v>
      </c>
      <c r="D180" s="255" t="s">
        <v>327</v>
      </c>
      <c r="E180" s="256" t="s">
        <v>943</v>
      </c>
      <c r="F180" s="257" t="s">
        <v>944</v>
      </c>
      <c r="G180" s="258" t="s">
        <v>195</v>
      </c>
      <c r="H180" s="259">
        <v>180.6</v>
      </c>
      <c r="I180" s="260"/>
      <c r="J180" s="261">
        <f>ROUND(I180*H180,2)</f>
        <v>0</v>
      </c>
      <c r="K180" s="257" t="s">
        <v>1</v>
      </c>
      <c r="L180" s="262"/>
      <c r="M180" s="263" t="s">
        <v>1</v>
      </c>
      <c r="N180" s="264" t="s">
        <v>43</v>
      </c>
      <c r="O180" s="71"/>
      <c r="P180" s="218">
        <f>O180*H180</f>
        <v>0</v>
      </c>
      <c r="Q180" s="218">
        <v>0.1517</v>
      </c>
      <c r="R180" s="218">
        <f>Q180*H180</f>
        <v>27.397019999999998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234</v>
      </c>
      <c r="AT180" s="220" t="s">
        <v>327</v>
      </c>
      <c r="AU180" s="220" t="s">
        <v>87</v>
      </c>
      <c r="AY180" s="17" t="s">
        <v>190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85</v>
      </c>
      <c r="BK180" s="221">
        <f>ROUND(I180*H180,2)</f>
        <v>0</v>
      </c>
      <c r="BL180" s="17" t="s">
        <v>197</v>
      </c>
      <c r="BM180" s="220" t="s">
        <v>945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1038</v>
      </c>
      <c r="G181" s="223"/>
      <c r="H181" s="227">
        <v>180.6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2:63" s="12" customFormat="1" ht="22.8" customHeight="1">
      <c r="B182" s="193"/>
      <c r="C182" s="194"/>
      <c r="D182" s="195" t="s">
        <v>77</v>
      </c>
      <c r="E182" s="207" t="s">
        <v>234</v>
      </c>
      <c r="F182" s="207" t="s">
        <v>822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P183</f>
        <v>0</v>
      </c>
      <c r="Q182" s="201"/>
      <c r="R182" s="202">
        <f>R183</f>
        <v>0.62216</v>
      </c>
      <c r="S182" s="201"/>
      <c r="T182" s="203">
        <f>T183</f>
        <v>0</v>
      </c>
      <c r="AR182" s="204" t="s">
        <v>85</v>
      </c>
      <c r="AT182" s="205" t="s">
        <v>77</v>
      </c>
      <c r="AU182" s="205" t="s">
        <v>85</v>
      </c>
      <c r="AY182" s="204" t="s">
        <v>190</v>
      </c>
      <c r="BK182" s="206">
        <f>BK183</f>
        <v>0</v>
      </c>
    </row>
    <row r="183" spans="1:65" s="2" customFormat="1" ht="21.75" customHeight="1">
      <c r="A183" s="34"/>
      <c r="B183" s="35"/>
      <c r="C183" s="209" t="s">
        <v>308</v>
      </c>
      <c r="D183" s="209" t="s">
        <v>192</v>
      </c>
      <c r="E183" s="210" t="s">
        <v>947</v>
      </c>
      <c r="F183" s="211" t="s">
        <v>948</v>
      </c>
      <c r="G183" s="212" t="s">
        <v>311</v>
      </c>
      <c r="H183" s="213">
        <v>2</v>
      </c>
      <c r="I183" s="214"/>
      <c r="J183" s="215">
        <f>ROUND(I183*H183,2)</f>
        <v>0</v>
      </c>
      <c r="K183" s="211" t="s">
        <v>196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0.31108</v>
      </c>
      <c r="R183" s="218">
        <f>Q183*H183</f>
        <v>0.62216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197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197</v>
      </c>
      <c r="BM183" s="220" t="s">
        <v>949</v>
      </c>
    </row>
    <row r="184" spans="2:63" s="12" customFormat="1" ht="22.8" customHeight="1">
      <c r="B184" s="193"/>
      <c r="C184" s="194"/>
      <c r="D184" s="195" t="s">
        <v>77</v>
      </c>
      <c r="E184" s="207" t="s">
        <v>239</v>
      </c>
      <c r="F184" s="207" t="s">
        <v>569</v>
      </c>
      <c r="G184" s="194"/>
      <c r="H184" s="194"/>
      <c r="I184" s="197"/>
      <c r="J184" s="208">
        <f>BK184</f>
        <v>0</v>
      </c>
      <c r="K184" s="194"/>
      <c r="L184" s="199"/>
      <c r="M184" s="200"/>
      <c r="N184" s="201"/>
      <c r="O184" s="201"/>
      <c r="P184" s="202">
        <f>SUM(P185:P213)</f>
        <v>0</v>
      </c>
      <c r="Q184" s="201"/>
      <c r="R184" s="202">
        <f>SUM(R185:R213)</f>
        <v>33.51426422</v>
      </c>
      <c r="S184" s="201"/>
      <c r="T184" s="203">
        <f>SUM(T185:T213)</f>
        <v>0.164</v>
      </c>
      <c r="AR184" s="204" t="s">
        <v>85</v>
      </c>
      <c r="AT184" s="205" t="s">
        <v>77</v>
      </c>
      <c r="AU184" s="205" t="s">
        <v>85</v>
      </c>
      <c r="AY184" s="204" t="s">
        <v>190</v>
      </c>
      <c r="BK184" s="206">
        <f>SUM(BK185:BK213)</f>
        <v>0</v>
      </c>
    </row>
    <row r="185" spans="1:65" s="2" customFormat="1" ht="21.75" customHeight="1">
      <c r="A185" s="34"/>
      <c r="B185" s="35"/>
      <c r="C185" s="209" t="s">
        <v>315</v>
      </c>
      <c r="D185" s="209" t="s">
        <v>192</v>
      </c>
      <c r="E185" s="210" t="s">
        <v>950</v>
      </c>
      <c r="F185" s="211" t="s">
        <v>951</v>
      </c>
      <c r="G185" s="212" t="s">
        <v>311</v>
      </c>
      <c r="H185" s="213">
        <v>1</v>
      </c>
      <c r="I185" s="214"/>
      <c r="J185" s="215">
        <f aca="true" t="shared" si="0" ref="J185:J192">ROUND(I185*H185,2)</f>
        <v>0</v>
      </c>
      <c r="K185" s="211" t="s">
        <v>196</v>
      </c>
      <c r="L185" s="39"/>
      <c r="M185" s="216" t="s">
        <v>1</v>
      </c>
      <c r="N185" s="217" t="s">
        <v>43</v>
      </c>
      <c r="O185" s="71"/>
      <c r="P185" s="218">
        <f aca="true" t="shared" si="1" ref="P185:P192">O185*H185</f>
        <v>0</v>
      </c>
      <c r="Q185" s="218">
        <v>0.0007</v>
      </c>
      <c r="R185" s="218">
        <f aca="true" t="shared" si="2" ref="R185:R192">Q185*H185</f>
        <v>0.0007</v>
      </c>
      <c r="S185" s="218">
        <v>0</v>
      </c>
      <c r="T185" s="219">
        <f aca="true" t="shared" si="3" ref="T185:T192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197</v>
      </c>
      <c r="AT185" s="220" t="s">
        <v>192</v>
      </c>
      <c r="AU185" s="220" t="s">
        <v>87</v>
      </c>
      <c r="AY185" s="17" t="s">
        <v>190</v>
      </c>
      <c r="BE185" s="221">
        <f aca="true" t="shared" si="4" ref="BE185:BE192">IF(N185="základní",J185,0)</f>
        <v>0</v>
      </c>
      <c r="BF185" s="221">
        <f aca="true" t="shared" si="5" ref="BF185:BF192">IF(N185="snížená",J185,0)</f>
        <v>0</v>
      </c>
      <c r="BG185" s="221">
        <f aca="true" t="shared" si="6" ref="BG185:BG192">IF(N185="zákl. přenesená",J185,0)</f>
        <v>0</v>
      </c>
      <c r="BH185" s="221">
        <f aca="true" t="shared" si="7" ref="BH185:BH192">IF(N185="sníž. přenesená",J185,0)</f>
        <v>0</v>
      </c>
      <c r="BI185" s="221">
        <f aca="true" t="shared" si="8" ref="BI185:BI192">IF(N185="nulová",J185,0)</f>
        <v>0</v>
      </c>
      <c r="BJ185" s="17" t="s">
        <v>85</v>
      </c>
      <c r="BK185" s="221">
        <f aca="true" t="shared" si="9" ref="BK185:BK192">ROUND(I185*H185,2)</f>
        <v>0</v>
      </c>
      <c r="BL185" s="17" t="s">
        <v>197</v>
      </c>
      <c r="BM185" s="220" t="s">
        <v>952</v>
      </c>
    </row>
    <row r="186" spans="1:65" s="2" customFormat="1" ht="16.5" customHeight="1">
      <c r="A186" s="34"/>
      <c r="B186" s="35"/>
      <c r="C186" s="255" t="s">
        <v>320</v>
      </c>
      <c r="D186" s="255" t="s">
        <v>327</v>
      </c>
      <c r="E186" s="256" t="s">
        <v>953</v>
      </c>
      <c r="F186" s="257" t="s">
        <v>954</v>
      </c>
      <c r="G186" s="258" t="s">
        <v>311</v>
      </c>
      <c r="H186" s="259">
        <v>1</v>
      </c>
      <c r="I186" s="260"/>
      <c r="J186" s="261">
        <f t="shared" si="0"/>
        <v>0</v>
      </c>
      <c r="K186" s="257" t="s">
        <v>400</v>
      </c>
      <c r="L186" s="262"/>
      <c r="M186" s="263" t="s">
        <v>1</v>
      </c>
      <c r="N186" s="264" t="s">
        <v>43</v>
      </c>
      <c r="O186" s="71"/>
      <c r="P186" s="218">
        <f t="shared" si="1"/>
        <v>0</v>
      </c>
      <c r="Q186" s="218">
        <v>0.0035</v>
      </c>
      <c r="R186" s="218">
        <f t="shared" si="2"/>
        <v>0.0035</v>
      </c>
      <c r="S186" s="218">
        <v>0</v>
      </c>
      <c r="T186" s="219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234</v>
      </c>
      <c r="AT186" s="220" t="s">
        <v>327</v>
      </c>
      <c r="AU186" s="220" t="s">
        <v>87</v>
      </c>
      <c r="AY186" s="17" t="s">
        <v>190</v>
      </c>
      <c r="BE186" s="221">
        <f t="shared" si="4"/>
        <v>0</v>
      </c>
      <c r="BF186" s="221">
        <f t="shared" si="5"/>
        <v>0</v>
      </c>
      <c r="BG186" s="221">
        <f t="shared" si="6"/>
        <v>0</v>
      </c>
      <c r="BH186" s="221">
        <f t="shared" si="7"/>
        <v>0</v>
      </c>
      <c r="BI186" s="221">
        <f t="shared" si="8"/>
        <v>0</v>
      </c>
      <c r="BJ186" s="17" t="s">
        <v>85</v>
      </c>
      <c r="BK186" s="221">
        <f t="shared" si="9"/>
        <v>0</v>
      </c>
      <c r="BL186" s="17" t="s">
        <v>197</v>
      </c>
      <c r="BM186" s="220" t="s">
        <v>955</v>
      </c>
    </row>
    <row r="187" spans="1:65" s="2" customFormat="1" ht="21.75" customHeight="1">
      <c r="A187" s="34"/>
      <c r="B187" s="35"/>
      <c r="C187" s="209" t="s">
        <v>326</v>
      </c>
      <c r="D187" s="209" t="s">
        <v>192</v>
      </c>
      <c r="E187" s="210" t="s">
        <v>956</v>
      </c>
      <c r="F187" s="211" t="s">
        <v>957</v>
      </c>
      <c r="G187" s="212" t="s">
        <v>311</v>
      </c>
      <c r="H187" s="213">
        <v>1</v>
      </c>
      <c r="I187" s="214"/>
      <c r="J187" s="215">
        <f t="shared" si="0"/>
        <v>0</v>
      </c>
      <c r="K187" s="211" t="s">
        <v>196</v>
      </c>
      <c r="L187" s="39"/>
      <c r="M187" s="216" t="s">
        <v>1</v>
      </c>
      <c r="N187" s="217" t="s">
        <v>43</v>
      </c>
      <c r="O187" s="71"/>
      <c r="P187" s="218">
        <f t="shared" si="1"/>
        <v>0</v>
      </c>
      <c r="Q187" s="218">
        <v>0.11241</v>
      </c>
      <c r="R187" s="218">
        <f t="shared" si="2"/>
        <v>0.11241</v>
      </c>
      <c r="S187" s="218">
        <v>0</v>
      </c>
      <c r="T187" s="219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197</v>
      </c>
      <c r="AT187" s="220" t="s">
        <v>192</v>
      </c>
      <c r="AU187" s="220" t="s">
        <v>87</v>
      </c>
      <c r="AY187" s="17" t="s">
        <v>190</v>
      </c>
      <c r="BE187" s="221">
        <f t="shared" si="4"/>
        <v>0</v>
      </c>
      <c r="BF187" s="221">
        <f t="shared" si="5"/>
        <v>0</v>
      </c>
      <c r="BG187" s="221">
        <f t="shared" si="6"/>
        <v>0</v>
      </c>
      <c r="BH187" s="221">
        <f t="shared" si="7"/>
        <v>0</v>
      </c>
      <c r="BI187" s="221">
        <f t="shared" si="8"/>
        <v>0</v>
      </c>
      <c r="BJ187" s="17" t="s">
        <v>85</v>
      </c>
      <c r="BK187" s="221">
        <f t="shared" si="9"/>
        <v>0</v>
      </c>
      <c r="BL187" s="17" t="s">
        <v>197</v>
      </c>
      <c r="BM187" s="220" t="s">
        <v>958</v>
      </c>
    </row>
    <row r="188" spans="1:65" s="2" customFormat="1" ht="16.5" customHeight="1">
      <c r="A188" s="34"/>
      <c r="B188" s="35"/>
      <c r="C188" s="255" t="s">
        <v>332</v>
      </c>
      <c r="D188" s="255" t="s">
        <v>327</v>
      </c>
      <c r="E188" s="256" t="s">
        <v>959</v>
      </c>
      <c r="F188" s="257" t="s">
        <v>960</v>
      </c>
      <c r="G188" s="258" t="s">
        <v>311</v>
      </c>
      <c r="H188" s="259">
        <v>1</v>
      </c>
      <c r="I188" s="260"/>
      <c r="J188" s="261">
        <f t="shared" si="0"/>
        <v>0</v>
      </c>
      <c r="K188" s="257" t="s">
        <v>196</v>
      </c>
      <c r="L188" s="262"/>
      <c r="M188" s="263" t="s">
        <v>1</v>
      </c>
      <c r="N188" s="264" t="s">
        <v>43</v>
      </c>
      <c r="O188" s="71"/>
      <c r="P188" s="218">
        <f t="shared" si="1"/>
        <v>0</v>
      </c>
      <c r="Q188" s="218">
        <v>0.0065</v>
      </c>
      <c r="R188" s="218">
        <f t="shared" si="2"/>
        <v>0.0065</v>
      </c>
      <c r="S188" s="218">
        <v>0</v>
      </c>
      <c r="T188" s="219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234</v>
      </c>
      <c r="AT188" s="220" t="s">
        <v>327</v>
      </c>
      <c r="AU188" s="220" t="s">
        <v>87</v>
      </c>
      <c r="AY188" s="17" t="s">
        <v>190</v>
      </c>
      <c r="BE188" s="221">
        <f t="shared" si="4"/>
        <v>0</v>
      </c>
      <c r="BF188" s="221">
        <f t="shared" si="5"/>
        <v>0</v>
      </c>
      <c r="BG188" s="221">
        <f t="shared" si="6"/>
        <v>0</v>
      </c>
      <c r="BH188" s="221">
        <f t="shared" si="7"/>
        <v>0</v>
      </c>
      <c r="BI188" s="221">
        <f t="shared" si="8"/>
        <v>0</v>
      </c>
      <c r="BJ188" s="17" t="s">
        <v>85</v>
      </c>
      <c r="BK188" s="221">
        <f t="shared" si="9"/>
        <v>0</v>
      </c>
      <c r="BL188" s="17" t="s">
        <v>197</v>
      </c>
      <c r="BM188" s="220" t="s">
        <v>961</v>
      </c>
    </row>
    <row r="189" spans="1:65" s="2" customFormat="1" ht="16.5" customHeight="1">
      <c r="A189" s="34"/>
      <c r="B189" s="35"/>
      <c r="C189" s="255" t="s">
        <v>336</v>
      </c>
      <c r="D189" s="255" t="s">
        <v>327</v>
      </c>
      <c r="E189" s="256" t="s">
        <v>962</v>
      </c>
      <c r="F189" s="257" t="s">
        <v>963</v>
      </c>
      <c r="G189" s="258" t="s">
        <v>311</v>
      </c>
      <c r="H189" s="259">
        <v>1</v>
      </c>
      <c r="I189" s="260"/>
      <c r="J189" s="261">
        <f t="shared" si="0"/>
        <v>0</v>
      </c>
      <c r="K189" s="257" t="s">
        <v>196</v>
      </c>
      <c r="L189" s="262"/>
      <c r="M189" s="263" t="s">
        <v>1</v>
      </c>
      <c r="N189" s="264" t="s">
        <v>43</v>
      </c>
      <c r="O189" s="71"/>
      <c r="P189" s="218">
        <f t="shared" si="1"/>
        <v>0</v>
      </c>
      <c r="Q189" s="218">
        <v>0.00015</v>
      </c>
      <c r="R189" s="218">
        <f t="shared" si="2"/>
        <v>0.00015</v>
      </c>
      <c r="S189" s="218">
        <v>0</v>
      </c>
      <c r="T189" s="219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234</v>
      </c>
      <c r="AT189" s="220" t="s">
        <v>327</v>
      </c>
      <c r="AU189" s="220" t="s">
        <v>87</v>
      </c>
      <c r="AY189" s="17" t="s">
        <v>190</v>
      </c>
      <c r="BE189" s="221">
        <f t="shared" si="4"/>
        <v>0</v>
      </c>
      <c r="BF189" s="221">
        <f t="shared" si="5"/>
        <v>0</v>
      </c>
      <c r="BG189" s="221">
        <f t="shared" si="6"/>
        <v>0</v>
      </c>
      <c r="BH189" s="221">
        <f t="shared" si="7"/>
        <v>0</v>
      </c>
      <c r="BI189" s="221">
        <f t="shared" si="8"/>
        <v>0</v>
      </c>
      <c r="BJ189" s="17" t="s">
        <v>85</v>
      </c>
      <c r="BK189" s="221">
        <f t="shared" si="9"/>
        <v>0</v>
      </c>
      <c r="BL189" s="17" t="s">
        <v>197</v>
      </c>
      <c r="BM189" s="220" t="s">
        <v>964</v>
      </c>
    </row>
    <row r="190" spans="1:65" s="2" customFormat="1" ht="16.5" customHeight="1">
      <c r="A190" s="34"/>
      <c r="B190" s="35"/>
      <c r="C190" s="255" t="s">
        <v>342</v>
      </c>
      <c r="D190" s="255" t="s">
        <v>327</v>
      </c>
      <c r="E190" s="256" t="s">
        <v>965</v>
      </c>
      <c r="F190" s="257" t="s">
        <v>966</v>
      </c>
      <c r="G190" s="258" t="s">
        <v>311</v>
      </c>
      <c r="H190" s="259">
        <v>1</v>
      </c>
      <c r="I190" s="260"/>
      <c r="J190" s="261">
        <f t="shared" si="0"/>
        <v>0</v>
      </c>
      <c r="K190" s="257" t="s">
        <v>196</v>
      </c>
      <c r="L190" s="262"/>
      <c r="M190" s="263" t="s">
        <v>1</v>
      </c>
      <c r="N190" s="264" t="s">
        <v>43</v>
      </c>
      <c r="O190" s="71"/>
      <c r="P190" s="218">
        <f t="shared" si="1"/>
        <v>0</v>
      </c>
      <c r="Q190" s="218">
        <v>0.0004</v>
      </c>
      <c r="R190" s="218">
        <f t="shared" si="2"/>
        <v>0.0004</v>
      </c>
      <c r="S190" s="218">
        <v>0</v>
      </c>
      <c r="T190" s="219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234</v>
      </c>
      <c r="AT190" s="220" t="s">
        <v>327</v>
      </c>
      <c r="AU190" s="220" t="s">
        <v>87</v>
      </c>
      <c r="AY190" s="17" t="s">
        <v>190</v>
      </c>
      <c r="BE190" s="221">
        <f t="shared" si="4"/>
        <v>0</v>
      </c>
      <c r="BF190" s="221">
        <f t="shared" si="5"/>
        <v>0</v>
      </c>
      <c r="BG190" s="221">
        <f t="shared" si="6"/>
        <v>0</v>
      </c>
      <c r="BH190" s="221">
        <f t="shared" si="7"/>
        <v>0</v>
      </c>
      <c r="BI190" s="221">
        <f t="shared" si="8"/>
        <v>0</v>
      </c>
      <c r="BJ190" s="17" t="s">
        <v>85</v>
      </c>
      <c r="BK190" s="221">
        <f t="shared" si="9"/>
        <v>0</v>
      </c>
      <c r="BL190" s="17" t="s">
        <v>197</v>
      </c>
      <c r="BM190" s="220" t="s">
        <v>967</v>
      </c>
    </row>
    <row r="191" spans="1:65" s="2" customFormat="1" ht="16.5" customHeight="1">
      <c r="A191" s="34"/>
      <c r="B191" s="35"/>
      <c r="C191" s="255" t="s">
        <v>138</v>
      </c>
      <c r="D191" s="255" t="s">
        <v>327</v>
      </c>
      <c r="E191" s="256" t="s">
        <v>968</v>
      </c>
      <c r="F191" s="257" t="s">
        <v>969</v>
      </c>
      <c r="G191" s="258" t="s">
        <v>311</v>
      </c>
      <c r="H191" s="259">
        <v>1</v>
      </c>
      <c r="I191" s="260"/>
      <c r="J191" s="261">
        <f t="shared" si="0"/>
        <v>0</v>
      </c>
      <c r="K191" s="257" t="s">
        <v>196</v>
      </c>
      <c r="L191" s="262"/>
      <c r="M191" s="263" t="s">
        <v>1</v>
      </c>
      <c r="N191" s="264" t="s">
        <v>43</v>
      </c>
      <c r="O191" s="71"/>
      <c r="P191" s="218">
        <f t="shared" si="1"/>
        <v>0</v>
      </c>
      <c r="Q191" s="218">
        <v>0.0033</v>
      </c>
      <c r="R191" s="218">
        <f t="shared" si="2"/>
        <v>0.0033</v>
      </c>
      <c r="S191" s="218">
        <v>0</v>
      </c>
      <c r="T191" s="219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234</v>
      </c>
      <c r="AT191" s="220" t="s">
        <v>327</v>
      </c>
      <c r="AU191" s="220" t="s">
        <v>87</v>
      </c>
      <c r="AY191" s="17" t="s">
        <v>190</v>
      </c>
      <c r="BE191" s="221">
        <f t="shared" si="4"/>
        <v>0</v>
      </c>
      <c r="BF191" s="221">
        <f t="shared" si="5"/>
        <v>0</v>
      </c>
      <c r="BG191" s="221">
        <f t="shared" si="6"/>
        <v>0</v>
      </c>
      <c r="BH191" s="221">
        <f t="shared" si="7"/>
        <v>0</v>
      </c>
      <c r="BI191" s="221">
        <f t="shared" si="8"/>
        <v>0</v>
      </c>
      <c r="BJ191" s="17" t="s">
        <v>85</v>
      </c>
      <c r="BK191" s="221">
        <f t="shared" si="9"/>
        <v>0</v>
      </c>
      <c r="BL191" s="17" t="s">
        <v>197</v>
      </c>
      <c r="BM191" s="220" t="s">
        <v>970</v>
      </c>
    </row>
    <row r="192" spans="1:65" s="2" customFormat="1" ht="21.75" customHeight="1">
      <c r="A192" s="34"/>
      <c r="B192" s="35"/>
      <c r="C192" s="209" t="s">
        <v>352</v>
      </c>
      <c r="D192" s="209" t="s">
        <v>192</v>
      </c>
      <c r="E192" s="210" t="s">
        <v>971</v>
      </c>
      <c r="F192" s="211" t="s">
        <v>972</v>
      </c>
      <c r="G192" s="212" t="s">
        <v>350</v>
      </c>
      <c r="H192" s="213">
        <v>72</v>
      </c>
      <c r="I192" s="214"/>
      <c r="J192" s="215">
        <f t="shared" si="0"/>
        <v>0</v>
      </c>
      <c r="K192" s="211" t="s">
        <v>196</v>
      </c>
      <c r="L192" s="39"/>
      <c r="M192" s="216" t="s">
        <v>1</v>
      </c>
      <c r="N192" s="217" t="s">
        <v>43</v>
      </c>
      <c r="O192" s="71"/>
      <c r="P192" s="218">
        <f t="shared" si="1"/>
        <v>0</v>
      </c>
      <c r="Q192" s="218">
        <v>0.00033</v>
      </c>
      <c r="R192" s="218">
        <f t="shared" si="2"/>
        <v>0.02376</v>
      </c>
      <c r="S192" s="218">
        <v>0</v>
      </c>
      <c r="T192" s="219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197</v>
      </c>
      <c r="AT192" s="220" t="s">
        <v>192</v>
      </c>
      <c r="AU192" s="220" t="s">
        <v>87</v>
      </c>
      <c r="AY192" s="17" t="s">
        <v>190</v>
      </c>
      <c r="BE192" s="221">
        <f t="shared" si="4"/>
        <v>0</v>
      </c>
      <c r="BF192" s="221">
        <f t="shared" si="5"/>
        <v>0</v>
      </c>
      <c r="BG192" s="221">
        <f t="shared" si="6"/>
        <v>0</v>
      </c>
      <c r="BH192" s="221">
        <f t="shared" si="7"/>
        <v>0</v>
      </c>
      <c r="BI192" s="221">
        <f t="shared" si="8"/>
        <v>0</v>
      </c>
      <c r="BJ192" s="17" t="s">
        <v>85</v>
      </c>
      <c r="BK192" s="221">
        <f t="shared" si="9"/>
        <v>0</v>
      </c>
      <c r="BL192" s="17" t="s">
        <v>197</v>
      </c>
      <c r="BM192" s="220" t="s">
        <v>973</v>
      </c>
    </row>
    <row r="193" spans="2:51" s="13" customFormat="1" ht="10.2">
      <c r="B193" s="222"/>
      <c r="C193" s="223"/>
      <c r="D193" s="224" t="s">
        <v>199</v>
      </c>
      <c r="E193" s="225" t="s">
        <v>1</v>
      </c>
      <c r="F193" s="226" t="s">
        <v>1039</v>
      </c>
      <c r="G193" s="223"/>
      <c r="H193" s="227">
        <v>72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199</v>
      </c>
      <c r="AU193" s="233" t="s">
        <v>87</v>
      </c>
      <c r="AV193" s="13" t="s">
        <v>87</v>
      </c>
      <c r="AW193" s="13" t="s">
        <v>34</v>
      </c>
      <c r="AX193" s="13" t="s">
        <v>85</v>
      </c>
      <c r="AY193" s="233" t="s">
        <v>190</v>
      </c>
    </row>
    <row r="194" spans="1:65" s="2" customFormat="1" ht="21.75" customHeight="1">
      <c r="A194" s="34"/>
      <c r="B194" s="35"/>
      <c r="C194" s="209" t="s">
        <v>356</v>
      </c>
      <c r="D194" s="209" t="s">
        <v>192</v>
      </c>
      <c r="E194" s="210" t="s">
        <v>975</v>
      </c>
      <c r="F194" s="211" t="s">
        <v>976</v>
      </c>
      <c r="G194" s="212" t="s">
        <v>195</v>
      </c>
      <c r="H194" s="213">
        <v>2.5</v>
      </c>
      <c r="I194" s="214"/>
      <c r="J194" s="215">
        <f>ROUND(I194*H194,2)</f>
        <v>0</v>
      </c>
      <c r="K194" s="211" t="s">
        <v>196</v>
      </c>
      <c r="L194" s="39"/>
      <c r="M194" s="216" t="s">
        <v>1</v>
      </c>
      <c r="N194" s="217" t="s">
        <v>43</v>
      </c>
      <c r="O194" s="71"/>
      <c r="P194" s="218">
        <f>O194*H194</f>
        <v>0</v>
      </c>
      <c r="Q194" s="218">
        <v>0.0026</v>
      </c>
      <c r="R194" s="218">
        <f>Q194*H194</f>
        <v>0.0065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197</v>
      </c>
      <c r="AT194" s="220" t="s">
        <v>192</v>
      </c>
      <c r="AU194" s="220" t="s">
        <v>87</v>
      </c>
      <c r="AY194" s="17" t="s">
        <v>190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85</v>
      </c>
      <c r="BK194" s="221">
        <f>ROUND(I194*H194,2)</f>
        <v>0</v>
      </c>
      <c r="BL194" s="17" t="s">
        <v>197</v>
      </c>
      <c r="BM194" s="220" t="s">
        <v>977</v>
      </c>
    </row>
    <row r="195" spans="2:51" s="13" customFormat="1" ht="10.2">
      <c r="B195" s="222"/>
      <c r="C195" s="223"/>
      <c r="D195" s="224" t="s">
        <v>199</v>
      </c>
      <c r="E195" s="225" t="s">
        <v>1</v>
      </c>
      <c r="F195" s="226" t="s">
        <v>978</v>
      </c>
      <c r="G195" s="223"/>
      <c r="H195" s="227">
        <v>2.5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199</v>
      </c>
      <c r="AU195" s="233" t="s">
        <v>87</v>
      </c>
      <c r="AV195" s="13" t="s">
        <v>87</v>
      </c>
      <c r="AW195" s="13" t="s">
        <v>34</v>
      </c>
      <c r="AX195" s="13" t="s">
        <v>85</v>
      </c>
      <c r="AY195" s="233" t="s">
        <v>190</v>
      </c>
    </row>
    <row r="196" spans="1:65" s="2" customFormat="1" ht="16.5" customHeight="1">
      <c r="A196" s="34"/>
      <c r="B196" s="35"/>
      <c r="C196" s="209" t="s">
        <v>314</v>
      </c>
      <c r="D196" s="209" t="s">
        <v>192</v>
      </c>
      <c r="E196" s="210" t="s">
        <v>979</v>
      </c>
      <c r="F196" s="211" t="s">
        <v>980</v>
      </c>
      <c r="G196" s="212" t="s">
        <v>350</v>
      </c>
      <c r="H196" s="213">
        <v>72</v>
      </c>
      <c r="I196" s="214"/>
      <c r="J196" s="215">
        <f>ROUND(I196*H196,2)</f>
        <v>0</v>
      </c>
      <c r="K196" s="211" t="s">
        <v>196</v>
      </c>
      <c r="L196" s="39"/>
      <c r="M196" s="216" t="s">
        <v>1</v>
      </c>
      <c r="N196" s="217" t="s">
        <v>43</v>
      </c>
      <c r="O196" s="71"/>
      <c r="P196" s="218">
        <f>O196*H196</f>
        <v>0</v>
      </c>
      <c r="Q196" s="218">
        <v>0</v>
      </c>
      <c r="R196" s="218">
        <f>Q196*H196</f>
        <v>0</v>
      </c>
      <c r="S196" s="218">
        <v>0</v>
      </c>
      <c r="T196" s="21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197</v>
      </c>
      <c r="AT196" s="220" t="s">
        <v>192</v>
      </c>
      <c r="AU196" s="220" t="s">
        <v>87</v>
      </c>
      <c r="AY196" s="17" t="s">
        <v>190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85</v>
      </c>
      <c r="BK196" s="221">
        <f>ROUND(I196*H196,2)</f>
        <v>0</v>
      </c>
      <c r="BL196" s="17" t="s">
        <v>197</v>
      </c>
      <c r="BM196" s="220" t="s">
        <v>981</v>
      </c>
    </row>
    <row r="197" spans="1:65" s="2" customFormat="1" ht="16.5" customHeight="1">
      <c r="A197" s="34"/>
      <c r="B197" s="35"/>
      <c r="C197" s="209" t="s">
        <v>364</v>
      </c>
      <c r="D197" s="209" t="s">
        <v>192</v>
      </c>
      <c r="E197" s="210" t="s">
        <v>574</v>
      </c>
      <c r="F197" s="211" t="s">
        <v>575</v>
      </c>
      <c r="G197" s="212" t="s">
        <v>195</v>
      </c>
      <c r="H197" s="213">
        <v>2.5</v>
      </c>
      <c r="I197" s="214"/>
      <c r="J197" s="215">
        <f>ROUND(I197*H197,2)</f>
        <v>0</v>
      </c>
      <c r="K197" s="211" t="s">
        <v>196</v>
      </c>
      <c r="L197" s="39"/>
      <c r="M197" s="216" t="s">
        <v>1</v>
      </c>
      <c r="N197" s="217" t="s">
        <v>43</v>
      </c>
      <c r="O197" s="71"/>
      <c r="P197" s="218">
        <f>O197*H197</f>
        <v>0</v>
      </c>
      <c r="Q197" s="218">
        <v>1E-05</v>
      </c>
      <c r="R197" s="218">
        <f>Q197*H197</f>
        <v>2.5E-05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197</v>
      </c>
      <c r="AT197" s="220" t="s">
        <v>192</v>
      </c>
      <c r="AU197" s="220" t="s">
        <v>87</v>
      </c>
      <c r="AY197" s="17" t="s">
        <v>190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85</v>
      </c>
      <c r="BK197" s="221">
        <f>ROUND(I197*H197,2)</f>
        <v>0</v>
      </c>
      <c r="BL197" s="17" t="s">
        <v>197</v>
      </c>
      <c r="BM197" s="220" t="s">
        <v>982</v>
      </c>
    </row>
    <row r="198" spans="1:65" s="2" customFormat="1" ht="21.75" customHeight="1">
      <c r="A198" s="34"/>
      <c r="B198" s="35"/>
      <c r="C198" s="209" t="s">
        <v>369</v>
      </c>
      <c r="D198" s="209" t="s">
        <v>192</v>
      </c>
      <c r="E198" s="210" t="s">
        <v>826</v>
      </c>
      <c r="F198" s="211" t="s">
        <v>827</v>
      </c>
      <c r="G198" s="212" t="s">
        <v>350</v>
      </c>
      <c r="H198" s="213">
        <v>90</v>
      </c>
      <c r="I198" s="214"/>
      <c r="J198" s="215">
        <f>ROUND(I198*H198,2)</f>
        <v>0</v>
      </c>
      <c r="K198" s="211" t="s">
        <v>196</v>
      </c>
      <c r="L198" s="39"/>
      <c r="M198" s="216" t="s">
        <v>1</v>
      </c>
      <c r="N198" s="217" t="s">
        <v>43</v>
      </c>
      <c r="O198" s="71"/>
      <c r="P198" s="218">
        <f>O198*H198</f>
        <v>0</v>
      </c>
      <c r="Q198" s="218">
        <v>0.1554</v>
      </c>
      <c r="R198" s="218">
        <f>Q198*H198</f>
        <v>13.986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197</v>
      </c>
      <c r="AT198" s="220" t="s">
        <v>192</v>
      </c>
      <c r="AU198" s="220" t="s">
        <v>87</v>
      </c>
      <c r="AY198" s="17" t="s">
        <v>190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85</v>
      </c>
      <c r="BK198" s="221">
        <f>ROUND(I198*H198,2)</f>
        <v>0</v>
      </c>
      <c r="BL198" s="17" t="s">
        <v>197</v>
      </c>
      <c r="BM198" s="220" t="s">
        <v>983</v>
      </c>
    </row>
    <row r="199" spans="2:51" s="13" customFormat="1" ht="10.2">
      <c r="B199" s="222"/>
      <c r="C199" s="223"/>
      <c r="D199" s="224" t="s">
        <v>199</v>
      </c>
      <c r="E199" s="225" t="s">
        <v>1</v>
      </c>
      <c r="F199" s="226" t="s">
        <v>1040</v>
      </c>
      <c r="G199" s="223"/>
      <c r="H199" s="227">
        <v>48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199</v>
      </c>
      <c r="AU199" s="233" t="s">
        <v>87</v>
      </c>
      <c r="AV199" s="13" t="s">
        <v>87</v>
      </c>
      <c r="AW199" s="13" t="s">
        <v>34</v>
      </c>
      <c r="AX199" s="13" t="s">
        <v>78</v>
      </c>
      <c r="AY199" s="233" t="s">
        <v>190</v>
      </c>
    </row>
    <row r="200" spans="2:51" s="13" customFormat="1" ht="10.2">
      <c r="B200" s="222"/>
      <c r="C200" s="223"/>
      <c r="D200" s="224" t="s">
        <v>199</v>
      </c>
      <c r="E200" s="225" t="s">
        <v>1</v>
      </c>
      <c r="F200" s="226" t="s">
        <v>1041</v>
      </c>
      <c r="G200" s="223"/>
      <c r="H200" s="227">
        <v>39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199</v>
      </c>
      <c r="AU200" s="233" t="s">
        <v>87</v>
      </c>
      <c r="AV200" s="13" t="s">
        <v>87</v>
      </c>
      <c r="AW200" s="13" t="s">
        <v>34</v>
      </c>
      <c r="AX200" s="13" t="s">
        <v>78</v>
      </c>
      <c r="AY200" s="233" t="s">
        <v>190</v>
      </c>
    </row>
    <row r="201" spans="2:51" s="13" customFormat="1" ht="10.2">
      <c r="B201" s="222"/>
      <c r="C201" s="223"/>
      <c r="D201" s="224" t="s">
        <v>199</v>
      </c>
      <c r="E201" s="225" t="s">
        <v>1</v>
      </c>
      <c r="F201" s="226" t="s">
        <v>986</v>
      </c>
      <c r="G201" s="223"/>
      <c r="H201" s="227">
        <v>3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199</v>
      </c>
      <c r="AU201" s="233" t="s">
        <v>87</v>
      </c>
      <c r="AV201" s="13" t="s">
        <v>87</v>
      </c>
      <c r="AW201" s="13" t="s">
        <v>34</v>
      </c>
      <c r="AX201" s="13" t="s">
        <v>78</v>
      </c>
      <c r="AY201" s="233" t="s">
        <v>190</v>
      </c>
    </row>
    <row r="202" spans="2:51" s="15" customFormat="1" ht="10.2">
      <c r="B202" s="244"/>
      <c r="C202" s="245"/>
      <c r="D202" s="224" t="s">
        <v>199</v>
      </c>
      <c r="E202" s="246" t="s">
        <v>1</v>
      </c>
      <c r="F202" s="247" t="s">
        <v>216</v>
      </c>
      <c r="G202" s="245"/>
      <c r="H202" s="248">
        <v>90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199</v>
      </c>
      <c r="AU202" s="254" t="s">
        <v>87</v>
      </c>
      <c r="AV202" s="15" t="s">
        <v>197</v>
      </c>
      <c r="AW202" s="15" t="s">
        <v>34</v>
      </c>
      <c r="AX202" s="15" t="s">
        <v>85</v>
      </c>
      <c r="AY202" s="254" t="s">
        <v>190</v>
      </c>
    </row>
    <row r="203" spans="1:65" s="2" customFormat="1" ht="16.5" customHeight="1">
      <c r="A203" s="34"/>
      <c r="B203" s="35"/>
      <c r="C203" s="255" t="s">
        <v>373</v>
      </c>
      <c r="D203" s="255" t="s">
        <v>327</v>
      </c>
      <c r="E203" s="256" t="s">
        <v>987</v>
      </c>
      <c r="F203" s="257" t="s">
        <v>988</v>
      </c>
      <c r="G203" s="258" t="s">
        <v>350</v>
      </c>
      <c r="H203" s="259">
        <v>50.4</v>
      </c>
      <c r="I203" s="260"/>
      <c r="J203" s="261">
        <f>ROUND(I203*H203,2)</f>
        <v>0</v>
      </c>
      <c r="K203" s="257" t="s">
        <v>196</v>
      </c>
      <c r="L203" s="262"/>
      <c r="M203" s="263" t="s">
        <v>1</v>
      </c>
      <c r="N203" s="264" t="s">
        <v>43</v>
      </c>
      <c r="O203" s="71"/>
      <c r="P203" s="218">
        <f>O203*H203</f>
        <v>0</v>
      </c>
      <c r="Q203" s="218">
        <v>0.08</v>
      </c>
      <c r="R203" s="218">
        <f>Q203*H203</f>
        <v>4.032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234</v>
      </c>
      <c r="AT203" s="220" t="s">
        <v>327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989</v>
      </c>
    </row>
    <row r="204" spans="2:51" s="13" customFormat="1" ht="10.2">
      <c r="B204" s="222"/>
      <c r="C204" s="223"/>
      <c r="D204" s="224" t="s">
        <v>199</v>
      </c>
      <c r="E204" s="225" t="s">
        <v>1</v>
      </c>
      <c r="F204" s="226" t="s">
        <v>1042</v>
      </c>
      <c r="G204" s="223"/>
      <c r="H204" s="227">
        <v>50.4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199</v>
      </c>
      <c r="AU204" s="233" t="s">
        <v>87</v>
      </c>
      <c r="AV204" s="13" t="s">
        <v>87</v>
      </c>
      <c r="AW204" s="13" t="s">
        <v>34</v>
      </c>
      <c r="AX204" s="13" t="s">
        <v>85</v>
      </c>
      <c r="AY204" s="233" t="s">
        <v>190</v>
      </c>
    </row>
    <row r="205" spans="1:65" s="2" customFormat="1" ht="21.75" customHeight="1">
      <c r="A205" s="34"/>
      <c r="B205" s="35"/>
      <c r="C205" s="255" t="s">
        <v>381</v>
      </c>
      <c r="D205" s="255" t="s">
        <v>327</v>
      </c>
      <c r="E205" s="256" t="s">
        <v>831</v>
      </c>
      <c r="F205" s="257" t="s">
        <v>832</v>
      </c>
      <c r="G205" s="258" t="s">
        <v>350</v>
      </c>
      <c r="H205" s="259">
        <v>40.95</v>
      </c>
      <c r="I205" s="260"/>
      <c r="J205" s="261">
        <f>ROUND(I205*H205,2)</f>
        <v>0</v>
      </c>
      <c r="K205" s="257" t="s">
        <v>196</v>
      </c>
      <c r="L205" s="262"/>
      <c r="M205" s="263" t="s">
        <v>1</v>
      </c>
      <c r="N205" s="264" t="s">
        <v>43</v>
      </c>
      <c r="O205" s="71"/>
      <c r="P205" s="218">
        <f>O205*H205</f>
        <v>0</v>
      </c>
      <c r="Q205" s="218">
        <v>0.0483</v>
      </c>
      <c r="R205" s="218">
        <f>Q205*H205</f>
        <v>1.9778850000000003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234</v>
      </c>
      <c r="AT205" s="220" t="s">
        <v>327</v>
      </c>
      <c r="AU205" s="220" t="s">
        <v>87</v>
      </c>
      <c r="AY205" s="17" t="s">
        <v>190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85</v>
      </c>
      <c r="BK205" s="221">
        <f>ROUND(I205*H205,2)</f>
        <v>0</v>
      </c>
      <c r="BL205" s="17" t="s">
        <v>197</v>
      </c>
      <c r="BM205" s="220" t="s">
        <v>991</v>
      </c>
    </row>
    <row r="206" spans="2:51" s="13" customFormat="1" ht="10.2">
      <c r="B206" s="222"/>
      <c r="C206" s="223"/>
      <c r="D206" s="224" t="s">
        <v>199</v>
      </c>
      <c r="E206" s="225" t="s">
        <v>1</v>
      </c>
      <c r="F206" s="226" t="s">
        <v>1043</v>
      </c>
      <c r="G206" s="223"/>
      <c r="H206" s="227">
        <v>40.95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16.5" customHeight="1">
      <c r="A207" s="34"/>
      <c r="B207" s="35"/>
      <c r="C207" s="255" t="s">
        <v>385</v>
      </c>
      <c r="D207" s="255" t="s">
        <v>327</v>
      </c>
      <c r="E207" s="256" t="s">
        <v>993</v>
      </c>
      <c r="F207" s="257" t="s">
        <v>994</v>
      </c>
      <c r="G207" s="258" t="s">
        <v>350</v>
      </c>
      <c r="H207" s="259">
        <v>3</v>
      </c>
      <c r="I207" s="260"/>
      <c r="J207" s="261">
        <f>ROUND(I207*H207,2)</f>
        <v>0</v>
      </c>
      <c r="K207" s="257" t="s">
        <v>196</v>
      </c>
      <c r="L207" s="262"/>
      <c r="M207" s="263" t="s">
        <v>1</v>
      </c>
      <c r="N207" s="264" t="s">
        <v>43</v>
      </c>
      <c r="O207" s="71"/>
      <c r="P207" s="218">
        <f>O207*H207</f>
        <v>0</v>
      </c>
      <c r="Q207" s="218">
        <v>0.061</v>
      </c>
      <c r="R207" s="218">
        <f>Q207*H207</f>
        <v>0.183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234</v>
      </c>
      <c r="AT207" s="220" t="s">
        <v>327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995</v>
      </c>
    </row>
    <row r="208" spans="1:65" s="2" customFormat="1" ht="21.75" customHeight="1">
      <c r="A208" s="34"/>
      <c r="B208" s="35"/>
      <c r="C208" s="209" t="s">
        <v>389</v>
      </c>
      <c r="D208" s="209" t="s">
        <v>192</v>
      </c>
      <c r="E208" s="210" t="s">
        <v>357</v>
      </c>
      <c r="F208" s="211" t="s">
        <v>358</v>
      </c>
      <c r="G208" s="212" t="s">
        <v>202</v>
      </c>
      <c r="H208" s="213">
        <v>5.783</v>
      </c>
      <c r="I208" s="214"/>
      <c r="J208" s="215">
        <f>ROUND(I208*H208,2)</f>
        <v>0</v>
      </c>
      <c r="K208" s="211" t="s">
        <v>196</v>
      </c>
      <c r="L208" s="39"/>
      <c r="M208" s="216" t="s">
        <v>1</v>
      </c>
      <c r="N208" s="217" t="s">
        <v>43</v>
      </c>
      <c r="O208" s="71"/>
      <c r="P208" s="218">
        <f>O208*H208</f>
        <v>0</v>
      </c>
      <c r="Q208" s="218">
        <v>2.25634</v>
      </c>
      <c r="R208" s="218">
        <f>Q208*H208</f>
        <v>13.04841422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197</v>
      </c>
      <c r="AT208" s="220" t="s">
        <v>192</v>
      </c>
      <c r="AU208" s="220" t="s">
        <v>87</v>
      </c>
      <c r="AY208" s="17" t="s">
        <v>190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85</v>
      </c>
      <c r="BK208" s="221">
        <f>ROUND(I208*H208,2)</f>
        <v>0</v>
      </c>
      <c r="BL208" s="17" t="s">
        <v>197</v>
      </c>
      <c r="BM208" s="220" t="s">
        <v>996</v>
      </c>
    </row>
    <row r="209" spans="2:51" s="13" customFormat="1" ht="10.2">
      <c r="B209" s="222"/>
      <c r="C209" s="223"/>
      <c r="D209" s="224" t="s">
        <v>199</v>
      </c>
      <c r="E209" s="225" t="s">
        <v>1</v>
      </c>
      <c r="F209" s="226" t="s">
        <v>1044</v>
      </c>
      <c r="G209" s="223"/>
      <c r="H209" s="227">
        <v>3.443</v>
      </c>
      <c r="I209" s="228"/>
      <c r="J209" s="223"/>
      <c r="K209" s="223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199</v>
      </c>
      <c r="AU209" s="233" t="s">
        <v>87</v>
      </c>
      <c r="AV209" s="13" t="s">
        <v>87</v>
      </c>
      <c r="AW209" s="13" t="s">
        <v>34</v>
      </c>
      <c r="AX209" s="13" t="s">
        <v>78</v>
      </c>
      <c r="AY209" s="233" t="s">
        <v>190</v>
      </c>
    </row>
    <row r="210" spans="2:51" s="13" customFormat="1" ht="10.2">
      <c r="B210" s="222"/>
      <c r="C210" s="223"/>
      <c r="D210" s="224" t="s">
        <v>199</v>
      </c>
      <c r="E210" s="225" t="s">
        <v>1</v>
      </c>
      <c r="F210" s="226" t="s">
        <v>1045</v>
      </c>
      <c r="G210" s="223"/>
      <c r="H210" s="227">
        <v>2.34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199</v>
      </c>
      <c r="AU210" s="233" t="s">
        <v>87</v>
      </c>
      <c r="AV210" s="13" t="s">
        <v>87</v>
      </c>
      <c r="AW210" s="13" t="s">
        <v>34</v>
      </c>
      <c r="AX210" s="13" t="s">
        <v>78</v>
      </c>
      <c r="AY210" s="233" t="s">
        <v>190</v>
      </c>
    </row>
    <row r="211" spans="2:51" s="15" customFormat="1" ht="10.2">
      <c r="B211" s="244"/>
      <c r="C211" s="245"/>
      <c r="D211" s="224" t="s">
        <v>199</v>
      </c>
      <c r="E211" s="246" t="s">
        <v>1</v>
      </c>
      <c r="F211" s="247" t="s">
        <v>216</v>
      </c>
      <c r="G211" s="245"/>
      <c r="H211" s="248">
        <v>5.783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199</v>
      </c>
      <c r="AU211" s="254" t="s">
        <v>87</v>
      </c>
      <c r="AV211" s="15" t="s">
        <v>197</v>
      </c>
      <c r="AW211" s="15" t="s">
        <v>34</v>
      </c>
      <c r="AX211" s="15" t="s">
        <v>85</v>
      </c>
      <c r="AY211" s="254" t="s">
        <v>190</v>
      </c>
    </row>
    <row r="212" spans="1:65" s="2" customFormat="1" ht="21.75" customHeight="1">
      <c r="A212" s="34"/>
      <c r="B212" s="35"/>
      <c r="C212" s="209" t="s">
        <v>393</v>
      </c>
      <c r="D212" s="209" t="s">
        <v>192</v>
      </c>
      <c r="E212" s="210" t="s">
        <v>361</v>
      </c>
      <c r="F212" s="211" t="s">
        <v>362</v>
      </c>
      <c r="G212" s="212" t="s">
        <v>195</v>
      </c>
      <c r="H212" s="213">
        <v>188</v>
      </c>
      <c r="I212" s="214"/>
      <c r="J212" s="215">
        <f>ROUND(I212*H212,2)</f>
        <v>0</v>
      </c>
      <c r="K212" s="211" t="s">
        <v>196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0.00069</v>
      </c>
      <c r="R212" s="218">
        <f>Q212*H212</f>
        <v>0.12972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999</v>
      </c>
    </row>
    <row r="213" spans="1:65" s="2" customFormat="1" ht="21.75" customHeight="1">
      <c r="A213" s="34"/>
      <c r="B213" s="35"/>
      <c r="C213" s="209" t="s">
        <v>397</v>
      </c>
      <c r="D213" s="209" t="s">
        <v>192</v>
      </c>
      <c r="E213" s="210" t="s">
        <v>1000</v>
      </c>
      <c r="F213" s="211" t="s">
        <v>1001</v>
      </c>
      <c r="G213" s="212" t="s">
        <v>311</v>
      </c>
      <c r="H213" s="213">
        <v>2</v>
      </c>
      <c r="I213" s="214"/>
      <c r="J213" s="215">
        <f>ROUND(I213*H213,2)</f>
        <v>0</v>
      </c>
      <c r="K213" s="211" t="s">
        <v>196</v>
      </c>
      <c r="L213" s="39"/>
      <c r="M213" s="216" t="s">
        <v>1</v>
      </c>
      <c r="N213" s="217" t="s">
        <v>43</v>
      </c>
      <c r="O213" s="71"/>
      <c r="P213" s="218">
        <f>O213*H213</f>
        <v>0</v>
      </c>
      <c r="Q213" s="218">
        <v>0</v>
      </c>
      <c r="R213" s="218">
        <f>Q213*H213</f>
        <v>0</v>
      </c>
      <c r="S213" s="218">
        <v>0.082</v>
      </c>
      <c r="T213" s="219">
        <f>S213*H213</f>
        <v>0.164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197</v>
      </c>
      <c r="AT213" s="220" t="s">
        <v>192</v>
      </c>
      <c r="AU213" s="220" t="s">
        <v>87</v>
      </c>
      <c r="AY213" s="17" t="s">
        <v>190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7" t="s">
        <v>85</v>
      </c>
      <c r="BK213" s="221">
        <f>ROUND(I213*H213,2)</f>
        <v>0</v>
      </c>
      <c r="BL213" s="17" t="s">
        <v>197</v>
      </c>
      <c r="BM213" s="220" t="s">
        <v>1002</v>
      </c>
    </row>
    <row r="214" spans="2:63" s="12" customFormat="1" ht="22.8" customHeight="1">
      <c r="B214" s="193"/>
      <c r="C214" s="194"/>
      <c r="D214" s="195" t="s">
        <v>77</v>
      </c>
      <c r="E214" s="207" t="s">
        <v>595</v>
      </c>
      <c r="F214" s="207" t="s">
        <v>596</v>
      </c>
      <c r="G214" s="194"/>
      <c r="H214" s="194"/>
      <c r="I214" s="197"/>
      <c r="J214" s="208">
        <f>BK214</f>
        <v>0</v>
      </c>
      <c r="K214" s="194"/>
      <c r="L214" s="199"/>
      <c r="M214" s="200"/>
      <c r="N214" s="201"/>
      <c r="O214" s="201"/>
      <c r="P214" s="202">
        <f>SUM(P215:P227)</f>
        <v>0</v>
      </c>
      <c r="Q214" s="201"/>
      <c r="R214" s="202">
        <f>SUM(R215:R227)</f>
        <v>0</v>
      </c>
      <c r="S214" s="201"/>
      <c r="T214" s="203">
        <f>SUM(T215:T227)</f>
        <v>0</v>
      </c>
      <c r="AR214" s="204" t="s">
        <v>85</v>
      </c>
      <c r="AT214" s="205" t="s">
        <v>77</v>
      </c>
      <c r="AU214" s="205" t="s">
        <v>85</v>
      </c>
      <c r="AY214" s="204" t="s">
        <v>190</v>
      </c>
      <c r="BK214" s="206">
        <f>SUM(BK215:BK227)</f>
        <v>0</v>
      </c>
    </row>
    <row r="215" spans="1:65" s="2" customFormat="1" ht="16.5" customHeight="1">
      <c r="A215" s="34"/>
      <c r="B215" s="35"/>
      <c r="C215" s="209" t="s">
        <v>402</v>
      </c>
      <c r="D215" s="209" t="s">
        <v>192</v>
      </c>
      <c r="E215" s="210" t="s">
        <v>597</v>
      </c>
      <c r="F215" s="211" t="s">
        <v>598</v>
      </c>
      <c r="G215" s="212" t="s">
        <v>256</v>
      </c>
      <c r="H215" s="213">
        <v>142.128</v>
      </c>
      <c r="I215" s="214"/>
      <c r="J215" s="215">
        <f>ROUND(I215*H215,2)</f>
        <v>0</v>
      </c>
      <c r="K215" s="211" t="s">
        <v>196</v>
      </c>
      <c r="L215" s="39"/>
      <c r="M215" s="216" t="s">
        <v>1</v>
      </c>
      <c r="N215" s="217" t="s">
        <v>43</v>
      </c>
      <c r="O215" s="71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197</v>
      </c>
      <c r="AT215" s="220" t="s">
        <v>192</v>
      </c>
      <c r="AU215" s="220" t="s">
        <v>87</v>
      </c>
      <c r="AY215" s="17" t="s">
        <v>190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85</v>
      </c>
      <c r="BK215" s="221">
        <f>ROUND(I215*H215,2)</f>
        <v>0</v>
      </c>
      <c r="BL215" s="17" t="s">
        <v>197</v>
      </c>
      <c r="BM215" s="220" t="s">
        <v>1003</v>
      </c>
    </row>
    <row r="216" spans="2:51" s="13" customFormat="1" ht="10.2">
      <c r="B216" s="222"/>
      <c r="C216" s="223"/>
      <c r="D216" s="224" t="s">
        <v>199</v>
      </c>
      <c r="E216" s="225" t="s">
        <v>472</v>
      </c>
      <c r="F216" s="226" t="s">
        <v>1026</v>
      </c>
      <c r="G216" s="223"/>
      <c r="H216" s="227">
        <v>142.128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199</v>
      </c>
      <c r="AU216" s="233" t="s">
        <v>87</v>
      </c>
      <c r="AV216" s="13" t="s">
        <v>87</v>
      </c>
      <c r="AW216" s="13" t="s">
        <v>34</v>
      </c>
      <c r="AX216" s="13" t="s">
        <v>85</v>
      </c>
      <c r="AY216" s="233" t="s">
        <v>190</v>
      </c>
    </row>
    <row r="217" spans="1:65" s="2" customFormat="1" ht="21.75" customHeight="1">
      <c r="A217" s="34"/>
      <c r="B217" s="35"/>
      <c r="C217" s="209" t="s">
        <v>409</v>
      </c>
      <c r="D217" s="209" t="s">
        <v>192</v>
      </c>
      <c r="E217" s="210" t="s">
        <v>600</v>
      </c>
      <c r="F217" s="211" t="s">
        <v>601</v>
      </c>
      <c r="G217" s="212" t="s">
        <v>256</v>
      </c>
      <c r="H217" s="213">
        <v>1989.792</v>
      </c>
      <c r="I217" s="214"/>
      <c r="J217" s="215">
        <f>ROUND(I217*H217,2)</f>
        <v>0</v>
      </c>
      <c r="K217" s="211" t="s">
        <v>196</v>
      </c>
      <c r="L217" s="39"/>
      <c r="M217" s="216" t="s">
        <v>1</v>
      </c>
      <c r="N217" s="217" t="s">
        <v>43</v>
      </c>
      <c r="O217" s="71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197</v>
      </c>
      <c r="AT217" s="220" t="s">
        <v>192</v>
      </c>
      <c r="AU217" s="220" t="s">
        <v>87</v>
      </c>
      <c r="AY217" s="17" t="s">
        <v>190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7" t="s">
        <v>85</v>
      </c>
      <c r="BK217" s="221">
        <f>ROUND(I217*H217,2)</f>
        <v>0</v>
      </c>
      <c r="BL217" s="17" t="s">
        <v>197</v>
      </c>
      <c r="BM217" s="220" t="s">
        <v>1004</v>
      </c>
    </row>
    <row r="218" spans="2:51" s="13" customFormat="1" ht="10.2">
      <c r="B218" s="222"/>
      <c r="C218" s="223"/>
      <c r="D218" s="224" t="s">
        <v>199</v>
      </c>
      <c r="E218" s="225" t="s">
        <v>1</v>
      </c>
      <c r="F218" s="226" t="s">
        <v>603</v>
      </c>
      <c r="G218" s="223"/>
      <c r="H218" s="227">
        <v>1989.792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199</v>
      </c>
      <c r="AU218" s="233" t="s">
        <v>87</v>
      </c>
      <c r="AV218" s="13" t="s">
        <v>87</v>
      </c>
      <c r="AW218" s="13" t="s">
        <v>34</v>
      </c>
      <c r="AX218" s="13" t="s">
        <v>85</v>
      </c>
      <c r="AY218" s="233" t="s">
        <v>190</v>
      </c>
    </row>
    <row r="219" spans="1:65" s="2" customFormat="1" ht="16.5" customHeight="1">
      <c r="A219" s="34"/>
      <c r="B219" s="35"/>
      <c r="C219" s="209" t="s">
        <v>417</v>
      </c>
      <c r="D219" s="209" t="s">
        <v>192</v>
      </c>
      <c r="E219" s="210" t="s">
        <v>604</v>
      </c>
      <c r="F219" s="211" t="s">
        <v>605</v>
      </c>
      <c r="G219" s="212" t="s">
        <v>256</v>
      </c>
      <c r="H219" s="213">
        <v>17.999</v>
      </c>
      <c r="I219" s="214"/>
      <c r="J219" s="215">
        <f>ROUND(I219*H219,2)</f>
        <v>0</v>
      </c>
      <c r="K219" s="211" t="s">
        <v>196</v>
      </c>
      <c r="L219" s="39"/>
      <c r="M219" s="216" t="s">
        <v>1</v>
      </c>
      <c r="N219" s="217" t="s">
        <v>43</v>
      </c>
      <c r="O219" s="71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197</v>
      </c>
      <c r="AT219" s="220" t="s">
        <v>192</v>
      </c>
      <c r="AU219" s="220" t="s">
        <v>87</v>
      </c>
      <c r="AY219" s="17" t="s">
        <v>190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85</v>
      </c>
      <c r="BK219" s="221">
        <f>ROUND(I219*H219,2)</f>
        <v>0</v>
      </c>
      <c r="BL219" s="17" t="s">
        <v>197</v>
      </c>
      <c r="BM219" s="220" t="s">
        <v>1005</v>
      </c>
    </row>
    <row r="220" spans="2:51" s="13" customFormat="1" ht="10.2">
      <c r="B220" s="222"/>
      <c r="C220" s="223"/>
      <c r="D220" s="224" t="s">
        <v>199</v>
      </c>
      <c r="E220" s="225" t="s">
        <v>475</v>
      </c>
      <c r="F220" s="226" t="s">
        <v>1046</v>
      </c>
      <c r="G220" s="223"/>
      <c r="H220" s="227">
        <v>17.999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199</v>
      </c>
      <c r="AU220" s="233" t="s">
        <v>87</v>
      </c>
      <c r="AV220" s="13" t="s">
        <v>87</v>
      </c>
      <c r="AW220" s="13" t="s">
        <v>34</v>
      </c>
      <c r="AX220" s="13" t="s">
        <v>85</v>
      </c>
      <c r="AY220" s="233" t="s">
        <v>190</v>
      </c>
    </row>
    <row r="221" spans="1:65" s="2" customFormat="1" ht="21.75" customHeight="1">
      <c r="A221" s="34"/>
      <c r="B221" s="35"/>
      <c r="C221" s="209" t="s">
        <v>424</v>
      </c>
      <c r="D221" s="209" t="s">
        <v>192</v>
      </c>
      <c r="E221" s="210" t="s">
        <v>608</v>
      </c>
      <c r="F221" s="211" t="s">
        <v>609</v>
      </c>
      <c r="G221" s="212" t="s">
        <v>256</v>
      </c>
      <c r="H221" s="213">
        <v>251.986</v>
      </c>
      <c r="I221" s="214"/>
      <c r="J221" s="215">
        <f>ROUND(I221*H221,2)</f>
        <v>0</v>
      </c>
      <c r="K221" s="211" t="s">
        <v>196</v>
      </c>
      <c r="L221" s="39"/>
      <c r="M221" s="216" t="s">
        <v>1</v>
      </c>
      <c r="N221" s="217" t="s">
        <v>43</v>
      </c>
      <c r="O221" s="71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197</v>
      </c>
      <c r="AT221" s="220" t="s">
        <v>192</v>
      </c>
      <c r="AU221" s="220" t="s">
        <v>87</v>
      </c>
      <c r="AY221" s="17" t="s">
        <v>190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85</v>
      </c>
      <c r="BK221" s="221">
        <f>ROUND(I221*H221,2)</f>
        <v>0</v>
      </c>
      <c r="BL221" s="17" t="s">
        <v>197</v>
      </c>
      <c r="BM221" s="220" t="s">
        <v>1007</v>
      </c>
    </row>
    <row r="222" spans="2:51" s="13" customFormat="1" ht="10.2">
      <c r="B222" s="222"/>
      <c r="C222" s="223"/>
      <c r="D222" s="224" t="s">
        <v>199</v>
      </c>
      <c r="E222" s="225" t="s">
        <v>1</v>
      </c>
      <c r="F222" s="226" t="s">
        <v>611</v>
      </c>
      <c r="G222" s="223"/>
      <c r="H222" s="227">
        <v>251.986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199</v>
      </c>
      <c r="AU222" s="233" t="s">
        <v>87</v>
      </c>
      <c r="AV222" s="13" t="s">
        <v>87</v>
      </c>
      <c r="AW222" s="13" t="s">
        <v>34</v>
      </c>
      <c r="AX222" s="13" t="s">
        <v>85</v>
      </c>
      <c r="AY222" s="233" t="s">
        <v>190</v>
      </c>
    </row>
    <row r="223" spans="1:65" s="2" customFormat="1" ht="21.75" customHeight="1">
      <c r="A223" s="34"/>
      <c r="B223" s="35"/>
      <c r="C223" s="209" t="s">
        <v>428</v>
      </c>
      <c r="D223" s="209" t="s">
        <v>192</v>
      </c>
      <c r="E223" s="210" t="s">
        <v>612</v>
      </c>
      <c r="F223" s="211" t="s">
        <v>613</v>
      </c>
      <c r="G223" s="212" t="s">
        <v>256</v>
      </c>
      <c r="H223" s="213">
        <v>160.127</v>
      </c>
      <c r="I223" s="214"/>
      <c r="J223" s="215">
        <f>ROUND(I223*H223,2)</f>
        <v>0</v>
      </c>
      <c r="K223" s="211" t="s">
        <v>196</v>
      </c>
      <c r="L223" s="39"/>
      <c r="M223" s="216" t="s">
        <v>1</v>
      </c>
      <c r="N223" s="217" t="s">
        <v>43</v>
      </c>
      <c r="O223" s="71"/>
      <c r="P223" s="218">
        <f>O223*H223</f>
        <v>0</v>
      </c>
      <c r="Q223" s="218">
        <v>0</v>
      </c>
      <c r="R223" s="218">
        <f>Q223*H223</f>
        <v>0</v>
      </c>
      <c r="S223" s="218">
        <v>0</v>
      </c>
      <c r="T223" s="21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197</v>
      </c>
      <c r="AT223" s="220" t="s">
        <v>192</v>
      </c>
      <c r="AU223" s="220" t="s">
        <v>87</v>
      </c>
      <c r="AY223" s="17" t="s">
        <v>190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17" t="s">
        <v>85</v>
      </c>
      <c r="BK223" s="221">
        <f>ROUND(I223*H223,2)</f>
        <v>0</v>
      </c>
      <c r="BL223" s="17" t="s">
        <v>197</v>
      </c>
      <c r="BM223" s="220" t="s">
        <v>1008</v>
      </c>
    </row>
    <row r="224" spans="1:65" s="2" customFormat="1" ht="33" customHeight="1">
      <c r="A224" s="34"/>
      <c r="B224" s="35"/>
      <c r="C224" s="209" t="s">
        <v>435</v>
      </c>
      <c r="D224" s="209" t="s">
        <v>192</v>
      </c>
      <c r="E224" s="210" t="s">
        <v>854</v>
      </c>
      <c r="F224" s="211" t="s">
        <v>855</v>
      </c>
      <c r="G224" s="212" t="s">
        <v>256</v>
      </c>
      <c r="H224" s="213">
        <v>17.999</v>
      </c>
      <c r="I224" s="214"/>
      <c r="J224" s="215">
        <f>ROUND(I224*H224,2)</f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197</v>
      </c>
      <c r="AT224" s="220" t="s">
        <v>192</v>
      </c>
      <c r="AU224" s="220" t="s">
        <v>87</v>
      </c>
      <c r="AY224" s="17" t="s">
        <v>190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85</v>
      </c>
      <c r="BK224" s="221">
        <f>ROUND(I224*H224,2)</f>
        <v>0</v>
      </c>
      <c r="BL224" s="17" t="s">
        <v>197</v>
      </c>
      <c r="BM224" s="220" t="s">
        <v>1009</v>
      </c>
    </row>
    <row r="225" spans="1:65" s="2" customFormat="1" ht="33" customHeight="1">
      <c r="A225" s="34"/>
      <c r="B225" s="35"/>
      <c r="C225" s="209" t="s">
        <v>439</v>
      </c>
      <c r="D225" s="209" t="s">
        <v>192</v>
      </c>
      <c r="E225" s="210" t="s">
        <v>618</v>
      </c>
      <c r="F225" s="211" t="s">
        <v>619</v>
      </c>
      <c r="G225" s="212" t="s">
        <v>256</v>
      </c>
      <c r="H225" s="213">
        <v>82.72</v>
      </c>
      <c r="I225" s="214"/>
      <c r="J225" s="215">
        <f>ROUND(I225*H225,2)</f>
        <v>0</v>
      </c>
      <c r="K225" s="211" t="s">
        <v>196</v>
      </c>
      <c r="L225" s="39"/>
      <c r="M225" s="216" t="s">
        <v>1</v>
      </c>
      <c r="N225" s="217" t="s">
        <v>43</v>
      </c>
      <c r="O225" s="71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197</v>
      </c>
      <c r="AT225" s="220" t="s">
        <v>192</v>
      </c>
      <c r="AU225" s="220" t="s">
        <v>87</v>
      </c>
      <c r="AY225" s="17" t="s">
        <v>190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17" t="s">
        <v>85</v>
      </c>
      <c r="BK225" s="221">
        <f>ROUND(I225*H225,2)</f>
        <v>0</v>
      </c>
      <c r="BL225" s="17" t="s">
        <v>197</v>
      </c>
      <c r="BM225" s="220" t="s">
        <v>1010</v>
      </c>
    </row>
    <row r="226" spans="2:51" s="13" customFormat="1" ht="10.2">
      <c r="B226" s="222"/>
      <c r="C226" s="223"/>
      <c r="D226" s="224" t="s">
        <v>199</v>
      </c>
      <c r="E226" s="225" t="s">
        <v>1</v>
      </c>
      <c r="F226" s="226" t="s">
        <v>1047</v>
      </c>
      <c r="G226" s="223"/>
      <c r="H226" s="227">
        <v>82.72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199</v>
      </c>
      <c r="AU226" s="233" t="s">
        <v>87</v>
      </c>
      <c r="AV226" s="13" t="s">
        <v>87</v>
      </c>
      <c r="AW226" s="13" t="s">
        <v>34</v>
      </c>
      <c r="AX226" s="13" t="s">
        <v>85</v>
      </c>
      <c r="AY226" s="233" t="s">
        <v>190</v>
      </c>
    </row>
    <row r="227" spans="1:65" s="2" customFormat="1" ht="33" customHeight="1">
      <c r="A227" s="34"/>
      <c r="B227" s="35"/>
      <c r="C227" s="209" t="s">
        <v>443</v>
      </c>
      <c r="D227" s="209" t="s">
        <v>192</v>
      </c>
      <c r="E227" s="210" t="s">
        <v>622</v>
      </c>
      <c r="F227" s="211" t="s">
        <v>623</v>
      </c>
      <c r="G227" s="212" t="s">
        <v>256</v>
      </c>
      <c r="H227" s="213">
        <v>59.408</v>
      </c>
      <c r="I227" s="214"/>
      <c r="J227" s="215">
        <f>ROUND(I227*H227,2)</f>
        <v>0</v>
      </c>
      <c r="K227" s="211" t="s">
        <v>196</v>
      </c>
      <c r="L227" s="39"/>
      <c r="M227" s="216" t="s">
        <v>1</v>
      </c>
      <c r="N227" s="217" t="s">
        <v>43</v>
      </c>
      <c r="O227" s="71"/>
      <c r="P227" s="218">
        <f>O227*H227</f>
        <v>0</v>
      </c>
      <c r="Q227" s="218">
        <v>0</v>
      </c>
      <c r="R227" s="218">
        <f>Q227*H227</f>
        <v>0</v>
      </c>
      <c r="S227" s="218">
        <v>0</v>
      </c>
      <c r="T227" s="21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197</v>
      </c>
      <c r="AT227" s="220" t="s">
        <v>192</v>
      </c>
      <c r="AU227" s="220" t="s">
        <v>87</v>
      </c>
      <c r="AY227" s="17" t="s">
        <v>190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17" t="s">
        <v>85</v>
      </c>
      <c r="BK227" s="221">
        <f>ROUND(I227*H227,2)</f>
        <v>0</v>
      </c>
      <c r="BL227" s="17" t="s">
        <v>197</v>
      </c>
      <c r="BM227" s="220" t="s">
        <v>1012</v>
      </c>
    </row>
    <row r="228" spans="2:63" s="12" customFormat="1" ht="22.8" customHeight="1">
      <c r="B228" s="193"/>
      <c r="C228" s="194"/>
      <c r="D228" s="195" t="s">
        <v>77</v>
      </c>
      <c r="E228" s="207" t="s">
        <v>407</v>
      </c>
      <c r="F228" s="207" t="s">
        <v>408</v>
      </c>
      <c r="G228" s="194"/>
      <c r="H228" s="194"/>
      <c r="I228" s="197"/>
      <c r="J228" s="208">
        <f>BK228</f>
        <v>0</v>
      </c>
      <c r="K228" s="194"/>
      <c r="L228" s="199"/>
      <c r="M228" s="200"/>
      <c r="N228" s="201"/>
      <c r="O228" s="201"/>
      <c r="P228" s="202">
        <f>P229</f>
        <v>0</v>
      </c>
      <c r="Q228" s="201"/>
      <c r="R228" s="202">
        <f>R229</f>
        <v>0</v>
      </c>
      <c r="S228" s="201"/>
      <c r="T228" s="203">
        <f>T229</f>
        <v>0</v>
      </c>
      <c r="AR228" s="204" t="s">
        <v>85</v>
      </c>
      <c r="AT228" s="205" t="s">
        <v>77</v>
      </c>
      <c r="AU228" s="205" t="s">
        <v>85</v>
      </c>
      <c r="AY228" s="204" t="s">
        <v>190</v>
      </c>
      <c r="BK228" s="206">
        <f>BK229</f>
        <v>0</v>
      </c>
    </row>
    <row r="229" spans="1:65" s="2" customFormat="1" ht="21.75" customHeight="1">
      <c r="A229" s="34"/>
      <c r="B229" s="35"/>
      <c r="C229" s="209" t="s">
        <v>447</v>
      </c>
      <c r="D229" s="209" t="s">
        <v>192</v>
      </c>
      <c r="E229" s="210" t="s">
        <v>625</v>
      </c>
      <c r="F229" s="211" t="s">
        <v>626</v>
      </c>
      <c r="G229" s="212" t="s">
        <v>256</v>
      </c>
      <c r="H229" s="213">
        <v>241.636</v>
      </c>
      <c r="I229" s="214"/>
      <c r="J229" s="215">
        <f>ROUND(I229*H229,2)</f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85</v>
      </c>
      <c r="BK229" s="221">
        <f>ROUND(I229*H229,2)</f>
        <v>0</v>
      </c>
      <c r="BL229" s="17" t="s">
        <v>197</v>
      </c>
      <c r="BM229" s="220" t="s">
        <v>1013</v>
      </c>
    </row>
    <row r="230" spans="2:63" s="12" customFormat="1" ht="25.95" customHeight="1">
      <c r="B230" s="193"/>
      <c r="C230" s="194"/>
      <c r="D230" s="195" t="s">
        <v>77</v>
      </c>
      <c r="E230" s="196" t="s">
        <v>453</v>
      </c>
      <c r="F230" s="196" t="s">
        <v>135</v>
      </c>
      <c r="G230" s="194"/>
      <c r="H230" s="194"/>
      <c r="I230" s="197"/>
      <c r="J230" s="198">
        <f>BK230</f>
        <v>0</v>
      </c>
      <c r="K230" s="194"/>
      <c r="L230" s="199"/>
      <c r="M230" s="200"/>
      <c r="N230" s="201"/>
      <c r="O230" s="201"/>
      <c r="P230" s="202">
        <f>P231+P234+P236</f>
        <v>0</v>
      </c>
      <c r="Q230" s="201"/>
      <c r="R230" s="202">
        <f>R231+R234+R236</f>
        <v>0</v>
      </c>
      <c r="S230" s="201"/>
      <c r="T230" s="203">
        <f>T231+T234+T236</f>
        <v>0</v>
      </c>
      <c r="AR230" s="204" t="s">
        <v>217</v>
      </c>
      <c r="AT230" s="205" t="s">
        <v>77</v>
      </c>
      <c r="AU230" s="205" t="s">
        <v>78</v>
      </c>
      <c r="AY230" s="204" t="s">
        <v>190</v>
      </c>
      <c r="BK230" s="206">
        <f>BK231+BK234+BK236</f>
        <v>0</v>
      </c>
    </row>
    <row r="231" spans="2:63" s="12" customFormat="1" ht="22.8" customHeight="1">
      <c r="B231" s="193"/>
      <c r="C231" s="194"/>
      <c r="D231" s="195" t="s">
        <v>77</v>
      </c>
      <c r="E231" s="207" t="s">
        <v>454</v>
      </c>
      <c r="F231" s="207" t="s">
        <v>455</v>
      </c>
      <c r="G231" s="194"/>
      <c r="H231" s="194"/>
      <c r="I231" s="197"/>
      <c r="J231" s="208">
        <f>BK231</f>
        <v>0</v>
      </c>
      <c r="K231" s="194"/>
      <c r="L231" s="199"/>
      <c r="M231" s="200"/>
      <c r="N231" s="201"/>
      <c r="O231" s="201"/>
      <c r="P231" s="202">
        <f>SUM(P232:P233)</f>
        <v>0</v>
      </c>
      <c r="Q231" s="201"/>
      <c r="R231" s="202">
        <f>SUM(R232:R233)</f>
        <v>0</v>
      </c>
      <c r="S231" s="201"/>
      <c r="T231" s="203">
        <f>SUM(T232:T233)</f>
        <v>0</v>
      </c>
      <c r="AR231" s="204" t="s">
        <v>217</v>
      </c>
      <c r="AT231" s="205" t="s">
        <v>77</v>
      </c>
      <c r="AU231" s="205" t="s">
        <v>85</v>
      </c>
      <c r="AY231" s="204" t="s">
        <v>190</v>
      </c>
      <c r="BK231" s="206">
        <f>SUM(BK232:BK233)</f>
        <v>0</v>
      </c>
    </row>
    <row r="232" spans="1:65" s="2" customFormat="1" ht="16.5" customHeight="1">
      <c r="A232" s="34"/>
      <c r="B232" s="35"/>
      <c r="C232" s="209" t="s">
        <v>456</v>
      </c>
      <c r="D232" s="209" t="s">
        <v>192</v>
      </c>
      <c r="E232" s="210" t="s">
        <v>457</v>
      </c>
      <c r="F232" s="211" t="s">
        <v>458</v>
      </c>
      <c r="G232" s="212" t="s">
        <v>459</v>
      </c>
      <c r="H232" s="213">
        <v>1</v>
      </c>
      <c r="I232" s="214"/>
      <c r="J232" s="215">
        <f>ROUND(I232*H232,2)</f>
        <v>0</v>
      </c>
      <c r="K232" s="211" t="s">
        <v>400</v>
      </c>
      <c r="L232" s="39"/>
      <c r="M232" s="216" t="s">
        <v>1</v>
      </c>
      <c r="N232" s="217" t="s">
        <v>43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460</v>
      </c>
      <c r="AT232" s="220" t="s">
        <v>192</v>
      </c>
      <c r="AU232" s="220" t="s">
        <v>87</v>
      </c>
      <c r="AY232" s="17" t="s">
        <v>190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85</v>
      </c>
      <c r="BK232" s="221">
        <f>ROUND(I232*H232,2)</f>
        <v>0</v>
      </c>
      <c r="BL232" s="17" t="s">
        <v>460</v>
      </c>
      <c r="BM232" s="220" t="s">
        <v>1014</v>
      </c>
    </row>
    <row r="233" spans="1:65" s="2" customFormat="1" ht="16.5" customHeight="1">
      <c r="A233" s="34"/>
      <c r="B233" s="35"/>
      <c r="C233" s="209" t="s">
        <v>462</v>
      </c>
      <c r="D233" s="209" t="s">
        <v>192</v>
      </c>
      <c r="E233" s="210" t="s">
        <v>463</v>
      </c>
      <c r="F233" s="211" t="s">
        <v>464</v>
      </c>
      <c r="G233" s="212" t="s">
        <v>459</v>
      </c>
      <c r="H233" s="213">
        <v>1</v>
      </c>
      <c r="I233" s="214"/>
      <c r="J233" s="215">
        <f>ROUND(I233*H233,2)</f>
        <v>0</v>
      </c>
      <c r="K233" s="211" t="s">
        <v>400</v>
      </c>
      <c r="L233" s="39"/>
      <c r="M233" s="216" t="s">
        <v>1</v>
      </c>
      <c r="N233" s="217" t="s">
        <v>43</v>
      </c>
      <c r="O233" s="71"/>
      <c r="P233" s="218">
        <f>O233*H233</f>
        <v>0</v>
      </c>
      <c r="Q233" s="218">
        <v>0</v>
      </c>
      <c r="R233" s="218">
        <f>Q233*H233</f>
        <v>0</v>
      </c>
      <c r="S233" s="218">
        <v>0</v>
      </c>
      <c r="T233" s="21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460</v>
      </c>
      <c r="AT233" s="220" t="s">
        <v>192</v>
      </c>
      <c r="AU233" s="220" t="s">
        <v>87</v>
      </c>
      <c r="AY233" s="17" t="s">
        <v>190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85</v>
      </c>
      <c r="BK233" s="221">
        <f>ROUND(I233*H233,2)</f>
        <v>0</v>
      </c>
      <c r="BL233" s="17" t="s">
        <v>460</v>
      </c>
      <c r="BM233" s="220" t="s">
        <v>1015</v>
      </c>
    </row>
    <row r="234" spans="2:63" s="12" customFormat="1" ht="22.8" customHeight="1">
      <c r="B234" s="193"/>
      <c r="C234" s="194"/>
      <c r="D234" s="195" t="s">
        <v>77</v>
      </c>
      <c r="E234" s="207" t="s">
        <v>881</v>
      </c>
      <c r="F234" s="207" t="s">
        <v>882</v>
      </c>
      <c r="G234" s="194"/>
      <c r="H234" s="194"/>
      <c r="I234" s="197"/>
      <c r="J234" s="208">
        <f>BK234</f>
        <v>0</v>
      </c>
      <c r="K234" s="194"/>
      <c r="L234" s="199"/>
      <c r="M234" s="200"/>
      <c r="N234" s="201"/>
      <c r="O234" s="201"/>
      <c r="P234" s="202">
        <f>P235</f>
        <v>0</v>
      </c>
      <c r="Q234" s="201"/>
      <c r="R234" s="202">
        <f>R235</f>
        <v>0</v>
      </c>
      <c r="S234" s="201"/>
      <c r="T234" s="203">
        <f>T235</f>
        <v>0</v>
      </c>
      <c r="AR234" s="204" t="s">
        <v>217</v>
      </c>
      <c r="AT234" s="205" t="s">
        <v>77</v>
      </c>
      <c r="AU234" s="205" t="s">
        <v>85</v>
      </c>
      <c r="AY234" s="204" t="s">
        <v>190</v>
      </c>
      <c r="BK234" s="206">
        <f>BK235</f>
        <v>0</v>
      </c>
    </row>
    <row r="235" spans="1:65" s="2" customFormat="1" ht="16.5" customHeight="1">
      <c r="A235" s="34"/>
      <c r="B235" s="35"/>
      <c r="C235" s="209" t="s">
        <v>630</v>
      </c>
      <c r="D235" s="209" t="s">
        <v>192</v>
      </c>
      <c r="E235" s="210" t="s">
        <v>884</v>
      </c>
      <c r="F235" s="211" t="s">
        <v>885</v>
      </c>
      <c r="G235" s="212" t="s">
        <v>311</v>
      </c>
      <c r="H235" s="213">
        <v>2</v>
      </c>
      <c r="I235" s="214"/>
      <c r="J235" s="215">
        <f>ROUND(I235*H235,2)</f>
        <v>0</v>
      </c>
      <c r="K235" s="211" t="s">
        <v>886</v>
      </c>
      <c r="L235" s="39"/>
      <c r="M235" s="216" t="s">
        <v>1</v>
      </c>
      <c r="N235" s="217" t="s">
        <v>43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460</v>
      </c>
      <c r="AT235" s="220" t="s">
        <v>192</v>
      </c>
      <c r="AU235" s="220" t="s">
        <v>87</v>
      </c>
      <c r="AY235" s="17" t="s">
        <v>190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85</v>
      </c>
      <c r="BK235" s="221">
        <f>ROUND(I235*H235,2)</f>
        <v>0</v>
      </c>
      <c r="BL235" s="17" t="s">
        <v>460</v>
      </c>
      <c r="BM235" s="220" t="s">
        <v>1016</v>
      </c>
    </row>
    <row r="236" spans="2:63" s="12" customFormat="1" ht="22.8" customHeight="1">
      <c r="B236" s="193"/>
      <c r="C236" s="194"/>
      <c r="D236" s="195" t="s">
        <v>77</v>
      </c>
      <c r="E236" s="207" t="s">
        <v>1017</v>
      </c>
      <c r="F236" s="207" t="s">
        <v>1018</v>
      </c>
      <c r="G236" s="194"/>
      <c r="H236" s="194"/>
      <c r="I236" s="197"/>
      <c r="J236" s="208">
        <f>BK236</f>
        <v>0</v>
      </c>
      <c r="K236" s="194"/>
      <c r="L236" s="199"/>
      <c r="M236" s="200"/>
      <c r="N236" s="201"/>
      <c r="O236" s="201"/>
      <c r="P236" s="202">
        <f>SUM(P237:P238)</f>
        <v>0</v>
      </c>
      <c r="Q236" s="201"/>
      <c r="R236" s="202">
        <f>SUM(R237:R238)</f>
        <v>0</v>
      </c>
      <c r="S236" s="201"/>
      <c r="T236" s="203">
        <f>SUM(T237:T238)</f>
        <v>0</v>
      </c>
      <c r="AR236" s="204" t="s">
        <v>217</v>
      </c>
      <c r="AT236" s="205" t="s">
        <v>77</v>
      </c>
      <c r="AU236" s="205" t="s">
        <v>85</v>
      </c>
      <c r="AY236" s="204" t="s">
        <v>190</v>
      </c>
      <c r="BK236" s="206">
        <f>SUM(BK237:BK238)</f>
        <v>0</v>
      </c>
    </row>
    <row r="237" spans="1:65" s="2" customFormat="1" ht="16.5" customHeight="1">
      <c r="A237" s="34"/>
      <c r="B237" s="35"/>
      <c r="C237" s="209" t="s">
        <v>849</v>
      </c>
      <c r="D237" s="209" t="s">
        <v>192</v>
      </c>
      <c r="E237" s="210" t="s">
        <v>1019</v>
      </c>
      <c r="F237" s="211" t="s">
        <v>1018</v>
      </c>
      <c r="G237" s="212" t="s">
        <v>459</v>
      </c>
      <c r="H237" s="213">
        <v>1</v>
      </c>
      <c r="I237" s="214"/>
      <c r="J237" s="215">
        <f>ROUND(I237*H237,2)</f>
        <v>0</v>
      </c>
      <c r="K237" s="211" t="s">
        <v>400</v>
      </c>
      <c r="L237" s="39"/>
      <c r="M237" s="216" t="s">
        <v>1</v>
      </c>
      <c r="N237" s="217" t="s">
        <v>43</v>
      </c>
      <c r="O237" s="71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460</v>
      </c>
      <c r="AT237" s="220" t="s">
        <v>192</v>
      </c>
      <c r="AU237" s="220" t="s">
        <v>87</v>
      </c>
      <c r="AY237" s="17" t="s">
        <v>190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85</v>
      </c>
      <c r="BK237" s="221">
        <f>ROUND(I237*H237,2)</f>
        <v>0</v>
      </c>
      <c r="BL237" s="17" t="s">
        <v>460</v>
      </c>
      <c r="BM237" s="220" t="s">
        <v>1020</v>
      </c>
    </row>
    <row r="238" spans="1:65" s="2" customFormat="1" ht="16.5" customHeight="1">
      <c r="A238" s="34"/>
      <c r="B238" s="35"/>
      <c r="C238" s="209" t="s">
        <v>851</v>
      </c>
      <c r="D238" s="209" t="s">
        <v>192</v>
      </c>
      <c r="E238" s="210" t="s">
        <v>1021</v>
      </c>
      <c r="F238" s="211" t="s">
        <v>1022</v>
      </c>
      <c r="G238" s="212" t="s">
        <v>459</v>
      </c>
      <c r="H238" s="213">
        <v>1</v>
      </c>
      <c r="I238" s="214"/>
      <c r="J238" s="215">
        <f>ROUND(I238*H238,2)</f>
        <v>0</v>
      </c>
      <c r="K238" s="211" t="s">
        <v>400</v>
      </c>
      <c r="L238" s="39"/>
      <c r="M238" s="266" t="s">
        <v>1</v>
      </c>
      <c r="N238" s="267" t="s">
        <v>43</v>
      </c>
      <c r="O238" s="268"/>
      <c r="P238" s="269">
        <f>O238*H238</f>
        <v>0</v>
      </c>
      <c r="Q238" s="269">
        <v>0</v>
      </c>
      <c r="R238" s="269">
        <f>Q238*H238</f>
        <v>0</v>
      </c>
      <c r="S238" s="269">
        <v>0</v>
      </c>
      <c r="T238" s="27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460</v>
      </c>
      <c r="AT238" s="220" t="s">
        <v>192</v>
      </c>
      <c r="AU238" s="220" t="s">
        <v>87</v>
      </c>
      <c r="AY238" s="17" t="s">
        <v>190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85</v>
      </c>
      <c r="BK238" s="221">
        <f>ROUND(I238*H238,2)</f>
        <v>0</v>
      </c>
      <c r="BL238" s="17" t="s">
        <v>460</v>
      </c>
      <c r="BM238" s="220" t="s">
        <v>1023</v>
      </c>
    </row>
    <row r="239" spans="1:31" s="2" customFormat="1" ht="6.9" customHeight="1">
      <c r="A239" s="34"/>
      <c r="B239" s="54"/>
      <c r="C239" s="55"/>
      <c r="D239" s="55"/>
      <c r="E239" s="55"/>
      <c r="F239" s="55"/>
      <c r="G239" s="55"/>
      <c r="H239" s="55"/>
      <c r="I239" s="159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BOUrkaH6Zj2snhvG2rwoccbYz+EuTaljp+CrJHvera6WOi5qzA13yaS8o287Jpm8sFnToZ2IJ8NIkHWi46l2oA==" saltValue="0fYxrHsaRVEtZ26QnZ1vZCa3ubSna83g2EsOUx2G1LFcNuengBmgyQqtrJfhK/eFCb4g36wble1B8PsaDFoh2Q==" spinCount="100000" sheet="1" objects="1" scenarios="1" formatColumns="0" formatRows="0" autoFilter="0"/>
  <autoFilter ref="C130:K238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5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7" t="s">
        <v>115</v>
      </c>
      <c r="AZ2" s="116" t="s">
        <v>137</v>
      </c>
      <c r="BA2" s="116" t="s">
        <v>1</v>
      </c>
      <c r="BB2" s="116" t="s">
        <v>1</v>
      </c>
      <c r="BC2" s="116" t="s">
        <v>138</v>
      </c>
      <c r="BD2" s="116" t="s">
        <v>87</v>
      </c>
    </row>
    <row r="3" spans="2:56" s="1" customFormat="1" ht="6.9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87</v>
      </c>
      <c r="AZ3" s="116" t="s">
        <v>146</v>
      </c>
      <c r="BA3" s="116" t="s">
        <v>1</v>
      </c>
      <c r="BB3" s="116" t="s">
        <v>1</v>
      </c>
      <c r="BC3" s="116" t="s">
        <v>1048</v>
      </c>
      <c r="BD3" s="116" t="s">
        <v>87</v>
      </c>
    </row>
    <row r="4" spans="2:56" s="1" customFormat="1" ht="24.9" customHeight="1">
      <c r="B4" s="20"/>
      <c r="D4" s="120" t="s">
        <v>141</v>
      </c>
      <c r="I4" s="115"/>
      <c r="L4" s="20"/>
      <c r="M4" s="121" t="s">
        <v>10</v>
      </c>
      <c r="AT4" s="17" t="s">
        <v>4</v>
      </c>
      <c r="AZ4" s="116" t="s">
        <v>139</v>
      </c>
      <c r="BA4" s="116" t="s">
        <v>1</v>
      </c>
      <c r="BB4" s="116" t="s">
        <v>1</v>
      </c>
      <c r="BC4" s="116" t="s">
        <v>439</v>
      </c>
      <c r="BD4" s="116" t="s">
        <v>87</v>
      </c>
    </row>
    <row r="5" spans="2:56" s="1" customFormat="1" ht="6.9" customHeight="1">
      <c r="B5" s="20"/>
      <c r="I5" s="115"/>
      <c r="L5" s="20"/>
      <c r="AZ5" s="116" t="s">
        <v>142</v>
      </c>
      <c r="BA5" s="116" t="s">
        <v>1</v>
      </c>
      <c r="BB5" s="116" t="s">
        <v>1</v>
      </c>
      <c r="BC5" s="116" t="s">
        <v>439</v>
      </c>
      <c r="BD5" s="116" t="s">
        <v>87</v>
      </c>
    </row>
    <row r="6" spans="2:56" s="1" customFormat="1" ht="12" customHeight="1">
      <c r="B6" s="20"/>
      <c r="D6" s="122" t="s">
        <v>16</v>
      </c>
      <c r="I6" s="115"/>
      <c r="L6" s="20"/>
      <c r="AZ6" s="116" t="s">
        <v>889</v>
      </c>
      <c r="BA6" s="116" t="s">
        <v>1</v>
      </c>
      <c r="BB6" s="116" t="s">
        <v>1</v>
      </c>
      <c r="BC6" s="116" t="s">
        <v>1049</v>
      </c>
      <c r="BD6" s="116" t="s">
        <v>87</v>
      </c>
    </row>
    <row r="7" spans="2:56" s="1" customFormat="1" ht="23.25" customHeight="1">
      <c r="B7" s="20"/>
      <c r="E7" s="336" t="str">
        <f>'Rekapitulace stavby'!K6</f>
        <v>Regenerace panelového sídliště Křižná-VI.etapa,lokalita ul.Křižná,Seifertova,Bratří Čapků</v>
      </c>
      <c r="F7" s="337"/>
      <c r="G7" s="337"/>
      <c r="H7" s="337"/>
      <c r="I7" s="115"/>
      <c r="L7" s="20"/>
      <c r="AZ7" s="116" t="s">
        <v>472</v>
      </c>
      <c r="BA7" s="116" t="s">
        <v>1</v>
      </c>
      <c r="BB7" s="116" t="s">
        <v>1</v>
      </c>
      <c r="BC7" s="116" t="s">
        <v>1050</v>
      </c>
      <c r="BD7" s="116" t="s">
        <v>87</v>
      </c>
    </row>
    <row r="8" spans="2:56" s="1" customFormat="1" ht="12" customHeight="1">
      <c r="B8" s="20"/>
      <c r="D8" s="122" t="s">
        <v>150</v>
      </c>
      <c r="I8" s="115"/>
      <c r="L8" s="20"/>
      <c r="AZ8" s="116" t="s">
        <v>475</v>
      </c>
      <c r="BA8" s="116" t="s">
        <v>1</v>
      </c>
      <c r="BB8" s="116" t="s">
        <v>1</v>
      </c>
      <c r="BC8" s="116" t="s">
        <v>1051</v>
      </c>
      <c r="BD8" s="116" t="s">
        <v>87</v>
      </c>
    </row>
    <row r="9" spans="1:31" s="2" customFormat="1" ht="16.5" customHeight="1">
      <c r="A9" s="34"/>
      <c r="B9" s="39"/>
      <c r="C9" s="34"/>
      <c r="D9" s="34"/>
      <c r="E9" s="336" t="s">
        <v>893</v>
      </c>
      <c r="F9" s="338"/>
      <c r="G9" s="338"/>
      <c r="H9" s="338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156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1052</v>
      </c>
      <c r="F11" s="338"/>
      <c r="G11" s="338"/>
      <c r="H11" s="338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0.2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14. 1. 2020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8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0" t="str">
        <f>'Rekapitulace stavby'!E14</f>
        <v>Vyplň údaj</v>
      </c>
      <c r="F20" s="341"/>
      <c r="G20" s="341"/>
      <c r="H20" s="341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31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32</v>
      </c>
      <c r="F23" s="34"/>
      <c r="G23" s="34"/>
      <c r="H23" s="34"/>
      <c r="I23" s="124" t="s">
        <v>27</v>
      </c>
      <c r="J23" s="110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35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37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42" t="s">
        <v>1</v>
      </c>
      <c r="F29" s="342"/>
      <c r="G29" s="342"/>
      <c r="H29" s="342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38</v>
      </c>
      <c r="E32" s="34"/>
      <c r="F32" s="34"/>
      <c r="G32" s="34"/>
      <c r="H32" s="34"/>
      <c r="I32" s="123"/>
      <c r="J32" s="133">
        <f>ROUND(J131,2)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34"/>
      <c r="F34" s="134" t="s">
        <v>40</v>
      </c>
      <c r="G34" s="34"/>
      <c r="H34" s="34"/>
      <c r="I34" s="135" t="s">
        <v>39</v>
      </c>
      <c r="J34" s="134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39"/>
      <c r="C35" s="34"/>
      <c r="D35" s="136" t="s">
        <v>42</v>
      </c>
      <c r="E35" s="122" t="s">
        <v>43</v>
      </c>
      <c r="F35" s="137">
        <f>ROUND((SUM(BE131:BE238)),2)</f>
        <v>0</v>
      </c>
      <c r="G35" s="34"/>
      <c r="H35" s="34"/>
      <c r="I35" s="138">
        <v>0.21</v>
      </c>
      <c r="J35" s="137">
        <f>ROUND(((SUM(BE131:BE238))*I35),2)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39"/>
      <c r="C36" s="34"/>
      <c r="D36" s="34"/>
      <c r="E36" s="122" t="s">
        <v>44</v>
      </c>
      <c r="F36" s="137">
        <f>ROUND((SUM(BF131:BF238)),2)</f>
        <v>0</v>
      </c>
      <c r="G36" s="34"/>
      <c r="H36" s="34"/>
      <c r="I36" s="138">
        <v>0.15</v>
      </c>
      <c r="J36" s="137">
        <f>ROUND(((SUM(BF131:BF238))*I36),2)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22" t="s">
        <v>45</v>
      </c>
      <c r="F37" s="137">
        <f>ROUND((SUM(BG131:BG238)),2)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9"/>
      <c r="C38" s="34"/>
      <c r="D38" s="34"/>
      <c r="E38" s="122" t="s">
        <v>46</v>
      </c>
      <c r="F38" s="137">
        <f>ROUND((SUM(BH131:BH238)),2)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" customHeight="1" hidden="1">
      <c r="A39" s="34"/>
      <c r="B39" s="39"/>
      <c r="C39" s="34"/>
      <c r="D39" s="34"/>
      <c r="E39" s="122" t="s">
        <v>47</v>
      </c>
      <c r="F39" s="137">
        <f>ROUND((SUM(BI131:BI238)),2)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48</v>
      </c>
      <c r="E41" s="141"/>
      <c r="F41" s="141"/>
      <c r="G41" s="142" t="s">
        <v>49</v>
      </c>
      <c r="H41" s="143" t="s">
        <v>50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" customHeight="1">
      <c r="B43" s="20"/>
      <c r="I43" s="115"/>
      <c r="L43" s="20"/>
    </row>
    <row r="44" spans="2:12" s="1" customFormat="1" ht="14.4" customHeight="1">
      <c r="B44" s="20"/>
      <c r="I44" s="115"/>
      <c r="L44" s="20"/>
    </row>
    <row r="45" spans="2:12" s="1" customFormat="1" ht="14.4" customHeight="1">
      <c r="B45" s="20"/>
      <c r="I45" s="115"/>
      <c r="L45" s="20"/>
    </row>
    <row r="46" spans="2:12" s="1" customFormat="1" ht="14.4" customHeight="1">
      <c r="B46" s="20"/>
      <c r="I46" s="115"/>
      <c r="L46" s="20"/>
    </row>
    <row r="47" spans="2:12" s="1" customFormat="1" ht="14.4" customHeight="1">
      <c r="B47" s="20"/>
      <c r="I47" s="115"/>
      <c r="L47" s="20"/>
    </row>
    <row r="48" spans="2:12" s="1" customFormat="1" ht="14.4" customHeight="1">
      <c r="B48" s="20"/>
      <c r="I48" s="115"/>
      <c r="L48" s="20"/>
    </row>
    <row r="49" spans="2:12" s="1" customFormat="1" ht="14.4" customHeight="1">
      <c r="B49" s="20"/>
      <c r="I49" s="115"/>
      <c r="L49" s="20"/>
    </row>
    <row r="50" spans="2:12" s="2" customFormat="1" ht="14.4" customHeight="1">
      <c r="B50" s="51"/>
      <c r="D50" s="147" t="s">
        <v>51</v>
      </c>
      <c r="E50" s="148"/>
      <c r="F50" s="148"/>
      <c r="G50" s="147" t="s">
        <v>52</v>
      </c>
      <c r="H50" s="148"/>
      <c r="I50" s="149"/>
      <c r="J50" s="148"/>
      <c r="K50" s="148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50" t="s">
        <v>53</v>
      </c>
      <c r="E61" s="151"/>
      <c r="F61" s="152" t="s">
        <v>54</v>
      </c>
      <c r="G61" s="150" t="s">
        <v>53</v>
      </c>
      <c r="H61" s="151"/>
      <c r="I61" s="153"/>
      <c r="J61" s="154" t="s">
        <v>54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7" t="s">
        <v>55</v>
      </c>
      <c r="E65" s="155"/>
      <c r="F65" s="155"/>
      <c r="G65" s="147" t="s">
        <v>56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50" t="s">
        <v>53</v>
      </c>
      <c r="E76" s="151"/>
      <c r="F76" s="152" t="s">
        <v>54</v>
      </c>
      <c r="G76" s="150" t="s">
        <v>53</v>
      </c>
      <c r="H76" s="151"/>
      <c r="I76" s="153"/>
      <c r="J76" s="154" t="s">
        <v>54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158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43" t="str">
        <f>E7</f>
        <v>Regenerace panelového sídliště Křižná-VI.etapa,lokalita ul.Křižná,Seifertova,Bratří Čapků</v>
      </c>
      <c r="F85" s="344"/>
      <c r="G85" s="344"/>
      <c r="H85" s="344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150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43" t="s">
        <v>893</v>
      </c>
      <c r="F87" s="345"/>
      <c r="G87" s="345"/>
      <c r="H87" s="345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156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96" t="str">
        <f>E11</f>
        <v xml:space="preserve">03 - C.1.13 - Parkoviště u bytového domu Křižná  č.p. 680-681 </v>
      </c>
      <c r="F89" s="345"/>
      <c r="G89" s="345"/>
      <c r="H89" s="345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Valašské Meziříčí</v>
      </c>
      <c r="G91" s="36"/>
      <c r="H91" s="36"/>
      <c r="I91" s="124" t="s">
        <v>22</v>
      </c>
      <c r="J91" s="66" t="str">
        <f>IF(J14="","",J14)</f>
        <v>14. 1. 2020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65" customHeight="1">
      <c r="A93" s="34"/>
      <c r="B93" s="35"/>
      <c r="C93" s="29" t="s">
        <v>24</v>
      </c>
      <c r="D93" s="36"/>
      <c r="E93" s="36"/>
      <c r="F93" s="27" t="str">
        <f>E17</f>
        <v>Město Valašské Meziříčí</v>
      </c>
      <c r="G93" s="36"/>
      <c r="H93" s="36"/>
      <c r="I93" s="124" t="s">
        <v>30</v>
      </c>
      <c r="J93" s="32" t="str">
        <f>E23</f>
        <v>LZ-PROJEKT plus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1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35</v>
      </c>
      <c r="J94" s="32" t="str">
        <f>E26</f>
        <v>Fajfrová Irena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159</v>
      </c>
      <c r="D96" s="164"/>
      <c r="E96" s="164"/>
      <c r="F96" s="164"/>
      <c r="G96" s="164"/>
      <c r="H96" s="164"/>
      <c r="I96" s="165"/>
      <c r="J96" s="166" t="s">
        <v>160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8" customHeight="1">
      <c r="A98" s="34"/>
      <c r="B98" s="35"/>
      <c r="C98" s="167" t="s">
        <v>161</v>
      </c>
      <c r="D98" s="36"/>
      <c r="E98" s="36"/>
      <c r="F98" s="36"/>
      <c r="G98" s="36"/>
      <c r="H98" s="36"/>
      <c r="I98" s="123"/>
      <c r="J98" s="84">
        <f>J131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162</v>
      </c>
    </row>
    <row r="99" spans="2:12" s="9" customFormat="1" ht="24.9" customHeight="1">
      <c r="B99" s="168"/>
      <c r="C99" s="169"/>
      <c r="D99" s="170" t="s">
        <v>163</v>
      </c>
      <c r="E99" s="171"/>
      <c r="F99" s="171"/>
      <c r="G99" s="171"/>
      <c r="H99" s="171"/>
      <c r="I99" s="172"/>
      <c r="J99" s="173">
        <f>J132</f>
        <v>0</v>
      </c>
      <c r="K99" s="169"/>
      <c r="L99" s="174"/>
    </row>
    <row r="100" spans="2:12" s="10" customFormat="1" ht="19.95" customHeight="1">
      <c r="B100" s="175"/>
      <c r="C100" s="104"/>
      <c r="D100" s="176" t="s">
        <v>164</v>
      </c>
      <c r="E100" s="177"/>
      <c r="F100" s="177"/>
      <c r="G100" s="177"/>
      <c r="H100" s="177"/>
      <c r="I100" s="178"/>
      <c r="J100" s="179">
        <f>J133</f>
        <v>0</v>
      </c>
      <c r="K100" s="104"/>
      <c r="L100" s="180"/>
    </row>
    <row r="101" spans="2:12" s="10" customFormat="1" ht="19.95" customHeight="1">
      <c r="B101" s="175"/>
      <c r="C101" s="104"/>
      <c r="D101" s="176" t="s">
        <v>895</v>
      </c>
      <c r="E101" s="177"/>
      <c r="F101" s="177"/>
      <c r="G101" s="177"/>
      <c r="H101" s="177"/>
      <c r="I101" s="178"/>
      <c r="J101" s="179">
        <f>J173</f>
        <v>0</v>
      </c>
      <c r="K101" s="104"/>
      <c r="L101" s="180"/>
    </row>
    <row r="102" spans="2:12" s="10" customFormat="1" ht="19.95" customHeight="1">
      <c r="B102" s="175"/>
      <c r="C102" s="104"/>
      <c r="D102" s="176" t="s">
        <v>716</v>
      </c>
      <c r="E102" s="177"/>
      <c r="F102" s="177"/>
      <c r="G102" s="177"/>
      <c r="H102" s="177"/>
      <c r="I102" s="178"/>
      <c r="J102" s="179">
        <f>J182</f>
        <v>0</v>
      </c>
      <c r="K102" s="104"/>
      <c r="L102" s="180"/>
    </row>
    <row r="103" spans="2:12" s="10" customFormat="1" ht="19.95" customHeight="1">
      <c r="B103" s="175"/>
      <c r="C103" s="104"/>
      <c r="D103" s="176" t="s">
        <v>479</v>
      </c>
      <c r="E103" s="177"/>
      <c r="F103" s="177"/>
      <c r="G103" s="177"/>
      <c r="H103" s="177"/>
      <c r="I103" s="178"/>
      <c r="J103" s="179">
        <f>J184</f>
        <v>0</v>
      </c>
      <c r="K103" s="104"/>
      <c r="L103" s="180"/>
    </row>
    <row r="104" spans="2:12" s="10" customFormat="1" ht="19.95" customHeight="1">
      <c r="B104" s="175"/>
      <c r="C104" s="104"/>
      <c r="D104" s="176" t="s">
        <v>480</v>
      </c>
      <c r="E104" s="177"/>
      <c r="F104" s="177"/>
      <c r="G104" s="177"/>
      <c r="H104" s="177"/>
      <c r="I104" s="178"/>
      <c r="J104" s="179">
        <f>J214</f>
        <v>0</v>
      </c>
      <c r="K104" s="104"/>
      <c r="L104" s="180"/>
    </row>
    <row r="105" spans="2:12" s="10" customFormat="1" ht="19.95" customHeight="1">
      <c r="B105" s="175"/>
      <c r="C105" s="104"/>
      <c r="D105" s="176" t="s">
        <v>169</v>
      </c>
      <c r="E105" s="177"/>
      <c r="F105" s="177"/>
      <c r="G105" s="177"/>
      <c r="H105" s="177"/>
      <c r="I105" s="178"/>
      <c r="J105" s="179">
        <f>J228</f>
        <v>0</v>
      </c>
      <c r="K105" s="104"/>
      <c r="L105" s="180"/>
    </row>
    <row r="106" spans="2:12" s="9" customFormat="1" ht="24.9" customHeight="1">
      <c r="B106" s="168"/>
      <c r="C106" s="169"/>
      <c r="D106" s="170" t="s">
        <v>173</v>
      </c>
      <c r="E106" s="171"/>
      <c r="F106" s="171"/>
      <c r="G106" s="171"/>
      <c r="H106" s="171"/>
      <c r="I106" s="172"/>
      <c r="J106" s="173">
        <f>J230</f>
        <v>0</v>
      </c>
      <c r="K106" s="169"/>
      <c r="L106" s="174"/>
    </row>
    <row r="107" spans="2:12" s="10" customFormat="1" ht="19.95" customHeight="1">
      <c r="B107" s="175"/>
      <c r="C107" s="104"/>
      <c r="D107" s="176" t="s">
        <v>174</v>
      </c>
      <c r="E107" s="177"/>
      <c r="F107" s="177"/>
      <c r="G107" s="177"/>
      <c r="H107" s="177"/>
      <c r="I107" s="178"/>
      <c r="J107" s="179">
        <f>J231</f>
        <v>0</v>
      </c>
      <c r="K107" s="104"/>
      <c r="L107" s="180"/>
    </row>
    <row r="108" spans="2:12" s="10" customFormat="1" ht="19.95" customHeight="1">
      <c r="B108" s="175"/>
      <c r="C108" s="104"/>
      <c r="D108" s="176" t="s">
        <v>717</v>
      </c>
      <c r="E108" s="177"/>
      <c r="F108" s="177"/>
      <c r="G108" s="177"/>
      <c r="H108" s="177"/>
      <c r="I108" s="178"/>
      <c r="J108" s="179">
        <f>J234</f>
        <v>0</v>
      </c>
      <c r="K108" s="104"/>
      <c r="L108" s="180"/>
    </row>
    <row r="109" spans="2:12" s="10" customFormat="1" ht="19.95" customHeight="1">
      <c r="B109" s="175"/>
      <c r="C109" s="104"/>
      <c r="D109" s="176" t="s">
        <v>896</v>
      </c>
      <c r="E109" s="177"/>
      <c r="F109" s="177"/>
      <c r="G109" s="177"/>
      <c r="H109" s="177"/>
      <c r="I109" s="178"/>
      <c r="J109" s="179">
        <f>J236</f>
        <v>0</v>
      </c>
      <c r="K109" s="104"/>
      <c r="L109" s="180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54"/>
      <c r="C111" s="55"/>
      <c r="D111" s="55"/>
      <c r="E111" s="55"/>
      <c r="F111" s="55"/>
      <c r="G111" s="55"/>
      <c r="H111" s="55"/>
      <c r="I111" s="159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" customHeight="1">
      <c r="A115" s="34"/>
      <c r="B115" s="56"/>
      <c r="C115" s="57"/>
      <c r="D115" s="57"/>
      <c r="E115" s="57"/>
      <c r="F115" s="57"/>
      <c r="G115" s="57"/>
      <c r="H115" s="57"/>
      <c r="I115" s="162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" customHeight="1">
      <c r="A116" s="34"/>
      <c r="B116" s="35"/>
      <c r="C116" s="23" t="s">
        <v>175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3.25" customHeight="1">
      <c r="A119" s="34"/>
      <c r="B119" s="35"/>
      <c r="C119" s="36"/>
      <c r="D119" s="36"/>
      <c r="E119" s="343" t="str">
        <f>E7</f>
        <v>Regenerace panelového sídliště Křižná-VI.etapa,lokalita ul.Křižná,Seifertova,Bratří Čapků</v>
      </c>
      <c r="F119" s="344"/>
      <c r="G119" s="344"/>
      <c r="H119" s="344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2:12" s="1" customFormat="1" ht="12" customHeight="1">
      <c r="B120" s="21"/>
      <c r="C120" s="29" t="s">
        <v>150</v>
      </c>
      <c r="D120" s="22"/>
      <c r="E120" s="22"/>
      <c r="F120" s="22"/>
      <c r="G120" s="22"/>
      <c r="H120" s="22"/>
      <c r="I120" s="115"/>
      <c r="J120" s="22"/>
      <c r="K120" s="22"/>
      <c r="L120" s="20"/>
    </row>
    <row r="121" spans="1:31" s="2" customFormat="1" ht="16.5" customHeight="1">
      <c r="A121" s="34"/>
      <c r="B121" s="35"/>
      <c r="C121" s="36"/>
      <c r="D121" s="36"/>
      <c r="E121" s="343" t="s">
        <v>893</v>
      </c>
      <c r="F121" s="345"/>
      <c r="G121" s="345"/>
      <c r="H121" s="345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156</v>
      </c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96" t="str">
        <f>E11</f>
        <v xml:space="preserve">03 - C.1.13 - Parkoviště u bytového domu Křižná  č.p. 680-681 </v>
      </c>
      <c r="F123" s="345"/>
      <c r="G123" s="345"/>
      <c r="H123" s="345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123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F14</f>
        <v>Valašské Meziříčí</v>
      </c>
      <c r="G125" s="36"/>
      <c r="H125" s="36"/>
      <c r="I125" s="124" t="s">
        <v>22</v>
      </c>
      <c r="J125" s="66" t="str">
        <f>IF(J14="","",J14)</f>
        <v>14. 1. 2020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6"/>
      <c r="D126" s="36"/>
      <c r="E126" s="36"/>
      <c r="F126" s="36"/>
      <c r="G126" s="36"/>
      <c r="H126" s="36"/>
      <c r="I126" s="123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65" customHeight="1">
      <c r="A127" s="34"/>
      <c r="B127" s="35"/>
      <c r="C127" s="29" t="s">
        <v>24</v>
      </c>
      <c r="D127" s="36"/>
      <c r="E127" s="36"/>
      <c r="F127" s="27" t="str">
        <f>E17</f>
        <v>Město Valašské Meziříčí</v>
      </c>
      <c r="G127" s="36"/>
      <c r="H127" s="36"/>
      <c r="I127" s="124" t="s">
        <v>30</v>
      </c>
      <c r="J127" s="32" t="str">
        <f>E23</f>
        <v>LZ-PROJEKT plus s.r.o.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28</v>
      </c>
      <c r="D128" s="36"/>
      <c r="E128" s="36"/>
      <c r="F128" s="27" t="str">
        <f>IF(E20="","",E20)</f>
        <v>Vyplň údaj</v>
      </c>
      <c r="G128" s="36"/>
      <c r="H128" s="36"/>
      <c r="I128" s="124" t="s">
        <v>35</v>
      </c>
      <c r="J128" s="32" t="str">
        <f>E26</f>
        <v>Fajfrová Irena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123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81"/>
      <c r="B130" s="182"/>
      <c r="C130" s="183" t="s">
        <v>176</v>
      </c>
      <c r="D130" s="184" t="s">
        <v>63</v>
      </c>
      <c r="E130" s="184" t="s">
        <v>59</v>
      </c>
      <c r="F130" s="184" t="s">
        <v>60</v>
      </c>
      <c r="G130" s="184" t="s">
        <v>177</v>
      </c>
      <c r="H130" s="184" t="s">
        <v>178</v>
      </c>
      <c r="I130" s="185" t="s">
        <v>179</v>
      </c>
      <c r="J130" s="184" t="s">
        <v>160</v>
      </c>
      <c r="K130" s="186" t="s">
        <v>180</v>
      </c>
      <c r="L130" s="187"/>
      <c r="M130" s="75" t="s">
        <v>1</v>
      </c>
      <c r="N130" s="76" t="s">
        <v>42</v>
      </c>
      <c r="O130" s="76" t="s">
        <v>181</v>
      </c>
      <c r="P130" s="76" t="s">
        <v>182</v>
      </c>
      <c r="Q130" s="76" t="s">
        <v>183</v>
      </c>
      <c r="R130" s="76" t="s">
        <v>184</v>
      </c>
      <c r="S130" s="76" t="s">
        <v>185</v>
      </c>
      <c r="T130" s="77" t="s">
        <v>186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</row>
    <row r="131" spans="1:63" s="2" customFormat="1" ht="22.8" customHeight="1">
      <c r="A131" s="34"/>
      <c r="B131" s="35"/>
      <c r="C131" s="82" t="s">
        <v>187</v>
      </c>
      <c r="D131" s="36"/>
      <c r="E131" s="36"/>
      <c r="F131" s="36"/>
      <c r="G131" s="36"/>
      <c r="H131" s="36"/>
      <c r="I131" s="123"/>
      <c r="J131" s="188">
        <f>BK131</f>
        <v>0</v>
      </c>
      <c r="K131" s="36"/>
      <c r="L131" s="39"/>
      <c r="M131" s="78"/>
      <c r="N131" s="189"/>
      <c r="O131" s="79"/>
      <c r="P131" s="190">
        <f>P132+P230</f>
        <v>0</v>
      </c>
      <c r="Q131" s="79"/>
      <c r="R131" s="190">
        <f>R132+R230</f>
        <v>221.930351</v>
      </c>
      <c r="S131" s="79"/>
      <c r="T131" s="191">
        <f>T132+T230</f>
        <v>146.719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77</v>
      </c>
      <c r="AU131" s="17" t="s">
        <v>162</v>
      </c>
      <c r="BK131" s="192">
        <f>BK132+BK230</f>
        <v>0</v>
      </c>
    </row>
    <row r="132" spans="2:63" s="12" customFormat="1" ht="25.95" customHeight="1">
      <c r="B132" s="193"/>
      <c r="C132" s="194"/>
      <c r="D132" s="195" t="s">
        <v>77</v>
      </c>
      <c r="E132" s="196" t="s">
        <v>188</v>
      </c>
      <c r="F132" s="196" t="s">
        <v>189</v>
      </c>
      <c r="G132" s="194"/>
      <c r="H132" s="194"/>
      <c r="I132" s="197"/>
      <c r="J132" s="198">
        <f>BK132</f>
        <v>0</v>
      </c>
      <c r="K132" s="194"/>
      <c r="L132" s="199"/>
      <c r="M132" s="200"/>
      <c r="N132" s="201"/>
      <c r="O132" s="201"/>
      <c r="P132" s="202">
        <f>P133+P173+P182+P184+P214+P228</f>
        <v>0</v>
      </c>
      <c r="Q132" s="201"/>
      <c r="R132" s="202">
        <f>R133+R173+R182+R184+R214+R228</f>
        <v>221.930351</v>
      </c>
      <c r="S132" s="201"/>
      <c r="T132" s="203">
        <f>T133+T173+T182+T184+T214+T228</f>
        <v>146.719</v>
      </c>
      <c r="AR132" s="204" t="s">
        <v>85</v>
      </c>
      <c r="AT132" s="205" t="s">
        <v>77</v>
      </c>
      <c r="AU132" s="205" t="s">
        <v>78</v>
      </c>
      <c r="AY132" s="204" t="s">
        <v>190</v>
      </c>
      <c r="BK132" s="206">
        <f>BK133+BK173+BK182+BK184+BK214+BK228</f>
        <v>0</v>
      </c>
    </row>
    <row r="133" spans="2:63" s="12" customFormat="1" ht="22.8" customHeight="1">
      <c r="B133" s="193"/>
      <c r="C133" s="194"/>
      <c r="D133" s="195" t="s">
        <v>77</v>
      </c>
      <c r="E133" s="207" t="s">
        <v>85</v>
      </c>
      <c r="F133" s="207" t="s">
        <v>191</v>
      </c>
      <c r="G133" s="194"/>
      <c r="H133" s="194"/>
      <c r="I133" s="197"/>
      <c r="J133" s="208">
        <f>BK133</f>
        <v>0</v>
      </c>
      <c r="K133" s="194"/>
      <c r="L133" s="199"/>
      <c r="M133" s="200"/>
      <c r="N133" s="201"/>
      <c r="O133" s="201"/>
      <c r="P133" s="202">
        <f>SUM(P134:P172)</f>
        <v>0</v>
      </c>
      <c r="Q133" s="201"/>
      <c r="R133" s="202">
        <f>SUM(R134:R172)</f>
        <v>0</v>
      </c>
      <c r="S133" s="201"/>
      <c r="T133" s="203">
        <f>SUM(T134:T172)</f>
        <v>146.637</v>
      </c>
      <c r="AR133" s="204" t="s">
        <v>85</v>
      </c>
      <c r="AT133" s="205" t="s">
        <v>77</v>
      </c>
      <c r="AU133" s="205" t="s">
        <v>85</v>
      </c>
      <c r="AY133" s="204" t="s">
        <v>190</v>
      </c>
      <c r="BK133" s="206">
        <f>SUM(BK134:BK172)</f>
        <v>0</v>
      </c>
    </row>
    <row r="134" spans="1:65" s="2" customFormat="1" ht="21.75" customHeight="1">
      <c r="A134" s="34"/>
      <c r="B134" s="35"/>
      <c r="C134" s="209" t="s">
        <v>85</v>
      </c>
      <c r="D134" s="209" t="s">
        <v>192</v>
      </c>
      <c r="E134" s="210" t="s">
        <v>897</v>
      </c>
      <c r="F134" s="211" t="s">
        <v>898</v>
      </c>
      <c r="G134" s="212" t="s">
        <v>195</v>
      </c>
      <c r="H134" s="213">
        <v>172</v>
      </c>
      <c r="I134" s="214"/>
      <c r="J134" s="215">
        <f>ROUND(I134*H134,2)</f>
        <v>0</v>
      </c>
      <c r="K134" s="211" t="s">
        <v>196</v>
      </c>
      <c r="L134" s="39"/>
      <c r="M134" s="216" t="s">
        <v>1</v>
      </c>
      <c r="N134" s="217" t="s">
        <v>43</v>
      </c>
      <c r="O134" s="71"/>
      <c r="P134" s="218">
        <f>O134*H134</f>
        <v>0</v>
      </c>
      <c r="Q134" s="218">
        <v>0</v>
      </c>
      <c r="R134" s="218">
        <f>Q134*H134</f>
        <v>0</v>
      </c>
      <c r="S134" s="218">
        <v>0.44</v>
      </c>
      <c r="T134" s="219">
        <f>S134*H134</f>
        <v>75.68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197</v>
      </c>
      <c r="AT134" s="220" t="s">
        <v>192</v>
      </c>
      <c r="AU134" s="220" t="s">
        <v>87</v>
      </c>
      <c r="AY134" s="17" t="s">
        <v>190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85</v>
      </c>
      <c r="BK134" s="221">
        <f>ROUND(I134*H134,2)</f>
        <v>0</v>
      </c>
      <c r="BL134" s="17" t="s">
        <v>197</v>
      </c>
      <c r="BM134" s="220" t="s">
        <v>899</v>
      </c>
    </row>
    <row r="135" spans="1:65" s="2" customFormat="1" ht="21.75" customHeight="1">
      <c r="A135" s="34"/>
      <c r="B135" s="35"/>
      <c r="C135" s="209" t="s">
        <v>87</v>
      </c>
      <c r="D135" s="209" t="s">
        <v>192</v>
      </c>
      <c r="E135" s="210" t="s">
        <v>900</v>
      </c>
      <c r="F135" s="211" t="s">
        <v>901</v>
      </c>
      <c r="G135" s="212" t="s">
        <v>195</v>
      </c>
      <c r="H135" s="213">
        <v>172</v>
      </c>
      <c r="I135" s="214"/>
      <c r="J135" s="215">
        <f>ROUND(I135*H135,2)</f>
        <v>0</v>
      </c>
      <c r="K135" s="211" t="s">
        <v>196</v>
      </c>
      <c r="L135" s="39"/>
      <c r="M135" s="216" t="s">
        <v>1</v>
      </c>
      <c r="N135" s="217" t="s">
        <v>43</v>
      </c>
      <c r="O135" s="71"/>
      <c r="P135" s="218">
        <f>O135*H135</f>
        <v>0</v>
      </c>
      <c r="Q135" s="218">
        <v>0</v>
      </c>
      <c r="R135" s="218">
        <f>Q135*H135</f>
        <v>0</v>
      </c>
      <c r="S135" s="218">
        <v>0.316</v>
      </c>
      <c r="T135" s="219">
        <f>S135*H135</f>
        <v>54.352000000000004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197</v>
      </c>
      <c r="AT135" s="220" t="s">
        <v>192</v>
      </c>
      <c r="AU135" s="220" t="s">
        <v>87</v>
      </c>
      <c r="AY135" s="17" t="s">
        <v>190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7" t="s">
        <v>85</v>
      </c>
      <c r="BK135" s="221">
        <f>ROUND(I135*H135,2)</f>
        <v>0</v>
      </c>
      <c r="BL135" s="17" t="s">
        <v>197</v>
      </c>
      <c r="BM135" s="220" t="s">
        <v>902</v>
      </c>
    </row>
    <row r="136" spans="1:65" s="2" customFormat="1" ht="16.5" customHeight="1">
      <c r="A136" s="34"/>
      <c r="B136" s="35"/>
      <c r="C136" s="209" t="s">
        <v>205</v>
      </c>
      <c r="D136" s="209" t="s">
        <v>192</v>
      </c>
      <c r="E136" s="210" t="s">
        <v>489</v>
      </c>
      <c r="F136" s="211" t="s">
        <v>490</v>
      </c>
      <c r="G136" s="212" t="s">
        <v>350</v>
      </c>
      <c r="H136" s="213">
        <v>81</v>
      </c>
      <c r="I136" s="214"/>
      <c r="J136" s="215">
        <f>ROUND(I136*H136,2)</f>
        <v>0</v>
      </c>
      <c r="K136" s="211" t="s">
        <v>196</v>
      </c>
      <c r="L136" s="39"/>
      <c r="M136" s="216" t="s">
        <v>1</v>
      </c>
      <c r="N136" s="217" t="s">
        <v>43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0.205</v>
      </c>
      <c r="T136" s="219">
        <f>S136*H136</f>
        <v>16.605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197</v>
      </c>
      <c r="AT136" s="220" t="s">
        <v>192</v>
      </c>
      <c r="AU136" s="220" t="s">
        <v>87</v>
      </c>
      <c r="AY136" s="17" t="s">
        <v>190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85</v>
      </c>
      <c r="BK136" s="221">
        <f>ROUND(I136*H136,2)</f>
        <v>0</v>
      </c>
      <c r="BL136" s="17" t="s">
        <v>197</v>
      </c>
      <c r="BM136" s="220" t="s">
        <v>903</v>
      </c>
    </row>
    <row r="137" spans="2:51" s="13" customFormat="1" ht="10.2">
      <c r="B137" s="222"/>
      <c r="C137" s="223"/>
      <c r="D137" s="224" t="s">
        <v>199</v>
      </c>
      <c r="E137" s="225" t="s">
        <v>1</v>
      </c>
      <c r="F137" s="226" t="s">
        <v>1053</v>
      </c>
      <c r="G137" s="223"/>
      <c r="H137" s="227">
        <v>81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199</v>
      </c>
      <c r="AU137" s="233" t="s">
        <v>87</v>
      </c>
      <c r="AV137" s="13" t="s">
        <v>87</v>
      </c>
      <c r="AW137" s="13" t="s">
        <v>34</v>
      </c>
      <c r="AX137" s="13" t="s">
        <v>85</v>
      </c>
      <c r="AY137" s="233" t="s">
        <v>190</v>
      </c>
    </row>
    <row r="138" spans="1:65" s="2" customFormat="1" ht="21.75" customHeight="1">
      <c r="A138" s="34"/>
      <c r="B138" s="35"/>
      <c r="C138" s="209" t="s">
        <v>197</v>
      </c>
      <c r="D138" s="209" t="s">
        <v>192</v>
      </c>
      <c r="E138" s="210" t="s">
        <v>492</v>
      </c>
      <c r="F138" s="211" t="s">
        <v>493</v>
      </c>
      <c r="G138" s="212" t="s">
        <v>195</v>
      </c>
      <c r="H138" s="213">
        <v>48</v>
      </c>
      <c r="I138" s="214"/>
      <c r="J138" s="215">
        <f>ROUND(I138*H138,2)</f>
        <v>0</v>
      </c>
      <c r="K138" s="211" t="s">
        <v>196</v>
      </c>
      <c r="L138" s="39"/>
      <c r="M138" s="216" t="s">
        <v>1</v>
      </c>
      <c r="N138" s="217" t="s">
        <v>43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197</v>
      </c>
      <c r="AT138" s="220" t="s">
        <v>192</v>
      </c>
      <c r="AU138" s="220" t="s">
        <v>87</v>
      </c>
      <c r="AY138" s="17" t="s">
        <v>190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85</v>
      </c>
      <c r="BK138" s="221">
        <f>ROUND(I138*H138,2)</f>
        <v>0</v>
      </c>
      <c r="BL138" s="17" t="s">
        <v>197</v>
      </c>
      <c r="BM138" s="220" t="s">
        <v>905</v>
      </c>
    </row>
    <row r="139" spans="2:51" s="13" customFormat="1" ht="10.2">
      <c r="B139" s="222"/>
      <c r="C139" s="223"/>
      <c r="D139" s="224" t="s">
        <v>199</v>
      </c>
      <c r="E139" s="225" t="s">
        <v>139</v>
      </c>
      <c r="F139" s="226" t="s">
        <v>1054</v>
      </c>
      <c r="G139" s="223"/>
      <c r="H139" s="227">
        <v>48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199</v>
      </c>
      <c r="AU139" s="233" t="s">
        <v>87</v>
      </c>
      <c r="AV139" s="13" t="s">
        <v>87</v>
      </c>
      <c r="AW139" s="13" t="s">
        <v>34</v>
      </c>
      <c r="AX139" s="13" t="s">
        <v>85</v>
      </c>
      <c r="AY139" s="233" t="s">
        <v>190</v>
      </c>
    </row>
    <row r="140" spans="1:65" s="2" customFormat="1" ht="21.75" customHeight="1">
      <c r="A140" s="34"/>
      <c r="B140" s="35"/>
      <c r="C140" s="209" t="s">
        <v>217</v>
      </c>
      <c r="D140" s="209" t="s">
        <v>192</v>
      </c>
      <c r="E140" s="210" t="s">
        <v>200</v>
      </c>
      <c r="F140" s="211" t="s">
        <v>201</v>
      </c>
      <c r="G140" s="212" t="s">
        <v>202</v>
      </c>
      <c r="H140" s="213">
        <v>30</v>
      </c>
      <c r="I140" s="214"/>
      <c r="J140" s="215">
        <f>ROUND(I140*H140,2)</f>
        <v>0</v>
      </c>
      <c r="K140" s="211" t="s">
        <v>196</v>
      </c>
      <c r="L140" s="39"/>
      <c r="M140" s="216" t="s">
        <v>1</v>
      </c>
      <c r="N140" s="217" t="s">
        <v>43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197</v>
      </c>
      <c r="AT140" s="220" t="s">
        <v>192</v>
      </c>
      <c r="AU140" s="220" t="s">
        <v>87</v>
      </c>
      <c r="AY140" s="17" t="s">
        <v>190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85</v>
      </c>
      <c r="BK140" s="221">
        <f>ROUND(I140*H140,2)</f>
        <v>0</v>
      </c>
      <c r="BL140" s="17" t="s">
        <v>197</v>
      </c>
      <c r="BM140" s="220" t="s">
        <v>906</v>
      </c>
    </row>
    <row r="141" spans="2:51" s="13" customFormat="1" ht="10.2">
      <c r="B141" s="222"/>
      <c r="C141" s="223"/>
      <c r="D141" s="224" t="s">
        <v>199</v>
      </c>
      <c r="E141" s="225" t="s">
        <v>137</v>
      </c>
      <c r="F141" s="226" t="s">
        <v>1055</v>
      </c>
      <c r="G141" s="223"/>
      <c r="H141" s="227">
        <v>30</v>
      </c>
      <c r="I141" s="228"/>
      <c r="J141" s="223"/>
      <c r="K141" s="223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199</v>
      </c>
      <c r="AU141" s="233" t="s">
        <v>87</v>
      </c>
      <c r="AV141" s="13" t="s">
        <v>87</v>
      </c>
      <c r="AW141" s="13" t="s">
        <v>34</v>
      </c>
      <c r="AX141" s="13" t="s">
        <v>85</v>
      </c>
      <c r="AY141" s="233" t="s">
        <v>190</v>
      </c>
    </row>
    <row r="142" spans="1:65" s="2" customFormat="1" ht="21.75" customHeight="1">
      <c r="A142" s="34"/>
      <c r="B142" s="35"/>
      <c r="C142" s="209" t="s">
        <v>223</v>
      </c>
      <c r="D142" s="209" t="s">
        <v>192</v>
      </c>
      <c r="E142" s="210" t="s">
        <v>908</v>
      </c>
      <c r="F142" s="211" t="s">
        <v>909</v>
      </c>
      <c r="G142" s="212" t="s">
        <v>202</v>
      </c>
      <c r="H142" s="213">
        <v>5.4</v>
      </c>
      <c r="I142" s="214"/>
      <c r="J142" s="215">
        <f>ROUND(I142*H142,2)</f>
        <v>0</v>
      </c>
      <c r="K142" s="211" t="s">
        <v>196</v>
      </c>
      <c r="L142" s="39"/>
      <c r="M142" s="216" t="s">
        <v>1</v>
      </c>
      <c r="N142" s="217" t="s">
        <v>43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197</v>
      </c>
      <c r="AT142" s="220" t="s">
        <v>192</v>
      </c>
      <c r="AU142" s="220" t="s">
        <v>87</v>
      </c>
      <c r="AY142" s="17" t="s">
        <v>190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85</v>
      </c>
      <c r="BK142" s="221">
        <f>ROUND(I142*H142,2)</f>
        <v>0</v>
      </c>
      <c r="BL142" s="17" t="s">
        <v>197</v>
      </c>
      <c r="BM142" s="220" t="s">
        <v>910</v>
      </c>
    </row>
    <row r="143" spans="2:51" s="14" customFormat="1" ht="10.2">
      <c r="B143" s="234"/>
      <c r="C143" s="235"/>
      <c r="D143" s="224" t="s">
        <v>199</v>
      </c>
      <c r="E143" s="236" t="s">
        <v>1</v>
      </c>
      <c r="F143" s="237" t="s">
        <v>501</v>
      </c>
      <c r="G143" s="235"/>
      <c r="H143" s="236" t="s">
        <v>1</v>
      </c>
      <c r="I143" s="238"/>
      <c r="J143" s="235"/>
      <c r="K143" s="235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199</v>
      </c>
      <c r="AU143" s="243" t="s">
        <v>87</v>
      </c>
      <c r="AV143" s="14" t="s">
        <v>85</v>
      </c>
      <c r="AW143" s="14" t="s">
        <v>34</v>
      </c>
      <c r="AX143" s="14" t="s">
        <v>78</v>
      </c>
      <c r="AY143" s="243" t="s">
        <v>190</v>
      </c>
    </row>
    <row r="144" spans="2:51" s="13" customFormat="1" ht="10.2">
      <c r="B144" s="222"/>
      <c r="C144" s="223"/>
      <c r="D144" s="224" t="s">
        <v>199</v>
      </c>
      <c r="E144" s="225" t="s">
        <v>1</v>
      </c>
      <c r="F144" s="226" t="s">
        <v>1056</v>
      </c>
      <c r="G144" s="223"/>
      <c r="H144" s="227">
        <v>3.24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199</v>
      </c>
      <c r="AU144" s="233" t="s">
        <v>87</v>
      </c>
      <c r="AV144" s="13" t="s">
        <v>87</v>
      </c>
      <c r="AW144" s="13" t="s">
        <v>34</v>
      </c>
      <c r="AX144" s="13" t="s">
        <v>78</v>
      </c>
      <c r="AY144" s="233" t="s">
        <v>190</v>
      </c>
    </row>
    <row r="145" spans="2:51" s="13" customFormat="1" ht="10.2">
      <c r="B145" s="222"/>
      <c r="C145" s="223"/>
      <c r="D145" s="224" t="s">
        <v>199</v>
      </c>
      <c r="E145" s="225" t="s">
        <v>1</v>
      </c>
      <c r="F145" s="226" t="s">
        <v>1057</v>
      </c>
      <c r="G145" s="223"/>
      <c r="H145" s="227">
        <v>2.16</v>
      </c>
      <c r="I145" s="228"/>
      <c r="J145" s="223"/>
      <c r="K145" s="223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199</v>
      </c>
      <c r="AU145" s="233" t="s">
        <v>87</v>
      </c>
      <c r="AV145" s="13" t="s">
        <v>87</v>
      </c>
      <c r="AW145" s="13" t="s">
        <v>34</v>
      </c>
      <c r="AX145" s="13" t="s">
        <v>78</v>
      </c>
      <c r="AY145" s="233" t="s">
        <v>190</v>
      </c>
    </row>
    <row r="146" spans="2:51" s="15" customFormat="1" ht="10.2">
      <c r="B146" s="244"/>
      <c r="C146" s="245"/>
      <c r="D146" s="224" t="s">
        <v>199</v>
      </c>
      <c r="E146" s="246" t="s">
        <v>889</v>
      </c>
      <c r="F146" s="247" t="s">
        <v>216</v>
      </c>
      <c r="G146" s="245"/>
      <c r="H146" s="248">
        <v>5.4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199</v>
      </c>
      <c r="AU146" s="254" t="s">
        <v>87</v>
      </c>
      <c r="AV146" s="15" t="s">
        <v>197</v>
      </c>
      <c r="AW146" s="15" t="s">
        <v>34</v>
      </c>
      <c r="AX146" s="15" t="s">
        <v>85</v>
      </c>
      <c r="AY146" s="254" t="s">
        <v>190</v>
      </c>
    </row>
    <row r="147" spans="1:65" s="2" customFormat="1" ht="21.75" customHeight="1">
      <c r="A147" s="34"/>
      <c r="B147" s="35"/>
      <c r="C147" s="209" t="s">
        <v>229</v>
      </c>
      <c r="D147" s="209" t="s">
        <v>192</v>
      </c>
      <c r="E147" s="210" t="s">
        <v>224</v>
      </c>
      <c r="F147" s="211" t="s">
        <v>225</v>
      </c>
      <c r="G147" s="212" t="s">
        <v>202</v>
      </c>
      <c r="H147" s="213">
        <v>14.4</v>
      </c>
      <c r="I147" s="214"/>
      <c r="J147" s="215">
        <f>ROUND(I147*H147,2)</f>
        <v>0</v>
      </c>
      <c r="K147" s="211" t="s">
        <v>196</v>
      </c>
      <c r="L147" s="39"/>
      <c r="M147" s="216" t="s">
        <v>1</v>
      </c>
      <c r="N147" s="217" t="s">
        <v>43</v>
      </c>
      <c r="O147" s="71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197</v>
      </c>
      <c r="AT147" s="220" t="s">
        <v>192</v>
      </c>
      <c r="AU147" s="220" t="s">
        <v>87</v>
      </c>
      <c r="AY147" s="17" t="s">
        <v>190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85</v>
      </c>
      <c r="BK147" s="221">
        <f>ROUND(I147*H147,2)</f>
        <v>0</v>
      </c>
      <c r="BL147" s="17" t="s">
        <v>197</v>
      </c>
      <c r="BM147" s="220" t="s">
        <v>913</v>
      </c>
    </row>
    <row r="148" spans="2:51" s="13" customFormat="1" ht="10.2">
      <c r="B148" s="222"/>
      <c r="C148" s="223"/>
      <c r="D148" s="224" t="s">
        <v>199</v>
      </c>
      <c r="E148" s="225" t="s">
        <v>1</v>
      </c>
      <c r="F148" s="226" t="s">
        <v>914</v>
      </c>
      <c r="G148" s="223"/>
      <c r="H148" s="227">
        <v>7.2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199</v>
      </c>
      <c r="AU148" s="233" t="s">
        <v>87</v>
      </c>
      <c r="AV148" s="13" t="s">
        <v>87</v>
      </c>
      <c r="AW148" s="13" t="s">
        <v>34</v>
      </c>
      <c r="AX148" s="13" t="s">
        <v>78</v>
      </c>
      <c r="AY148" s="233" t="s">
        <v>190</v>
      </c>
    </row>
    <row r="149" spans="2:51" s="13" customFormat="1" ht="10.2">
      <c r="B149" s="222"/>
      <c r="C149" s="223"/>
      <c r="D149" s="224" t="s">
        <v>199</v>
      </c>
      <c r="E149" s="225" t="s">
        <v>1</v>
      </c>
      <c r="F149" s="226" t="s">
        <v>915</v>
      </c>
      <c r="G149" s="223"/>
      <c r="H149" s="227">
        <v>7.2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199</v>
      </c>
      <c r="AU149" s="233" t="s">
        <v>87</v>
      </c>
      <c r="AV149" s="13" t="s">
        <v>87</v>
      </c>
      <c r="AW149" s="13" t="s">
        <v>34</v>
      </c>
      <c r="AX149" s="13" t="s">
        <v>78</v>
      </c>
      <c r="AY149" s="233" t="s">
        <v>190</v>
      </c>
    </row>
    <row r="150" spans="2:51" s="15" customFormat="1" ht="10.2">
      <c r="B150" s="244"/>
      <c r="C150" s="245"/>
      <c r="D150" s="224" t="s">
        <v>199</v>
      </c>
      <c r="E150" s="246" t="s">
        <v>1</v>
      </c>
      <c r="F150" s="247" t="s">
        <v>216</v>
      </c>
      <c r="G150" s="245"/>
      <c r="H150" s="248">
        <v>14.4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199</v>
      </c>
      <c r="AU150" s="254" t="s">
        <v>87</v>
      </c>
      <c r="AV150" s="15" t="s">
        <v>197</v>
      </c>
      <c r="AW150" s="15" t="s">
        <v>34</v>
      </c>
      <c r="AX150" s="15" t="s">
        <v>85</v>
      </c>
      <c r="AY150" s="254" t="s">
        <v>190</v>
      </c>
    </row>
    <row r="151" spans="1:65" s="2" customFormat="1" ht="21.75" customHeight="1">
      <c r="A151" s="34"/>
      <c r="B151" s="35"/>
      <c r="C151" s="209" t="s">
        <v>234</v>
      </c>
      <c r="D151" s="209" t="s">
        <v>192</v>
      </c>
      <c r="E151" s="210" t="s">
        <v>230</v>
      </c>
      <c r="F151" s="211" t="s">
        <v>231</v>
      </c>
      <c r="G151" s="212" t="s">
        <v>202</v>
      </c>
      <c r="H151" s="213">
        <v>35.4</v>
      </c>
      <c r="I151" s="214"/>
      <c r="J151" s="215">
        <f>ROUND(I151*H151,2)</f>
        <v>0</v>
      </c>
      <c r="K151" s="211" t="s">
        <v>196</v>
      </c>
      <c r="L151" s="39"/>
      <c r="M151" s="216" t="s">
        <v>1</v>
      </c>
      <c r="N151" s="217" t="s">
        <v>43</v>
      </c>
      <c r="O151" s="71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197</v>
      </c>
      <c r="AT151" s="220" t="s">
        <v>192</v>
      </c>
      <c r="AU151" s="220" t="s">
        <v>87</v>
      </c>
      <c r="AY151" s="17" t="s">
        <v>190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85</v>
      </c>
      <c r="BK151" s="221">
        <f>ROUND(I151*H151,2)</f>
        <v>0</v>
      </c>
      <c r="BL151" s="17" t="s">
        <v>197</v>
      </c>
      <c r="BM151" s="220" t="s">
        <v>916</v>
      </c>
    </row>
    <row r="152" spans="2:51" s="14" customFormat="1" ht="10.2">
      <c r="B152" s="234"/>
      <c r="C152" s="235"/>
      <c r="D152" s="224" t="s">
        <v>199</v>
      </c>
      <c r="E152" s="236" t="s">
        <v>1</v>
      </c>
      <c r="F152" s="237" t="s">
        <v>507</v>
      </c>
      <c r="G152" s="235"/>
      <c r="H152" s="236" t="s">
        <v>1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199</v>
      </c>
      <c r="AU152" s="243" t="s">
        <v>87</v>
      </c>
      <c r="AV152" s="14" t="s">
        <v>85</v>
      </c>
      <c r="AW152" s="14" t="s">
        <v>34</v>
      </c>
      <c r="AX152" s="14" t="s">
        <v>78</v>
      </c>
      <c r="AY152" s="243" t="s">
        <v>190</v>
      </c>
    </row>
    <row r="153" spans="2:51" s="13" customFormat="1" ht="10.2">
      <c r="B153" s="222"/>
      <c r="C153" s="223"/>
      <c r="D153" s="224" t="s">
        <v>199</v>
      </c>
      <c r="E153" s="225" t="s">
        <v>1</v>
      </c>
      <c r="F153" s="226" t="s">
        <v>917</v>
      </c>
      <c r="G153" s="223"/>
      <c r="H153" s="227">
        <v>35.4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199</v>
      </c>
      <c r="AU153" s="233" t="s">
        <v>87</v>
      </c>
      <c r="AV153" s="13" t="s">
        <v>87</v>
      </c>
      <c r="AW153" s="13" t="s">
        <v>34</v>
      </c>
      <c r="AX153" s="13" t="s">
        <v>78</v>
      </c>
      <c r="AY153" s="233" t="s">
        <v>190</v>
      </c>
    </row>
    <row r="154" spans="2:51" s="15" customFormat="1" ht="10.2">
      <c r="B154" s="244"/>
      <c r="C154" s="245"/>
      <c r="D154" s="224" t="s">
        <v>199</v>
      </c>
      <c r="E154" s="246" t="s">
        <v>146</v>
      </c>
      <c r="F154" s="247" t="s">
        <v>216</v>
      </c>
      <c r="G154" s="245"/>
      <c r="H154" s="248">
        <v>35.4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199</v>
      </c>
      <c r="AU154" s="254" t="s">
        <v>87</v>
      </c>
      <c r="AV154" s="15" t="s">
        <v>197</v>
      </c>
      <c r="AW154" s="15" t="s">
        <v>34</v>
      </c>
      <c r="AX154" s="15" t="s">
        <v>85</v>
      </c>
      <c r="AY154" s="254" t="s">
        <v>190</v>
      </c>
    </row>
    <row r="155" spans="1:65" s="2" customFormat="1" ht="33" customHeight="1">
      <c r="A155" s="34"/>
      <c r="B155" s="35"/>
      <c r="C155" s="209" t="s">
        <v>239</v>
      </c>
      <c r="D155" s="209" t="s">
        <v>192</v>
      </c>
      <c r="E155" s="210" t="s">
        <v>235</v>
      </c>
      <c r="F155" s="211" t="s">
        <v>236</v>
      </c>
      <c r="G155" s="212" t="s">
        <v>202</v>
      </c>
      <c r="H155" s="213">
        <v>177</v>
      </c>
      <c r="I155" s="214"/>
      <c r="J155" s="215">
        <f>ROUND(I155*H155,2)</f>
        <v>0</v>
      </c>
      <c r="K155" s="211" t="s">
        <v>196</v>
      </c>
      <c r="L155" s="39"/>
      <c r="M155" s="216" t="s">
        <v>1</v>
      </c>
      <c r="N155" s="217" t="s">
        <v>43</v>
      </c>
      <c r="O155" s="71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197</v>
      </c>
      <c r="AT155" s="220" t="s">
        <v>192</v>
      </c>
      <c r="AU155" s="220" t="s">
        <v>87</v>
      </c>
      <c r="AY155" s="17" t="s">
        <v>190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85</v>
      </c>
      <c r="BK155" s="221">
        <f>ROUND(I155*H155,2)</f>
        <v>0</v>
      </c>
      <c r="BL155" s="17" t="s">
        <v>197</v>
      </c>
      <c r="BM155" s="220" t="s">
        <v>918</v>
      </c>
    </row>
    <row r="156" spans="2:51" s="13" customFormat="1" ht="10.2">
      <c r="B156" s="222"/>
      <c r="C156" s="223"/>
      <c r="D156" s="224" t="s">
        <v>199</v>
      </c>
      <c r="E156" s="225" t="s">
        <v>1</v>
      </c>
      <c r="F156" s="226" t="s">
        <v>238</v>
      </c>
      <c r="G156" s="223"/>
      <c r="H156" s="227">
        <v>177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199</v>
      </c>
      <c r="AU156" s="233" t="s">
        <v>87</v>
      </c>
      <c r="AV156" s="13" t="s">
        <v>87</v>
      </c>
      <c r="AW156" s="13" t="s">
        <v>34</v>
      </c>
      <c r="AX156" s="13" t="s">
        <v>85</v>
      </c>
      <c r="AY156" s="233" t="s">
        <v>190</v>
      </c>
    </row>
    <row r="157" spans="1:65" s="2" customFormat="1" ht="21.75" customHeight="1">
      <c r="A157" s="34"/>
      <c r="B157" s="35"/>
      <c r="C157" s="209" t="s">
        <v>244</v>
      </c>
      <c r="D157" s="209" t="s">
        <v>192</v>
      </c>
      <c r="E157" s="210" t="s">
        <v>240</v>
      </c>
      <c r="F157" s="211" t="s">
        <v>241</v>
      </c>
      <c r="G157" s="212" t="s">
        <v>202</v>
      </c>
      <c r="H157" s="213">
        <v>7.2</v>
      </c>
      <c r="I157" s="214"/>
      <c r="J157" s="215">
        <f>ROUND(I157*H157,2)</f>
        <v>0</v>
      </c>
      <c r="K157" s="211" t="s">
        <v>196</v>
      </c>
      <c r="L157" s="39"/>
      <c r="M157" s="216" t="s">
        <v>1</v>
      </c>
      <c r="N157" s="217" t="s">
        <v>43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197</v>
      </c>
      <c r="AT157" s="220" t="s">
        <v>192</v>
      </c>
      <c r="AU157" s="220" t="s">
        <v>87</v>
      </c>
      <c r="AY157" s="17" t="s">
        <v>190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85</v>
      </c>
      <c r="BK157" s="221">
        <f>ROUND(I157*H157,2)</f>
        <v>0</v>
      </c>
      <c r="BL157" s="17" t="s">
        <v>197</v>
      </c>
      <c r="BM157" s="220" t="s">
        <v>919</v>
      </c>
    </row>
    <row r="158" spans="2:51" s="13" customFormat="1" ht="10.2">
      <c r="B158" s="222"/>
      <c r="C158" s="223"/>
      <c r="D158" s="224" t="s">
        <v>199</v>
      </c>
      <c r="E158" s="225" t="s">
        <v>1</v>
      </c>
      <c r="F158" s="226" t="s">
        <v>920</v>
      </c>
      <c r="G158" s="223"/>
      <c r="H158" s="227">
        <v>7.2</v>
      </c>
      <c r="I158" s="228"/>
      <c r="J158" s="223"/>
      <c r="K158" s="223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199</v>
      </c>
      <c r="AU158" s="233" t="s">
        <v>87</v>
      </c>
      <c r="AV158" s="13" t="s">
        <v>87</v>
      </c>
      <c r="AW158" s="13" t="s">
        <v>34</v>
      </c>
      <c r="AX158" s="13" t="s">
        <v>85</v>
      </c>
      <c r="AY158" s="233" t="s">
        <v>190</v>
      </c>
    </row>
    <row r="159" spans="1:65" s="2" customFormat="1" ht="21.75" customHeight="1">
      <c r="A159" s="34"/>
      <c r="B159" s="35"/>
      <c r="C159" s="209" t="s">
        <v>249</v>
      </c>
      <c r="D159" s="209" t="s">
        <v>192</v>
      </c>
      <c r="E159" s="210" t="s">
        <v>245</v>
      </c>
      <c r="F159" s="211" t="s">
        <v>246</v>
      </c>
      <c r="G159" s="212" t="s">
        <v>202</v>
      </c>
      <c r="H159" s="213">
        <v>7.2</v>
      </c>
      <c r="I159" s="214"/>
      <c r="J159" s="215">
        <f>ROUND(I159*H159,2)</f>
        <v>0</v>
      </c>
      <c r="K159" s="211" t="s">
        <v>196</v>
      </c>
      <c r="L159" s="39"/>
      <c r="M159" s="216" t="s">
        <v>1</v>
      </c>
      <c r="N159" s="217" t="s">
        <v>43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197</v>
      </c>
      <c r="AT159" s="220" t="s">
        <v>192</v>
      </c>
      <c r="AU159" s="220" t="s">
        <v>87</v>
      </c>
      <c r="AY159" s="17" t="s">
        <v>190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85</v>
      </c>
      <c r="BK159" s="221">
        <f>ROUND(I159*H159,2)</f>
        <v>0</v>
      </c>
      <c r="BL159" s="17" t="s">
        <v>197</v>
      </c>
      <c r="BM159" s="220" t="s">
        <v>1058</v>
      </c>
    </row>
    <row r="160" spans="1:65" s="2" customFormat="1" ht="16.5" customHeight="1">
      <c r="A160" s="34"/>
      <c r="B160" s="35"/>
      <c r="C160" s="209" t="s">
        <v>253</v>
      </c>
      <c r="D160" s="209" t="s">
        <v>192</v>
      </c>
      <c r="E160" s="210" t="s">
        <v>250</v>
      </c>
      <c r="F160" s="211" t="s">
        <v>251</v>
      </c>
      <c r="G160" s="212" t="s">
        <v>202</v>
      </c>
      <c r="H160" s="213">
        <v>35.4</v>
      </c>
      <c r="I160" s="214"/>
      <c r="J160" s="215">
        <f>ROUND(I160*H160,2)</f>
        <v>0</v>
      </c>
      <c r="K160" s="211" t="s">
        <v>196</v>
      </c>
      <c r="L160" s="39"/>
      <c r="M160" s="216" t="s">
        <v>1</v>
      </c>
      <c r="N160" s="217" t="s">
        <v>43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197</v>
      </c>
      <c r="AT160" s="220" t="s">
        <v>192</v>
      </c>
      <c r="AU160" s="220" t="s">
        <v>87</v>
      </c>
      <c r="AY160" s="17" t="s">
        <v>190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85</v>
      </c>
      <c r="BK160" s="221">
        <f>ROUND(I160*H160,2)</f>
        <v>0</v>
      </c>
      <c r="BL160" s="17" t="s">
        <v>197</v>
      </c>
      <c r="BM160" s="220" t="s">
        <v>922</v>
      </c>
    </row>
    <row r="161" spans="2:51" s="13" customFormat="1" ht="10.2">
      <c r="B161" s="222"/>
      <c r="C161" s="223"/>
      <c r="D161" s="224" t="s">
        <v>199</v>
      </c>
      <c r="E161" s="225" t="s">
        <v>1</v>
      </c>
      <c r="F161" s="226" t="s">
        <v>146</v>
      </c>
      <c r="G161" s="223"/>
      <c r="H161" s="227">
        <v>35.4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199</v>
      </c>
      <c r="AU161" s="233" t="s">
        <v>87</v>
      </c>
      <c r="AV161" s="13" t="s">
        <v>87</v>
      </c>
      <c r="AW161" s="13" t="s">
        <v>34</v>
      </c>
      <c r="AX161" s="13" t="s">
        <v>85</v>
      </c>
      <c r="AY161" s="233" t="s">
        <v>190</v>
      </c>
    </row>
    <row r="162" spans="1:65" s="2" customFormat="1" ht="21.75" customHeight="1">
      <c r="A162" s="34"/>
      <c r="B162" s="35"/>
      <c r="C162" s="209" t="s">
        <v>259</v>
      </c>
      <c r="D162" s="209" t="s">
        <v>192</v>
      </c>
      <c r="E162" s="210" t="s">
        <v>254</v>
      </c>
      <c r="F162" s="211" t="s">
        <v>255</v>
      </c>
      <c r="G162" s="212" t="s">
        <v>256</v>
      </c>
      <c r="H162" s="213">
        <v>59.118</v>
      </c>
      <c r="I162" s="214"/>
      <c r="J162" s="215">
        <f>ROUND(I162*H162,2)</f>
        <v>0</v>
      </c>
      <c r="K162" s="211" t="s">
        <v>196</v>
      </c>
      <c r="L162" s="39"/>
      <c r="M162" s="216" t="s">
        <v>1</v>
      </c>
      <c r="N162" s="217" t="s">
        <v>43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197</v>
      </c>
      <c r="AT162" s="220" t="s">
        <v>192</v>
      </c>
      <c r="AU162" s="220" t="s">
        <v>87</v>
      </c>
      <c r="AY162" s="17" t="s">
        <v>190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85</v>
      </c>
      <c r="BK162" s="221">
        <f>ROUND(I162*H162,2)</f>
        <v>0</v>
      </c>
      <c r="BL162" s="17" t="s">
        <v>197</v>
      </c>
      <c r="BM162" s="220" t="s">
        <v>923</v>
      </c>
    </row>
    <row r="163" spans="2:51" s="13" customFormat="1" ht="10.2">
      <c r="B163" s="222"/>
      <c r="C163" s="223"/>
      <c r="D163" s="224" t="s">
        <v>199</v>
      </c>
      <c r="E163" s="225" t="s">
        <v>1</v>
      </c>
      <c r="F163" s="226" t="s">
        <v>258</v>
      </c>
      <c r="G163" s="223"/>
      <c r="H163" s="227">
        <v>59.118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199</v>
      </c>
      <c r="AU163" s="233" t="s">
        <v>87</v>
      </c>
      <c r="AV163" s="13" t="s">
        <v>87</v>
      </c>
      <c r="AW163" s="13" t="s">
        <v>34</v>
      </c>
      <c r="AX163" s="13" t="s">
        <v>85</v>
      </c>
      <c r="AY163" s="233" t="s">
        <v>190</v>
      </c>
    </row>
    <row r="164" spans="1:65" s="2" customFormat="1" ht="16.5" customHeight="1">
      <c r="A164" s="34"/>
      <c r="B164" s="35"/>
      <c r="C164" s="209" t="s">
        <v>263</v>
      </c>
      <c r="D164" s="209" t="s">
        <v>192</v>
      </c>
      <c r="E164" s="210" t="s">
        <v>269</v>
      </c>
      <c r="F164" s="211" t="s">
        <v>270</v>
      </c>
      <c r="G164" s="212" t="s">
        <v>202</v>
      </c>
      <c r="H164" s="213">
        <v>7.2</v>
      </c>
      <c r="I164" s="214"/>
      <c r="J164" s="215">
        <f>ROUND(I164*H164,2)</f>
        <v>0</v>
      </c>
      <c r="K164" s="211" t="s">
        <v>1</v>
      </c>
      <c r="L164" s="39"/>
      <c r="M164" s="216" t="s">
        <v>1</v>
      </c>
      <c r="N164" s="217" t="s">
        <v>43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197</v>
      </c>
      <c r="AT164" s="220" t="s">
        <v>192</v>
      </c>
      <c r="AU164" s="220" t="s">
        <v>87</v>
      </c>
      <c r="AY164" s="17" t="s">
        <v>190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85</v>
      </c>
      <c r="BK164" s="221">
        <f>ROUND(I164*H164,2)</f>
        <v>0</v>
      </c>
      <c r="BL164" s="17" t="s">
        <v>197</v>
      </c>
      <c r="BM164" s="220" t="s">
        <v>924</v>
      </c>
    </row>
    <row r="165" spans="2:51" s="13" customFormat="1" ht="10.2">
      <c r="B165" s="222"/>
      <c r="C165" s="223"/>
      <c r="D165" s="224" t="s">
        <v>199</v>
      </c>
      <c r="E165" s="225" t="s">
        <v>1</v>
      </c>
      <c r="F165" s="226" t="s">
        <v>272</v>
      </c>
      <c r="G165" s="223"/>
      <c r="H165" s="227">
        <v>7.2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AT165" s="233" t="s">
        <v>199</v>
      </c>
      <c r="AU165" s="233" t="s">
        <v>87</v>
      </c>
      <c r="AV165" s="13" t="s">
        <v>87</v>
      </c>
      <c r="AW165" s="13" t="s">
        <v>34</v>
      </c>
      <c r="AX165" s="13" t="s">
        <v>85</v>
      </c>
      <c r="AY165" s="233" t="s">
        <v>190</v>
      </c>
    </row>
    <row r="166" spans="1:65" s="2" customFormat="1" ht="21.75" customHeight="1">
      <c r="A166" s="34"/>
      <c r="B166" s="35"/>
      <c r="C166" s="209" t="s">
        <v>8</v>
      </c>
      <c r="D166" s="209" t="s">
        <v>192</v>
      </c>
      <c r="E166" s="210" t="s">
        <v>274</v>
      </c>
      <c r="F166" s="211" t="s">
        <v>275</v>
      </c>
      <c r="G166" s="212" t="s">
        <v>195</v>
      </c>
      <c r="H166" s="213">
        <v>48</v>
      </c>
      <c r="I166" s="214"/>
      <c r="J166" s="215">
        <f>ROUND(I166*H166,2)</f>
        <v>0</v>
      </c>
      <c r="K166" s="211" t="s">
        <v>196</v>
      </c>
      <c r="L166" s="39"/>
      <c r="M166" s="216" t="s">
        <v>1</v>
      </c>
      <c r="N166" s="217" t="s">
        <v>43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197</v>
      </c>
      <c r="AT166" s="220" t="s">
        <v>192</v>
      </c>
      <c r="AU166" s="220" t="s">
        <v>87</v>
      </c>
      <c r="AY166" s="17" t="s">
        <v>190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85</v>
      </c>
      <c r="BK166" s="221">
        <f>ROUND(I166*H166,2)</f>
        <v>0</v>
      </c>
      <c r="BL166" s="17" t="s">
        <v>197</v>
      </c>
      <c r="BM166" s="220" t="s">
        <v>925</v>
      </c>
    </row>
    <row r="167" spans="2:51" s="13" customFormat="1" ht="10.2">
      <c r="B167" s="222"/>
      <c r="C167" s="223"/>
      <c r="D167" s="224" t="s">
        <v>199</v>
      </c>
      <c r="E167" s="225" t="s">
        <v>142</v>
      </c>
      <c r="F167" s="226" t="s">
        <v>1059</v>
      </c>
      <c r="G167" s="223"/>
      <c r="H167" s="227">
        <v>48</v>
      </c>
      <c r="I167" s="228"/>
      <c r="J167" s="223"/>
      <c r="K167" s="223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199</v>
      </c>
      <c r="AU167" s="233" t="s">
        <v>87</v>
      </c>
      <c r="AV167" s="13" t="s">
        <v>87</v>
      </c>
      <c r="AW167" s="13" t="s">
        <v>34</v>
      </c>
      <c r="AX167" s="13" t="s">
        <v>85</v>
      </c>
      <c r="AY167" s="233" t="s">
        <v>190</v>
      </c>
    </row>
    <row r="168" spans="1:65" s="2" customFormat="1" ht="21.75" customHeight="1">
      <c r="A168" s="34"/>
      <c r="B168" s="35"/>
      <c r="C168" s="209" t="s">
        <v>273</v>
      </c>
      <c r="D168" s="209" t="s">
        <v>192</v>
      </c>
      <c r="E168" s="210" t="s">
        <v>279</v>
      </c>
      <c r="F168" s="211" t="s">
        <v>280</v>
      </c>
      <c r="G168" s="212" t="s">
        <v>195</v>
      </c>
      <c r="H168" s="213">
        <v>172</v>
      </c>
      <c r="I168" s="214"/>
      <c r="J168" s="215">
        <f>ROUND(I168*H168,2)</f>
        <v>0</v>
      </c>
      <c r="K168" s="211" t="s">
        <v>196</v>
      </c>
      <c r="L168" s="39"/>
      <c r="M168" s="216" t="s">
        <v>1</v>
      </c>
      <c r="N168" s="217" t="s">
        <v>43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197</v>
      </c>
      <c r="AT168" s="220" t="s">
        <v>192</v>
      </c>
      <c r="AU168" s="220" t="s">
        <v>87</v>
      </c>
      <c r="AY168" s="17" t="s">
        <v>190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85</v>
      </c>
      <c r="BK168" s="221">
        <f>ROUND(I168*H168,2)</f>
        <v>0</v>
      </c>
      <c r="BL168" s="17" t="s">
        <v>197</v>
      </c>
      <c r="BM168" s="220" t="s">
        <v>927</v>
      </c>
    </row>
    <row r="169" spans="1:65" s="2" customFormat="1" ht="16.5" customHeight="1">
      <c r="A169" s="34"/>
      <c r="B169" s="35"/>
      <c r="C169" s="209" t="s">
        <v>278</v>
      </c>
      <c r="D169" s="209" t="s">
        <v>192</v>
      </c>
      <c r="E169" s="210" t="s">
        <v>283</v>
      </c>
      <c r="F169" s="211" t="s">
        <v>284</v>
      </c>
      <c r="G169" s="212" t="s">
        <v>195</v>
      </c>
      <c r="H169" s="213">
        <v>48</v>
      </c>
      <c r="I169" s="214"/>
      <c r="J169" s="215">
        <f>ROUND(I169*H169,2)</f>
        <v>0</v>
      </c>
      <c r="K169" s="211" t="s">
        <v>196</v>
      </c>
      <c r="L169" s="39"/>
      <c r="M169" s="216" t="s">
        <v>1</v>
      </c>
      <c r="N169" s="217" t="s">
        <v>43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197</v>
      </c>
      <c r="AT169" s="220" t="s">
        <v>192</v>
      </c>
      <c r="AU169" s="220" t="s">
        <v>87</v>
      </c>
      <c r="AY169" s="17" t="s">
        <v>190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85</v>
      </c>
      <c r="BK169" s="221">
        <f>ROUND(I169*H169,2)</f>
        <v>0</v>
      </c>
      <c r="BL169" s="17" t="s">
        <v>197</v>
      </c>
      <c r="BM169" s="220" t="s">
        <v>928</v>
      </c>
    </row>
    <row r="170" spans="2:51" s="13" customFormat="1" ht="10.2">
      <c r="B170" s="222"/>
      <c r="C170" s="223"/>
      <c r="D170" s="224" t="s">
        <v>199</v>
      </c>
      <c r="E170" s="225" t="s">
        <v>1</v>
      </c>
      <c r="F170" s="226" t="s">
        <v>142</v>
      </c>
      <c r="G170" s="223"/>
      <c r="H170" s="227">
        <v>48</v>
      </c>
      <c r="I170" s="228"/>
      <c r="J170" s="223"/>
      <c r="K170" s="223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199</v>
      </c>
      <c r="AU170" s="233" t="s">
        <v>87</v>
      </c>
      <c r="AV170" s="13" t="s">
        <v>87</v>
      </c>
      <c r="AW170" s="13" t="s">
        <v>34</v>
      </c>
      <c r="AX170" s="13" t="s">
        <v>85</v>
      </c>
      <c r="AY170" s="233" t="s">
        <v>190</v>
      </c>
    </row>
    <row r="171" spans="1:65" s="2" customFormat="1" ht="16.5" customHeight="1">
      <c r="A171" s="34"/>
      <c r="B171" s="35"/>
      <c r="C171" s="209" t="s">
        <v>282</v>
      </c>
      <c r="D171" s="209" t="s">
        <v>192</v>
      </c>
      <c r="E171" s="210" t="s">
        <v>929</v>
      </c>
      <c r="F171" s="211" t="s">
        <v>930</v>
      </c>
      <c r="G171" s="212" t="s">
        <v>195</v>
      </c>
      <c r="H171" s="213">
        <v>48</v>
      </c>
      <c r="I171" s="214"/>
      <c r="J171" s="215">
        <f>ROUND(I171*H171,2)</f>
        <v>0</v>
      </c>
      <c r="K171" s="211" t="s">
        <v>1</v>
      </c>
      <c r="L171" s="39"/>
      <c r="M171" s="216" t="s">
        <v>1</v>
      </c>
      <c r="N171" s="217" t="s">
        <v>43</v>
      </c>
      <c r="O171" s="71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197</v>
      </c>
      <c r="AT171" s="220" t="s">
        <v>192</v>
      </c>
      <c r="AU171" s="220" t="s">
        <v>87</v>
      </c>
      <c r="AY171" s="17" t="s">
        <v>190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85</v>
      </c>
      <c r="BK171" s="221">
        <f>ROUND(I171*H171,2)</f>
        <v>0</v>
      </c>
      <c r="BL171" s="17" t="s">
        <v>197</v>
      </c>
      <c r="BM171" s="220" t="s">
        <v>931</v>
      </c>
    </row>
    <row r="172" spans="2:51" s="13" customFormat="1" ht="10.2">
      <c r="B172" s="222"/>
      <c r="C172" s="223"/>
      <c r="D172" s="224" t="s">
        <v>199</v>
      </c>
      <c r="E172" s="225" t="s">
        <v>1</v>
      </c>
      <c r="F172" s="226" t="s">
        <v>142</v>
      </c>
      <c r="G172" s="223"/>
      <c r="H172" s="227">
        <v>48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199</v>
      </c>
      <c r="AU172" s="233" t="s">
        <v>87</v>
      </c>
      <c r="AV172" s="13" t="s">
        <v>87</v>
      </c>
      <c r="AW172" s="13" t="s">
        <v>34</v>
      </c>
      <c r="AX172" s="13" t="s">
        <v>85</v>
      </c>
      <c r="AY172" s="233" t="s">
        <v>190</v>
      </c>
    </row>
    <row r="173" spans="2:63" s="12" customFormat="1" ht="22.8" customHeight="1">
      <c r="B173" s="193"/>
      <c r="C173" s="194"/>
      <c r="D173" s="195" t="s">
        <v>77</v>
      </c>
      <c r="E173" s="207" t="s">
        <v>217</v>
      </c>
      <c r="F173" s="207" t="s">
        <v>932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SUM(P174:P181)</f>
        <v>0</v>
      </c>
      <c r="Q173" s="201"/>
      <c r="R173" s="202">
        <f>SUM(R174:R181)</f>
        <v>190.00767</v>
      </c>
      <c r="S173" s="201"/>
      <c r="T173" s="203">
        <f>SUM(T174:T181)</f>
        <v>0</v>
      </c>
      <c r="AR173" s="204" t="s">
        <v>85</v>
      </c>
      <c r="AT173" s="205" t="s">
        <v>77</v>
      </c>
      <c r="AU173" s="205" t="s">
        <v>85</v>
      </c>
      <c r="AY173" s="204" t="s">
        <v>190</v>
      </c>
      <c r="BK173" s="206">
        <f>SUM(BK174:BK181)</f>
        <v>0</v>
      </c>
    </row>
    <row r="174" spans="1:65" s="2" customFormat="1" ht="21.75" customHeight="1">
      <c r="A174" s="34"/>
      <c r="B174" s="35"/>
      <c r="C174" s="209" t="s">
        <v>286</v>
      </c>
      <c r="D174" s="209" t="s">
        <v>192</v>
      </c>
      <c r="E174" s="210" t="s">
        <v>933</v>
      </c>
      <c r="F174" s="211" t="s">
        <v>934</v>
      </c>
      <c r="G174" s="212" t="s">
        <v>195</v>
      </c>
      <c r="H174" s="213">
        <v>172</v>
      </c>
      <c r="I174" s="214"/>
      <c r="J174" s="215">
        <f>ROUND(I174*H174,2)</f>
        <v>0</v>
      </c>
      <c r="K174" s="211" t="s">
        <v>196</v>
      </c>
      <c r="L174" s="39"/>
      <c r="M174" s="216" t="s">
        <v>1</v>
      </c>
      <c r="N174" s="217" t="s">
        <v>43</v>
      </c>
      <c r="O174" s="71"/>
      <c r="P174" s="218">
        <f>O174*H174</f>
        <v>0</v>
      </c>
      <c r="Q174" s="218">
        <v>0.36732</v>
      </c>
      <c r="R174" s="218">
        <f>Q174*H174</f>
        <v>63.17903999999999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197</v>
      </c>
      <c r="AT174" s="220" t="s">
        <v>192</v>
      </c>
      <c r="AU174" s="220" t="s">
        <v>87</v>
      </c>
      <c r="AY174" s="17" t="s">
        <v>190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85</v>
      </c>
      <c r="BK174" s="221">
        <f>ROUND(I174*H174,2)</f>
        <v>0</v>
      </c>
      <c r="BL174" s="17" t="s">
        <v>197</v>
      </c>
      <c r="BM174" s="220" t="s">
        <v>935</v>
      </c>
    </row>
    <row r="175" spans="2:51" s="14" customFormat="1" ht="10.2">
      <c r="B175" s="234"/>
      <c r="C175" s="235"/>
      <c r="D175" s="224" t="s">
        <v>199</v>
      </c>
      <c r="E175" s="236" t="s">
        <v>1</v>
      </c>
      <c r="F175" s="237" t="s">
        <v>936</v>
      </c>
      <c r="G175" s="235"/>
      <c r="H175" s="236" t="s">
        <v>1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199</v>
      </c>
      <c r="AU175" s="243" t="s">
        <v>87</v>
      </c>
      <c r="AV175" s="14" t="s">
        <v>85</v>
      </c>
      <c r="AW175" s="14" t="s">
        <v>34</v>
      </c>
      <c r="AX175" s="14" t="s">
        <v>78</v>
      </c>
      <c r="AY175" s="243" t="s">
        <v>190</v>
      </c>
    </row>
    <row r="176" spans="2:51" s="13" customFormat="1" ht="10.2">
      <c r="B176" s="222"/>
      <c r="C176" s="223"/>
      <c r="D176" s="224" t="s">
        <v>199</v>
      </c>
      <c r="E176" s="225" t="s">
        <v>1</v>
      </c>
      <c r="F176" s="226" t="s">
        <v>1060</v>
      </c>
      <c r="G176" s="223"/>
      <c r="H176" s="227">
        <v>172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199</v>
      </c>
      <c r="AU176" s="233" t="s">
        <v>87</v>
      </c>
      <c r="AV176" s="13" t="s">
        <v>87</v>
      </c>
      <c r="AW176" s="13" t="s">
        <v>34</v>
      </c>
      <c r="AX176" s="13" t="s">
        <v>85</v>
      </c>
      <c r="AY176" s="233" t="s">
        <v>190</v>
      </c>
    </row>
    <row r="177" spans="1:65" s="2" customFormat="1" ht="21.75" customHeight="1">
      <c r="A177" s="34"/>
      <c r="B177" s="35"/>
      <c r="C177" s="209" t="s">
        <v>291</v>
      </c>
      <c r="D177" s="209" t="s">
        <v>192</v>
      </c>
      <c r="E177" s="210" t="s">
        <v>333</v>
      </c>
      <c r="F177" s="211" t="s">
        <v>334</v>
      </c>
      <c r="G177" s="212" t="s">
        <v>195</v>
      </c>
      <c r="H177" s="213">
        <v>172</v>
      </c>
      <c r="I177" s="214"/>
      <c r="J177" s="215">
        <f>ROUND(I177*H177,2)</f>
        <v>0</v>
      </c>
      <c r="K177" s="211" t="s">
        <v>196</v>
      </c>
      <c r="L177" s="39"/>
      <c r="M177" s="216" t="s">
        <v>1</v>
      </c>
      <c r="N177" s="217" t="s">
        <v>43</v>
      </c>
      <c r="O177" s="71"/>
      <c r="P177" s="218">
        <f>O177*H177</f>
        <v>0</v>
      </c>
      <c r="Q177" s="218">
        <v>0.49587</v>
      </c>
      <c r="R177" s="218">
        <f>Q177*H177</f>
        <v>85.28963999999999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197</v>
      </c>
      <c r="AT177" s="220" t="s">
        <v>192</v>
      </c>
      <c r="AU177" s="220" t="s">
        <v>87</v>
      </c>
      <c r="AY177" s="17" t="s">
        <v>190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85</v>
      </c>
      <c r="BK177" s="221">
        <f>ROUND(I177*H177,2)</f>
        <v>0</v>
      </c>
      <c r="BL177" s="17" t="s">
        <v>197</v>
      </c>
      <c r="BM177" s="220" t="s">
        <v>938</v>
      </c>
    </row>
    <row r="178" spans="1:65" s="2" customFormat="1" ht="33" customHeight="1">
      <c r="A178" s="34"/>
      <c r="B178" s="35"/>
      <c r="C178" s="209" t="s">
        <v>7</v>
      </c>
      <c r="D178" s="209" t="s">
        <v>192</v>
      </c>
      <c r="E178" s="210" t="s">
        <v>939</v>
      </c>
      <c r="F178" s="211" t="s">
        <v>940</v>
      </c>
      <c r="G178" s="212" t="s">
        <v>195</v>
      </c>
      <c r="H178" s="213">
        <v>158</v>
      </c>
      <c r="I178" s="214"/>
      <c r="J178" s="215">
        <f>ROUND(I178*H178,2)</f>
        <v>0</v>
      </c>
      <c r="K178" s="211" t="s">
        <v>1</v>
      </c>
      <c r="L178" s="39"/>
      <c r="M178" s="216" t="s">
        <v>1</v>
      </c>
      <c r="N178" s="217" t="s">
        <v>43</v>
      </c>
      <c r="O178" s="71"/>
      <c r="P178" s="218">
        <f>O178*H178</f>
        <v>0</v>
      </c>
      <c r="Q178" s="218">
        <v>0.10362</v>
      </c>
      <c r="R178" s="218">
        <f>Q178*H178</f>
        <v>16.37196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197</v>
      </c>
      <c r="AT178" s="220" t="s">
        <v>192</v>
      </c>
      <c r="AU178" s="220" t="s">
        <v>87</v>
      </c>
      <c r="AY178" s="17" t="s">
        <v>190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85</v>
      </c>
      <c r="BK178" s="221">
        <f>ROUND(I178*H178,2)</f>
        <v>0</v>
      </c>
      <c r="BL178" s="17" t="s">
        <v>197</v>
      </c>
      <c r="BM178" s="220" t="s">
        <v>941</v>
      </c>
    </row>
    <row r="179" spans="2:51" s="13" customFormat="1" ht="10.2">
      <c r="B179" s="222"/>
      <c r="C179" s="223"/>
      <c r="D179" s="224" t="s">
        <v>199</v>
      </c>
      <c r="E179" s="225" t="s">
        <v>1</v>
      </c>
      <c r="F179" s="226" t="s">
        <v>1061</v>
      </c>
      <c r="G179" s="223"/>
      <c r="H179" s="227">
        <v>158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199</v>
      </c>
      <c r="AU179" s="233" t="s">
        <v>87</v>
      </c>
      <c r="AV179" s="13" t="s">
        <v>87</v>
      </c>
      <c r="AW179" s="13" t="s">
        <v>34</v>
      </c>
      <c r="AX179" s="13" t="s">
        <v>85</v>
      </c>
      <c r="AY179" s="233" t="s">
        <v>190</v>
      </c>
    </row>
    <row r="180" spans="1:65" s="2" customFormat="1" ht="16.5" customHeight="1">
      <c r="A180" s="34"/>
      <c r="B180" s="35"/>
      <c r="C180" s="255" t="s">
        <v>302</v>
      </c>
      <c r="D180" s="255" t="s">
        <v>327</v>
      </c>
      <c r="E180" s="256" t="s">
        <v>943</v>
      </c>
      <c r="F180" s="257" t="s">
        <v>944</v>
      </c>
      <c r="G180" s="258" t="s">
        <v>195</v>
      </c>
      <c r="H180" s="259">
        <v>165.9</v>
      </c>
      <c r="I180" s="260"/>
      <c r="J180" s="261">
        <f>ROUND(I180*H180,2)</f>
        <v>0</v>
      </c>
      <c r="K180" s="257" t="s">
        <v>1</v>
      </c>
      <c r="L180" s="262"/>
      <c r="M180" s="263" t="s">
        <v>1</v>
      </c>
      <c r="N180" s="264" t="s">
        <v>43</v>
      </c>
      <c r="O180" s="71"/>
      <c r="P180" s="218">
        <f>O180*H180</f>
        <v>0</v>
      </c>
      <c r="Q180" s="218">
        <v>0.1517</v>
      </c>
      <c r="R180" s="218">
        <f>Q180*H180</f>
        <v>25.16703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234</v>
      </c>
      <c r="AT180" s="220" t="s">
        <v>327</v>
      </c>
      <c r="AU180" s="220" t="s">
        <v>87</v>
      </c>
      <c r="AY180" s="17" t="s">
        <v>190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85</v>
      </c>
      <c r="BK180" s="221">
        <f>ROUND(I180*H180,2)</f>
        <v>0</v>
      </c>
      <c r="BL180" s="17" t="s">
        <v>197</v>
      </c>
      <c r="BM180" s="220" t="s">
        <v>945</v>
      </c>
    </row>
    <row r="181" spans="2:51" s="13" customFormat="1" ht="10.2">
      <c r="B181" s="222"/>
      <c r="C181" s="223"/>
      <c r="D181" s="224" t="s">
        <v>199</v>
      </c>
      <c r="E181" s="225" t="s">
        <v>1</v>
      </c>
      <c r="F181" s="226" t="s">
        <v>1062</v>
      </c>
      <c r="G181" s="223"/>
      <c r="H181" s="227">
        <v>165.9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AT181" s="233" t="s">
        <v>199</v>
      </c>
      <c r="AU181" s="233" t="s">
        <v>87</v>
      </c>
      <c r="AV181" s="13" t="s">
        <v>87</v>
      </c>
      <c r="AW181" s="13" t="s">
        <v>34</v>
      </c>
      <c r="AX181" s="13" t="s">
        <v>85</v>
      </c>
      <c r="AY181" s="233" t="s">
        <v>190</v>
      </c>
    </row>
    <row r="182" spans="2:63" s="12" customFormat="1" ht="22.8" customHeight="1">
      <c r="B182" s="193"/>
      <c r="C182" s="194"/>
      <c r="D182" s="195" t="s">
        <v>77</v>
      </c>
      <c r="E182" s="207" t="s">
        <v>234</v>
      </c>
      <c r="F182" s="207" t="s">
        <v>822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P183</f>
        <v>0</v>
      </c>
      <c r="Q182" s="201"/>
      <c r="R182" s="202">
        <f>R183</f>
        <v>0.62216</v>
      </c>
      <c r="S182" s="201"/>
      <c r="T182" s="203">
        <f>T183</f>
        <v>0</v>
      </c>
      <c r="AR182" s="204" t="s">
        <v>85</v>
      </c>
      <c r="AT182" s="205" t="s">
        <v>77</v>
      </c>
      <c r="AU182" s="205" t="s">
        <v>85</v>
      </c>
      <c r="AY182" s="204" t="s">
        <v>190</v>
      </c>
      <c r="BK182" s="206">
        <f>BK183</f>
        <v>0</v>
      </c>
    </row>
    <row r="183" spans="1:65" s="2" customFormat="1" ht="21.75" customHeight="1">
      <c r="A183" s="34"/>
      <c r="B183" s="35"/>
      <c r="C183" s="209" t="s">
        <v>308</v>
      </c>
      <c r="D183" s="209" t="s">
        <v>192</v>
      </c>
      <c r="E183" s="210" t="s">
        <v>947</v>
      </c>
      <c r="F183" s="211" t="s">
        <v>948</v>
      </c>
      <c r="G183" s="212" t="s">
        <v>311</v>
      </c>
      <c r="H183" s="213">
        <v>2</v>
      </c>
      <c r="I183" s="214"/>
      <c r="J183" s="215">
        <f>ROUND(I183*H183,2)</f>
        <v>0</v>
      </c>
      <c r="K183" s="211" t="s">
        <v>196</v>
      </c>
      <c r="L183" s="39"/>
      <c r="M183" s="216" t="s">
        <v>1</v>
      </c>
      <c r="N183" s="217" t="s">
        <v>43</v>
      </c>
      <c r="O183" s="71"/>
      <c r="P183" s="218">
        <f>O183*H183</f>
        <v>0</v>
      </c>
      <c r="Q183" s="218">
        <v>0.31108</v>
      </c>
      <c r="R183" s="218">
        <f>Q183*H183</f>
        <v>0.62216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197</v>
      </c>
      <c r="AT183" s="220" t="s">
        <v>192</v>
      </c>
      <c r="AU183" s="220" t="s">
        <v>87</v>
      </c>
      <c r="AY183" s="17" t="s">
        <v>190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85</v>
      </c>
      <c r="BK183" s="221">
        <f>ROUND(I183*H183,2)</f>
        <v>0</v>
      </c>
      <c r="BL183" s="17" t="s">
        <v>197</v>
      </c>
      <c r="BM183" s="220" t="s">
        <v>949</v>
      </c>
    </row>
    <row r="184" spans="2:63" s="12" customFormat="1" ht="22.8" customHeight="1">
      <c r="B184" s="193"/>
      <c r="C184" s="194"/>
      <c r="D184" s="195" t="s">
        <v>77</v>
      </c>
      <c r="E184" s="207" t="s">
        <v>239</v>
      </c>
      <c r="F184" s="207" t="s">
        <v>569</v>
      </c>
      <c r="G184" s="194"/>
      <c r="H184" s="194"/>
      <c r="I184" s="197"/>
      <c r="J184" s="208">
        <f>BK184</f>
        <v>0</v>
      </c>
      <c r="K184" s="194"/>
      <c r="L184" s="199"/>
      <c r="M184" s="200"/>
      <c r="N184" s="201"/>
      <c r="O184" s="201"/>
      <c r="P184" s="202">
        <f>SUM(P185:P213)</f>
        <v>0</v>
      </c>
      <c r="Q184" s="201"/>
      <c r="R184" s="202">
        <f>SUM(R185:R213)</f>
        <v>31.300521</v>
      </c>
      <c r="S184" s="201"/>
      <c r="T184" s="203">
        <f>SUM(T185:T213)</f>
        <v>0.082</v>
      </c>
      <c r="AR184" s="204" t="s">
        <v>85</v>
      </c>
      <c r="AT184" s="205" t="s">
        <v>77</v>
      </c>
      <c r="AU184" s="205" t="s">
        <v>85</v>
      </c>
      <c r="AY184" s="204" t="s">
        <v>190</v>
      </c>
      <c r="BK184" s="206">
        <f>SUM(BK185:BK213)</f>
        <v>0</v>
      </c>
    </row>
    <row r="185" spans="1:65" s="2" customFormat="1" ht="21.75" customHeight="1">
      <c r="A185" s="34"/>
      <c r="B185" s="35"/>
      <c r="C185" s="209" t="s">
        <v>315</v>
      </c>
      <c r="D185" s="209" t="s">
        <v>192</v>
      </c>
      <c r="E185" s="210" t="s">
        <v>950</v>
      </c>
      <c r="F185" s="211" t="s">
        <v>951</v>
      </c>
      <c r="G185" s="212" t="s">
        <v>311</v>
      </c>
      <c r="H185" s="213">
        <v>1</v>
      </c>
      <c r="I185" s="214"/>
      <c r="J185" s="215">
        <f aca="true" t="shared" si="0" ref="J185:J192">ROUND(I185*H185,2)</f>
        <v>0</v>
      </c>
      <c r="K185" s="211" t="s">
        <v>196</v>
      </c>
      <c r="L185" s="39"/>
      <c r="M185" s="216" t="s">
        <v>1</v>
      </c>
      <c r="N185" s="217" t="s">
        <v>43</v>
      </c>
      <c r="O185" s="71"/>
      <c r="P185" s="218">
        <f aca="true" t="shared" si="1" ref="P185:P192">O185*H185</f>
        <v>0</v>
      </c>
      <c r="Q185" s="218">
        <v>0.0007</v>
      </c>
      <c r="R185" s="218">
        <f aca="true" t="shared" si="2" ref="R185:R192">Q185*H185</f>
        <v>0.0007</v>
      </c>
      <c r="S185" s="218">
        <v>0</v>
      </c>
      <c r="T185" s="219">
        <f aca="true" t="shared" si="3" ref="T185:T192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197</v>
      </c>
      <c r="AT185" s="220" t="s">
        <v>192</v>
      </c>
      <c r="AU185" s="220" t="s">
        <v>87</v>
      </c>
      <c r="AY185" s="17" t="s">
        <v>190</v>
      </c>
      <c r="BE185" s="221">
        <f aca="true" t="shared" si="4" ref="BE185:BE192">IF(N185="základní",J185,0)</f>
        <v>0</v>
      </c>
      <c r="BF185" s="221">
        <f aca="true" t="shared" si="5" ref="BF185:BF192">IF(N185="snížená",J185,0)</f>
        <v>0</v>
      </c>
      <c r="BG185" s="221">
        <f aca="true" t="shared" si="6" ref="BG185:BG192">IF(N185="zákl. přenesená",J185,0)</f>
        <v>0</v>
      </c>
      <c r="BH185" s="221">
        <f aca="true" t="shared" si="7" ref="BH185:BH192">IF(N185="sníž. přenesená",J185,0)</f>
        <v>0</v>
      </c>
      <c r="BI185" s="221">
        <f aca="true" t="shared" si="8" ref="BI185:BI192">IF(N185="nulová",J185,0)</f>
        <v>0</v>
      </c>
      <c r="BJ185" s="17" t="s">
        <v>85</v>
      </c>
      <c r="BK185" s="221">
        <f aca="true" t="shared" si="9" ref="BK185:BK192">ROUND(I185*H185,2)</f>
        <v>0</v>
      </c>
      <c r="BL185" s="17" t="s">
        <v>197</v>
      </c>
      <c r="BM185" s="220" t="s">
        <v>952</v>
      </c>
    </row>
    <row r="186" spans="1:65" s="2" customFormat="1" ht="16.5" customHeight="1">
      <c r="A186" s="34"/>
      <c r="B186" s="35"/>
      <c r="C186" s="255" t="s">
        <v>320</v>
      </c>
      <c r="D186" s="255" t="s">
        <v>327</v>
      </c>
      <c r="E186" s="256" t="s">
        <v>953</v>
      </c>
      <c r="F186" s="257" t="s">
        <v>954</v>
      </c>
      <c r="G186" s="258" t="s">
        <v>311</v>
      </c>
      <c r="H186" s="259">
        <v>1</v>
      </c>
      <c r="I186" s="260"/>
      <c r="J186" s="261">
        <f t="shared" si="0"/>
        <v>0</v>
      </c>
      <c r="K186" s="257" t="s">
        <v>400</v>
      </c>
      <c r="L186" s="262"/>
      <c r="M186" s="263" t="s">
        <v>1</v>
      </c>
      <c r="N186" s="264" t="s">
        <v>43</v>
      </c>
      <c r="O186" s="71"/>
      <c r="P186" s="218">
        <f t="shared" si="1"/>
        <v>0</v>
      </c>
      <c r="Q186" s="218">
        <v>0.0035</v>
      </c>
      <c r="R186" s="218">
        <f t="shared" si="2"/>
        <v>0.0035</v>
      </c>
      <c r="S186" s="218">
        <v>0</v>
      </c>
      <c r="T186" s="219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234</v>
      </c>
      <c r="AT186" s="220" t="s">
        <v>327</v>
      </c>
      <c r="AU186" s="220" t="s">
        <v>87</v>
      </c>
      <c r="AY186" s="17" t="s">
        <v>190</v>
      </c>
      <c r="BE186" s="221">
        <f t="shared" si="4"/>
        <v>0</v>
      </c>
      <c r="BF186" s="221">
        <f t="shared" si="5"/>
        <v>0</v>
      </c>
      <c r="BG186" s="221">
        <f t="shared" si="6"/>
        <v>0</v>
      </c>
      <c r="BH186" s="221">
        <f t="shared" si="7"/>
        <v>0</v>
      </c>
      <c r="BI186" s="221">
        <f t="shared" si="8"/>
        <v>0</v>
      </c>
      <c r="BJ186" s="17" t="s">
        <v>85</v>
      </c>
      <c r="BK186" s="221">
        <f t="shared" si="9"/>
        <v>0</v>
      </c>
      <c r="BL186" s="17" t="s">
        <v>197</v>
      </c>
      <c r="BM186" s="220" t="s">
        <v>955</v>
      </c>
    </row>
    <row r="187" spans="1:65" s="2" customFormat="1" ht="21.75" customHeight="1">
      <c r="A187" s="34"/>
      <c r="B187" s="35"/>
      <c r="C187" s="209" t="s">
        <v>326</v>
      </c>
      <c r="D187" s="209" t="s">
        <v>192</v>
      </c>
      <c r="E187" s="210" t="s">
        <v>956</v>
      </c>
      <c r="F187" s="211" t="s">
        <v>957</v>
      </c>
      <c r="G187" s="212" t="s">
        <v>311</v>
      </c>
      <c r="H187" s="213">
        <v>1</v>
      </c>
      <c r="I187" s="214"/>
      <c r="J187" s="215">
        <f t="shared" si="0"/>
        <v>0</v>
      </c>
      <c r="K187" s="211" t="s">
        <v>196</v>
      </c>
      <c r="L187" s="39"/>
      <c r="M187" s="216" t="s">
        <v>1</v>
      </c>
      <c r="N187" s="217" t="s">
        <v>43</v>
      </c>
      <c r="O187" s="71"/>
      <c r="P187" s="218">
        <f t="shared" si="1"/>
        <v>0</v>
      </c>
      <c r="Q187" s="218">
        <v>0.11241</v>
      </c>
      <c r="R187" s="218">
        <f t="shared" si="2"/>
        <v>0.11241</v>
      </c>
      <c r="S187" s="218">
        <v>0</v>
      </c>
      <c r="T187" s="219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197</v>
      </c>
      <c r="AT187" s="220" t="s">
        <v>192</v>
      </c>
      <c r="AU187" s="220" t="s">
        <v>87</v>
      </c>
      <c r="AY187" s="17" t="s">
        <v>190</v>
      </c>
      <c r="BE187" s="221">
        <f t="shared" si="4"/>
        <v>0</v>
      </c>
      <c r="BF187" s="221">
        <f t="shared" si="5"/>
        <v>0</v>
      </c>
      <c r="BG187" s="221">
        <f t="shared" si="6"/>
        <v>0</v>
      </c>
      <c r="BH187" s="221">
        <f t="shared" si="7"/>
        <v>0</v>
      </c>
      <c r="BI187" s="221">
        <f t="shared" si="8"/>
        <v>0</v>
      </c>
      <c r="BJ187" s="17" t="s">
        <v>85</v>
      </c>
      <c r="BK187" s="221">
        <f t="shared" si="9"/>
        <v>0</v>
      </c>
      <c r="BL187" s="17" t="s">
        <v>197</v>
      </c>
      <c r="BM187" s="220" t="s">
        <v>958</v>
      </c>
    </row>
    <row r="188" spans="1:65" s="2" customFormat="1" ht="16.5" customHeight="1">
      <c r="A188" s="34"/>
      <c r="B188" s="35"/>
      <c r="C188" s="255" t="s">
        <v>332</v>
      </c>
      <c r="D188" s="255" t="s">
        <v>327</v>
      </c>
      <c r="E188" s="256" t="s">
        <v>959</v>
      </c>
      <c r="F188" s="257" t="s">
        <v>960</v>
      </c>
      <c r="G188" s="258" t="s">
        <v>311</v>
      </c>
      <c r="H188" s="259">
        <v>1</v>
      </c>
      <c r="I188" s="260"/>
      <c r="J188" s="261">
        <f t="shared" si="0"/>
        <v>0</v>
      </c>
      <c r="K188" s="257" t="s">
        <v>196</v>
      </c>
      <c r="L188" s="262"/>
      <c r="M188" s="263" t="s">
        <v>1</v>
      </c>
      <c r="N188" s="264" t="s">
        <v>43</v>
      </c>
      <c r="O188" s="71"/>
      <c r="P188" s="218">
        <f t="shared" si="1"/>
        <v>0</v>
      </c>
      <c r="Q188" s="218">
        <v>0.0065</v>
      </c>
      <c r="R188" s="218">
        <f t="shared" si="2"/>
        <v>0.0065</v>
      </c>
      <c r="S188" s="218">
        <v>0</v>
      </c>
      <c r="T188" s="219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234</v>
      </c>
      <c r="AT188" s="220" t="s">
        <v>327</v>
      </c>
      <c r="AU188" s="220" t="s">
        <v>87</v>
      </c>
      <c r="AY188" s="17" t="s">
        <v>190</v>
      </c>
      <c r="BE188" s="221">
        <f t="shared" si="4"/>
        <v>0</v>
      </c>
      <c r="BF188" s="221">
        <f t="shared" si="5"/>
        <v>0</v>
      </c>
      <c r="BG188" s="221">
        <f t="shared" si="6"/>
        <v>0</v>
      </c>
      <c r="BH188" s="221">
        <f t="shared" si="7"/>
        <v>0</v>
      </c>
      <c r="BI188" s="221">
        <f t="shared" si="8"/>
        <v>0</v>
      </c>
      <c r="BJ188" s="17" t="s">
        <v>85</v>
      </c>
      <c r="BK188" s="221">
        <f t="shared" si="9"/>
        <v>0</v>
      </c>
      <c r="BL188" s="17" t="s">
        <v>197</v>
      </c>
      <c r="BM188" s="220" t="s">
        <v>961</v>
      </c>
    </row>
    <row r="189" spans="1:65" s="2" customFormat="1" ht="16.5" customHeight="1">
      <c r="A189" s="34"/>
      <c r="B189" s="35"/>
      <c r="C189" s="255" t="s">
        <v>336</v>
      </c>
      <c r="D189" s="255" t="s">
        <v>327</v>
      </c>
      <c r="E189" s="256" t="s">
        <v>962</v>
      </c>
      <c r="F189" s="257" t="s">
        <v>963</v>
      </c>
      <c r="G189" s="258" t="s">
        <v>311</v>
      </c>
      <c r="H189" s="259">
        <v>1</v>
      </c>
      <c r="I189" s="260"/>
      <c r="J189" s="261">
        <f t="shared" si="0"/>
        <v>0</v>
      </c>
      <c r="K189" s="257" t="s">
        <v>196</v>
      </c>
      <c r="L189" s="262"/>
      <c r="M189" s="263" t="s">
        <v>1</v>
      </c>
      <c r="N189" s="264" t="s">
        <v>43</v>
      </c>
      <c r="O189" s="71"/>
      <c r="P189" s="218">
        <f t="shared" si="1"/>
        <v>0</v>
      </c>
      <c r="Q189" s="218">
        <v>0.00015</v>
      </c>
      <c r="R189" s="218">
        <f t="shared" si="2"/>
        <v>0.00015</v>
      </c>
      <c r="S189" s="218">
        <v>0</v>
      </c>
      <c r="T189" s="219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234</v>
      </c>
      <c r="AT189" s="220" t="s">
        <v>327</v>
      </c>
      <c r="AU189" s="220" t="s">
        <v>87</v>
      </c>
      <c r="AY189" s="17" t="s">
        <v>190</v>
      </c>
      <c r="BE189" s="221">
        <f t="shared" si="4"/>
        <v>0</v>
      </c>
      <c r="BF189" s="221">
        <f t="shared" si="5"/>
        <v>0</v>
      </c>
      <c r="BG189" s="221">
        <f t="shared" si="6"/>
        <v>0</v>
      </c>
      <c r="BH189" s="221">
        <f t="shared" si="7"/>
        <v>0</v>
      </c>
      <c r="BI189" s="221">
        <f t="shared" si="8"/>
        <v>0</v>
      </c>
      <c r="BJ189" s="17" t="s">
        <v>85</v>
      </c>
      <c r="BK189" s="221">
        <f t="shared" si="9"/>
        <v>0</v>
      </c>
      <c r="BL189" s="17" t="s">
        <v>197</v>
      </c>
      <c r="BM189" s="220" t="s">
        <v>964</v>
      </c>
    </row>
    <row r="190" spans="1:65" s="2" customFormat="1" ht="16.5" customHeight="1">
      <c r="A190" s="34"/>
      <c r="B190" s="35"/>
      <c r="C190" s="255" t="s">
        <v>342</v>
      </c>
      <c r="D190" s="255" t="s">
        <v>327</v>
      </c>
      <c r="E190" s="256" t="s">
        <v>965</v>
      </c>
      <c r="F190" s="257" t="s">
        <v>966</v>
      </c>
      <c r="G190" s="258" t="s">
        <v>311</v>
      </c>
      <c r="H190" s="259">
        <v>1</v>
      </c>
      <c r="I190" s="260"/>
      <c r="J190" s="261">
        <f t="shared" si="0"/>
        <v>0</v>
      </c>
      <c r="K190" s="257" t="s">
        <v>196</v>
      </c>
      <c r="L190" s="262"/>
      <c r="M190" s="263" t="s">
        <v>1</v>
      </c>
      <c r="N190" s="264" t="s">
        <v>43</v>
      </c>
      <c r="O190" s="71"/>
      <c r="P190" s="218">
        <f t="shared" si="1"/>
        <v>0</v>
      </c>
      <c r="Q190" s="218">
        <v>0.0004</v>
      </c>
      <c r="R190" s="218">
        <f t="shared" si="2"/>
        <v>0.0004</v>
      </c>
      <c r="S190" s="218">
        <v>0</v>
      </c>
      <c r="T190" s="219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234</v>
      </c>
      <c r="AT190" s="220" t="s">
        <v>327</v>
      </c>
      <c r="AU190" s="220" t="s">
        <v>87</v>
      </c>
      <c r="AY190" s="17" t="s">
        <v>190</v>
      </c>
      <c r="BE190" s="221">
        <f t="shared" si="4"/>
        <v>0</v>
      </c>
      <c r="BF190" s="221">
        <f t="shared" si="5"/>
        <v>0</v>
      </c>
      <c r="BG190" s="221">
        <f t="shared" si="6"/>
        <v>0</v>
      </c>
      <c r="BH190" s="221">
        <f t="shared" si="7"/>
        <v>0</v>
      </c>
      <c r="BI190" s="221">
        <f t="shared" si="8"/>
        <v>0</v>
      </c>
      <c r="BJ190" s="17" t="s">
        <v>85</v>
      </c>
      <c r="BK190" s="221">
        <f t="shared" si="9"/>
        <v>0</v>
      </c>
      <c r="BL190" s="17" t="s">
        <v>197</v>
      </c>
      <c r="BM190" s="220" t="s">
        <v>967</v>
      </c>
    </row>
    <row r="191" spans="1:65" s="2" customFormat="1" ht="16.5" customHeight="1">
      <c r="A191" s="34"/>
      <c r="B191" s="35"/>
      <c r="C191" s="255" t="s">
        <v>138</v>
      </c>
      <c r="D191" s="255" t="s">
        <v>327</v>
      </c>
      <c r="E191" s="256" t="s">
        <v>968</v>
      </c>
      <c r="F191" s="257" t="s">
        <v>969</v>
      </c>
      <c r="G191" s="258" t="s">
        <v>311</v>
      </c>
      <c r="H191" s="259">
        <v>1</v>
      </c>
      <c r="I191" s="260"/>
      <c r="J191" s="261">
        <f t="shared" si="0"/>
        <v>0</v>
      </c>
      <c r="K191" s="257" t="s">
        <v>196</v>
      </c>
      <c r="L191" s="262"/>
      <c r="M191" s="263" t="s">
        <v>1</v>
      </c>
      <c r="N191" s="264" t="s">
        <v>43</v>
      </c>
      <c r="O191" s="71"/>
      <c r="P191" s="218">
        <f t="shared" si="1"/>
        <v>0</v>
      </c>
      <c r="Q191" s="218">
        <v>0.0033</v>
      </c>
      <c r="R191" s="218">
        <f t="shared" si="2"/>
        <v>0.0033</v>
      </c>
      <c r="S191" s="218">
        <v>0</v>
      </c>
      <c r="T191" s="219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234</v>
      </c>
      <c r="AT191" s="220" t="s">
        <v>327</v>
      </c>
      <c r="AU191" s="220" t="s">
        <v>87</v>
      </c>
      <c r="AY191" s="17" t="s">
        <v>190</v>
      </c>
      <c r="BE191" s="221">
        <f t="shared" si="4"/>
        <v>0</v>
      </c>
      <c r="BF191" s="221">
        <f t="shared" si="5"/>
        <v>0</v>
      </c>
      <c r="BG191" s="221">
        <f t="shared" si="6"/>
        <v>0</v>
      </c>
      <c r="BH191" s="221">
        <f t="shared" si="7"/>
        <v>0</v>
      </c>
      <c r="BI191" s="221">
        <f t="shared" si="8"/>
        <v>0</v>
      </c>
      <c r="BJ191" s="17" t="s">
        <v>85</v>
      </c>
      <c r="BK191" s="221">
        <f t="shared" si="9"/>
        <v>0</v>
      </c>
      <c r="BL191" s="17" t="s">
        <v>197</v>
      </c>
      <c r="BM191" s="220" t="s">
        <v>970</v>
      </c>
    </row>
    <row r="192" spans="1:65" s="2" customFormat="1" ht="21.75" customHeight="1">
      <c r="A192" s="34"/>
      <c r="B192" s="35"/>
      <c r="C192" s="209" t="s">
        <v>352</v>
      </c>
      <c r="D192" s="209" t="s">
        <v>192</v>
      </c>
      <c r="E192" s="210" t="s">
        <v>971</v>
      </c>
      <c r="F192" s="211" t="s">
        <v>972</v>
      </c>
      <c r="G192" s="212" t="s">
        <v>350</v>
      </c>
      <c r="H192" s="213">
        <v>66</v>
      </c>
      <c r="I192" s="214"/>
      <c r="J192" s="215">
        <f t="shared" si="0"/>
        <v>0</v>
      </c>
      <c r="K192" s="211" t="s">
        <v>196</v>
      </c>
      <c r="L192" s="39"/>
      <c r="M192" s="216" t="s">
        <v>1</v>
      </c>
      <c r="N192" s="217" t="s">
        <v>43</v>
      </c>
      <c r="O192" s="71"/>
      <c r="P192" s="218">
        <f t="shared" si="1"/>
        <v>0</v>
      </c>
      <c r="Q192" s="218">
        <v>0.00033</v>
      </c>
      <c r="R192" s="218">
        <f t="shared" si="2"/>
        <v>0.02178</v>
      </c>
      <c r="S192" s="218">
        <v>0</v>
      </c>
      <c r="T192" s="219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197</v>
      </c>
      <c r="AT192" s="220" t="s">
        <v>192</v>
      </c>
      <c r="AU192" s="220" t="s">
        <v>87</v>
      </c>
      <c r="AY192" s="17" t="s">
        <v>190</v>
      </c>
      <c r="BE192" s="221">
        <f t="shared" si="4"/>
        <v>0</v>
      </c>
      <c r="BF192" s="221">
        <f t="shared" si="5"/>
        <v>0</v>
      </c>
      <c r="BG192" s="221">
        <f t="shared" si="6"/>
        <v>0</v>
      </c>
      <c r="BH192" s="221">
        <f t="shared" si="7"/>
        <v>0</v>
      </c>
      <c r="BI192" s="221">
        <f t="shared" si="8"/>
        <v>0</v>
      </c>
      <c r="BJ192" s="17" t="s">
        <v>85</v>
      </c>
      <c r="BK192" s="221">
        <f t="shared" si="9"/>
        <v>0</v>
      </c>
      <c r="BL192" s="17" t="s">
        <v>197</v>
      </c>
      <c r="BM192" s="220" t="s">
        <v>973</v>
      </c>
    </row>
    <row r="193" spans="2:51" s="13" customFormat="1" ht="10.2">
      <c r="B193" s="222"/>
      <c r="C193" s="223"/>
      <c r="D193" s="224" t="s">
        <v>199</v>
      </c>
      <c r="E193" s="225" t="s">
        <v>1</v>
      </c>
      <c r="F193" s="226" t="s">
        <v>1063</v>
      </c>
      <c r="G193" s="223"/>
      <c r="H193" s="227">
        <v>66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199</v>
      </c>
      <c r="AU193" s="233" t="s">
        <v>87</v>
      </c>
      <c r="AV193" s="13" t="s">
        <v>87</v>
      </c>
      <c r="AW193" s="13" t="s">
        <v>34</v>
      </c>
      <c r="AX193" s="13" t="s">
        <v>85</v>
      </c>
      <c r="AY193" s="233" t="s">
        <v>190</v>
      </c>
    </row>
    <row r="194" spans="1:65" s="2" customFormat="1" ht="21.75" customHeight="1">
      <c r="A194" s="34"/>
      <c r="B194" s="35"/>
      <c r="C194" s="209" t="s">
        <v>356</v>
      </c>
      <c r="D194" s="209" t="s">
        <v>192</v>
      </c>
      <c r="E194" s="210" t="s">
        <v>975</v>
      </c>
      <c r="F194" s="211" t="s">
        <v>976</v>
      </c>
      <c r="G194" s="212" t="s">
        <v>195</v>
      </c>
      <c r="H194" s="213">
        <v>2.5</v>
      </c>
      <c r="I194" s="214"/>
      <c r="J194" s="215">
        <f>ROUND(I194*H194,2)</f>
        <v>0</v>
      </c>
      <c r="K194" s="211" t="s">
        <v>196</v>
      </c>
      <c r="L194" s="39"/>
      <c r="M194" s="216" t="s">
        <v>1</v>
      </c>
      <c r="N194" s="217" t="s">
        <v>43</v>
      </c>
      <c r="O194" s="71"/>
      <c r="P194" s="218">
        <f>O194*H194</f>
        <v>0</v>
      </c>
      <c r="Q194" s="218">
        <v>0.0026</v>
      </c>
      <c r="R194" s="218">
        <f>Q194*H194</f>
        <v>0.0065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197</v>
      </c>
      <c r="AT194" s="220" t="s">
        <v>192</v>
      </c>
      <c r="AU194" s="220" t="s">
        <v>87</v>
      </c>
      <c r="AY194" s="17" t="s">
        <v>190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85</v>
      </c>
      <c r="BK194" s="221">
        <f>ROUND(I194*H194,2)</f>
        <v>0</v>
      </c>
      <c r="BL194" s="17" t="s">
        <v>197</v>
      </c>
      <c r="BM194" s="220" t="s">
        <v>977</v>
      </c>
    </row>
    <row r="195" spans="2:51" s="13" customFormat="1" ht="10.2">
      <c r="B195" s="222"/>
      <c r="C195" s="223"/>
      <c r="D195" s="224" t="s">
        <v>199</v>
      </c>
      <c r="E195" s="225" t="s">
        <v>1</v>
      </c>
      <c r="F195" s="226" t="s">
        <v>978</v>
      </c>
      <c r="G195" s="223"/>
      <c r="H195" s="227">
        <v>2.5</v>
      </c>
      <c r="I195" s="228"/>
      <c r="J195" s="223"/>
      <c r="K195" s="223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199</v>
      </c>
      <c r="AU195" s="233" t="s">
        <v>87</v>
      </c>
      <c r="AV195" s="13" t="s">
        <v>87</v>
      </c>
      <c r="AW195" s="13" t="s">
        <v>34</v>
      </c>
      <c r="AX195" s="13" t="s">
        <v>85</v>
      </c>
      <c r="AY195" s="233" t="s">
        <v>190</v>
      </c>
    </row>
    <row r="196" spans="1:65" s="2" customFormat="1" ht="16.5" customHeight="1">
      <c r="A196" s="34"/>
      <c r="B196" s="35"/>
      <c r="C196" s="209" t="s">
        <v>314</v>
      </c>
      <c r="D196" s="209" t="s">
        <v>192</v>
      </c>
      <c r="E196" s="210" t="s">
        <v>979</v>
      </c>
      <c r="F196" s="211" t="s">
        <v>980</v>
      </c>
      <c r="G196" s="212" t="s">
        <v>350</v>
      </c>
      <c r="H196" s="213">
        <v>66</v>
      </c>
      <c r="I196" s="214"/>
      <c r="J196" s="215">
        <f>ROUND(I196*H196,2)</f>
        <v>0</v>
      </c>
      <c r="K196" s="211" t="s">
        <v>196</v>
      </c>
      <c r="L196" s="39"/>
      <c r="M196" s="216" t="s">
        <v>1</v>
      </c>
      <c r="N196" s="217" t="s">
        <v>43</v>
      </c>
      <c r="O196" s="71"/>
      <c r="P196" s="218">
        <f>O196*H196</f>
        <v>0</v>
      </c>
      <c r="Q196" s="218">
        <v>0</v>
      </c>
      <c r="R196" s="218">
        <f>Q196*H196</f>
        <v>0</v>
      </c>
      <c r="S196" s="218">
        <v>0</v>
      </c>
      <c r="T196" s="219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197</v>
      </c>
      <c r="AT196" s="220" t="s">
        <v>192</v>
      </c>
      <c r="AU196" s="220" t="s">
        <v>87</v>
      </c>
      <c r="AY196" s="17" t="s">
        <v>190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85</v>
      </c>
      <c r="BK196" s="221">
        <f>ROUND(I196*H196,2)</f>
        <v>0</v>
      </c>
      <c r="BL196" s="17" t="s">
        <v>197</v>
      </c>
      <c r="BM196" s="220" t="s">
        <v>981</v>
      </c>
    </row>
    <row r="197" spans="1:65" s="2" customFormat="1" ht="16.5" customHeight="1">
      <c r="A197" s="34"/>
      <c r="B197" s="35"/>
      <c r="C197" s="209" t="s">
        <v>364</v>
      </c>
      <c r="D197" s="209" t="s">
        <v>192</v>
      </c>
      <c r="E197" s="210" t="s">
        <v>574</v>
      </c>
      <c r="F197" s="211" t="s">
        <v>575</v>
      </c>
      <c r="G197" s="212" t="s">
        <v>195</v>
      </c>
      <c r="H197" s="213">
        <v>2.5</v>
      </c>
      <c r="I197" s="214"/>
      <c r="J197" s="215">
        <f>ROUND(I197*H197,2)</f>
        <v>0</v>
      </c>
      <c r="K197" s="211" t="s">
        <v>196</v>
      </c>
      <c r="L197" s="39"/>
      <c r="M197" s="216" t="s">
        <v>1</v>
      </c>
      <c r="N197" s="217" t="s">
        <v>43</v>
      </c>
      <c r="O197" s="71"/>
      <c r="P197" s="218">
        <f>O197*H197</f>
        <v>0</v>
      </c>
      <c r="Q197" s="218">
        <v>1E-05</v>
      </c>
      <c r="R197" s="218">
        <f>Q197*H197</f>
        <v>2.5E-05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197</v>
      </c>
      <c r="AT197" s="220" t="s">
        <v>192</v>
      </c>
      <c r="AU197" s="220" t="s">
        <v>87</v>
      </c>
      <c r="AY197" s="17" t="s">
        <v>190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85</v>
      </c>
      <c r="BK197" s="221">
        <f>ROUND(I197*H197,2)</f>
        <v>0</v>
      </c>
      <c r="BL197" s="17" t="s">
        <v>197</v>
      </c>
      <c r="BM197" s="220" t="s">
        <v>982</v>
      </c>
    </row>
    <row r="198" spans="1:65" s="2" customFormat="1" ht="21.75" customHeight="1">
      <c r="A198" s="34"/>
      <c r="B198" s="35"/>
      <c r="C198" s="209" t="s">
        <v>369</v>
      </c>
      <c r="D198" s="209" t="s">
        <v>192</v>
      </c>
      <c r="E198" s="210" t="s">
        <v>826</v>
      </c>
      <c r="F198" s="211" t="s">
        <v>827</v>
      </c>
      <c r="G198" s="212" t="s">
        <v>350</v>
      </c>
      <c r="H198" s="213">
        <v>84</v>
      </c>
      <c r="I198" s="214"/>
      <c r="J198" s="215">
        <f>ROUND(I198*H198,2)</f>
        <v>0</v>
      </c>
      <c r="K198" s="211" t="s">
        <v>196</v>
      </c>
      <c r="L198" s="39"/>
      <c r="M198" s="216" t="s">
        <v>1</v>
      </c>
      <c r="N198" s="217" t="s">
        <v>43</v>
      </c>
      <c r="O198" s="71"/>
      <c r="P198" s="218">
        <f>O198*H198</f>
        <v>0</v>
      </c>
      <c r="Q198" s="218">
        <v>0.1554</v>
      </c>
      <c r="R198" s="218">
        <f>Q198*H198</f>
        <v>13.053600000000001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197</v>
      </c>
      <c r="AT198" s="220" t="s">
        <v>192</v>
      </c>
      <c r="AU198" s="220" t="s">
        <v>87</v>
      </c>
      <c r="AY198" s="17" t="s">
        <v>190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85</v>
      </c>
      <c r="BK198" s="221">
        <f>ROUND(I198*H198,2)</f>
        <v>0</v>
      </c>
      <c r="BL198" s="17" t="s">
        <v>197</v>
      </c>
      <c r="BM198" s="220" t="s">
        <v>983</v>
      </c>
    </row>
    <row r="199" spans="2:51" s="13" customFormat="1" ht="10.2">
      <c r="B199" s="222"/>
      <c r="C199" s="223"/>
      <c r="D199" s="224" t="s">
        <v>199</v>
      </c>
      <c r="E199" s="225" t="s">
        <v>1</v>
      </c>
      <c r="F199" s="226" t="s">
        <v>1064</v>
      </c>
      <c r="G199" s="223"/>
      <c r="H199" s="227">
        <v>45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199</v>
      </c>
      <c r="AU199" s="233" t="s">
        <v>87</v>
      </c>
      <c r="AV199" s="13" t="s">
        <v>87</v>
      </c>
      <c r="AW199" s="13" t="s">
        <v>34</v>
      </c>
      <c r="AX199" s="13" t="s">
        <v>78</v>
      </c>
      <c r="AY199" s="233" t="s">
        <v>190</v>
      </c>
    </row>
    <row r="200" spans="2:51" s="13" customFormat="1" ht="10.2">
      <c r="B200" s="222"/>
      <c r="C200" s="223"/>
      <c r="D200" s="224" t="s">
        <v>199</v>
      </c>
      <c r="E200" s="225" t="s">
        <v>1</v>
      </c>
      <c r="F200" s="226" t="s">
        <v>1065</v>
      </c>
      <c r="G200" s="223"/>
      <c r="H200" s="227">
        <v>36</v>
      </c>
      <c r="I200" s="228"/>
      <c r="J200" s="223"/>
      <c r="K200" s="223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199</v>
      </c>
      <c r="AU200" s="233" t="s">
        <v>87</v>
      </c>
      <c r="AV200" s="13" t="s">
        <v>87</v>
      </c>
      <c r="AW200" s="13" t="s">
        <v>34</v>
      </c>
      <c r="AX200" s="13" t="s">
        <v>78</v>
      </c>
      <c r="AY200" s="233" t="s">
        <v>190</v>
      </c>
    </row>
    <row r="201" spans="2:51" s="13" customFormat="1" ht="10.2">
      <c r="B201" s="222"/>
      <c r="C201" s="223"/>
      <c r="D201" s="224" t="s">
        <v>199</v>
      </c>
      <c r="E201" s="225" t="s">
        <v>1</v>
      </c>
      <c r="F201" s="226" t="s">
        <v>986</v>
      </c>
      <c r="G201" s="223"/>
      <c r="H201" s="227">
        <v>3</v>
      </c>
      <c r="I201" s="228"/>
      <c r="J201" s="223"/>
      <c r="K201" s="223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199</v>
      </c>
      <c r="AU201" s="233" t="s">
        <v>87</v>
      </c>
      <c r="AV201" s="13" t="s">
        <v>87</v>
      </c>
      <c r="AW201" s="13" t="s">
        <v>34</v>
      </c>
      <c r="AX201" s="13" t="s">
        <v>78</v>
      </c>
      <c r="AY201" s="233" t="s">
        <v>190</v>
      </c>
    </row>
    <row r="202" spans="2:51" s="15" customFormat="1" ht="10.2">
      <c r="B202" s="244"/>
      <c r="C202" s="245"/>
      <c r="D202" s="224" t="s">
        <v>199</v>
      </c>
      <c r="E202" s="246" t="s">
        <v>1</v>
      </c>
      <c r="F202" s="247" t="s">
        <v>216</v>
      </c>
      <c r="G202" s="245"/>
      <c r="H202" s="248">
        <v>84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AT202" s="254" t="s">
        <v>199</v>
      </c>
      <c r="AU202" s="254" t="s">
        <v>87</v>
      </c>
      <c r="AV202" s="15" t="s">
        <v>197</v>
      </c>
      <c r="AW202" s="15" t="s">
        <v>34</v>
      </c>
      <c r="AX202" s="15" t="s">
        <v>85</v>
      </c>
      <c r="AY202" s="254" t="s">
        <v>190</v>
      </c>
    </row>
    <row r="203" spans="1:65" s="2" customFormat="1" ht="16.5" customHeight="1">
      <c r="A203" s="34"/>
      <c r="B203" s="35"/>
      <c r="C203" s="255" t="s">
        <v>373</v>
      </c>
      <c r="D203" s="255" t="s">
        <v>327</v>
      </c>
      <c r="E203" s="256" t="s">
        <v>987</v>
      </c>
      <c r="F203" s="257" t="s">
        <v>988</v>
      </c>
      <c r="G203" s="258" t="s">
        <v>350</v>
      </c>
      <c r="H203" s="259">
        <v>47.25</v>
      </c>
      <c r="I203" s="260"/>
      <c r="J203" s="261">
        <f>ROUND(I203*H203,2)</f>
        <v>0</v>
      </c>
      <c r="K203" s="257" t="s">
        <v>196</v>
      </c>
      <c r="L203" s="262"/>
      <c r="M203" s="263" t="s">
        <v>1</v>
      </c>
      <c r="N203" s="264" t="s">
        <v>43</v>
      </c>
      <c r="O203" s="71"/>
      <c r="P203" s="218">
        <f>O203*H203</f>
        <v>0</v>
      </c>
      <c r="Q203" s="218">
        <v>0.08</v>
      </c>
      <c r="R203" s="218">
        <f>Q203*H203</f>
        <v>3.7800000000000002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234</v>
      </c>
      <c r="AT203" s="220" t="s">
        <v>327</v>
      </c>
      <c r="AU203" s="220" t="s">
        <v>87</v>
      </c>
      <c r="AY203" s="17" t="s">
        <v>190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85</v>
      </c>
      <c r="BK203" s="221">
        <f>ROUND(I203*H203,2)</f>
        <v>0</v>
      </c>
      <c r="BL203" s="17" t="s">
        <v>197</v>
      </c>
      <c r="BM203" s="220" t="s">
        <v>989</v>
      </c>
    </row>
    <row r="204" spans="2:51" s="13" customFormat="1" ht="10.2">
      <c r="B204" s="222"/>
      <c r="C204" s="223"/>
      <c r="D204" s="224" t="s">
        <v>199</v>
      </c>
      <c r="E204" s="225" t="s">
        <v>1</v>
      </c>
      <c r="F204" s="226" t="s">
        <v>1066</v>
      </c>
      <c r="G204" s="223"/>
      <c r="H204" s="227">
        <v>47.25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199</v>
      </c>
      <c r="AU204" s="233" t="s">
        <v>87</v>
      </c>
      <c r="AV204" s="13" t="s">
        <v>87</v>
      </c>
      <c r="AW204" s="13" t="s">
        <v>34</v>
      </c>
      <c r="AX204" s="13" t="s">
        <v>85</v>
      </c>
      <c r="AY204" s="233" t="s">
        <v>190</v>
      </c>
    </row>
    <row r="205" spans="1:65" s="2" customFormat="1" ht="21.75" customHeight="1">
      <c r="A205" s="34"/>
      <c r="B205" s="35"/>
      <c r="C205" s="255" t="s">
        <v>381</v>
      </c>
      <c r="D205" s="255" t="s">
        <v>327</v>
      </c>
      <c r="E205" s="256" t="s">
        <v>831</v>
      </c>
      <c r="F205" s="257" t="s">
        <v>832</v>
      </c>
      <c r="G205" s="258" t="s">
        <v>350</v>
      </c>
      <c r="H205" s="259">
        <v>37.8</v>
      </c>
      <c r="I205" s="260"/>
      <c r="J205" s="261">
        <f>ROUND(I205*H205,2)</f>
        <v>0</v>
      </c>
      <c r="K205" s="257" t="s">
        <v>196</v>
      </c>
      <c r="L205" s="262"/>
      <c r="M205" s="263" t="s">
        <v>1</v>
      </c>
      <c r="N205" s="264" t="s">
        <v>43</v>
      </c>
      <c r="O205" s="71"/>
      <c r="P205" s="218">
        <f>O205*H205</f>
        <v>0</v>
      </c>
      <c r="Q205" s="218">
        <v>0.0483</v>
      </c>
      <c r="R205" s="218">
        <f>Q205*H205</f>
        <v>1.82574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234</v>
      </c>
      <c r="AT205" s="220" t="s">
        <v>327</v>
      </c>
      <c r="AU205" s="220" t="s">
        <v>87</v>
      </c>
      <c r="AY205" s="17" t="s">
        <v>190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85</v>
      </c>
      <c r="BK205" s="221">
        <f>ROUND(I205*H205,2)</f>
        <v>0</v>
      </c>
      <c r="BL205" s="17" t="s">
        <v>197</v>
      </c>
      <c r="BM205" s="220" t="s">
        <v>991</v>
      </c>
    </row>
    <row r="206" spans="2:51" s="13" customFormat="1" ht="10.2">
      <c r="B206" s="222"/>
      <c r="C206" s="223"/>
      <c r="D206" s="224" t="s">
        <v>199</v>
      </c>
      <c r="E206" s="225" t="s">
        <v>1</v>
      </c>
      <c r="F206" s="226" t="s">
        <v>1067</v>
      </c>
      <c r="G206" s="223"/>
      <c r="H206" s="227">
        <v>37.8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199</v>
      </c>
      <c r="AU206" s="233" t="s">
        <v>87</v>
      </c>
      <c r="AV206" s="13" t="s">
        <v>87</v>
      </c>
      <c r="AW206" s="13" t="s">
        <v>34</v>
      </c>
      <c r="AX206" s="13" t="s">
        <v>85</v>
      </c>
      <c r="AY206" s="233" t="s">
        <v>190</v>
      </c>
    </row>
    <row r="207" spans="1:65" s="2" customFormat="1" ht="16.5" customHeight="1">
      <c r="A207" s="34"/>
      <c r="B207" s="35"/>
      <c r="C207" s="255" t="s">
        <v>385</v>
      </c>
      <c r="D207" s="255" t="s">
        <v>327</v>
      </c>
      <c r="E207" s="256" t="s">
        <v>993</v>
      </c>
      <c r="F207" s="257" t="s">
        <v>994</v>
      </c>
      <c r="G207" s="258" t="s">
        <v>350</v>
      </c>
      <c r="H207" s="259">
        <v>3</v>
      </c>
      <c r="I207" s="260"/>
      <c r="J207" s="261">
        <f>ROUND(I207*H207,2)</f>
        <v>0</v>
      </c>
      <c r="K207" s="257" t="s">
        <v>196</v>
      </c>
      <c r="L207" s="262"/>
      <c r="M207" s="263" t="s">
        <v>1</v>
      </c>
      <c r="N207" s="264" t="s">
        <v>43</v>
      </c>
      <c r="O207" s="71"/>
      <c r="P207" s="218">
        <f>O207*H207</f>
        <v>0</v>
      </c>
      <c r="Q207" s="218">
        <v>0.061</v>
      </c>
      <c r="R207" s="218">
        <f>Q207*H207</f>
        <v>0.183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234</v>
      </c>
      <c r="AT207" s="220" t="s">
        <v>327</v>
      </c>
      <c r="AU207" s="220" t="s">
        <v>87</v>
      </c>
      <c r="AY207" s="17" t="s">
        <v>190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85</v>
      </c>
      <c r="BK207" s="221">
        <f>ROUND(I207*H207,2)</f>
        <v>0</v>
      </c>
      <c r="BL207" s="17" t="s">
        <v>197</v>
      </c>
      <c r="BM207" s="220" t="s">
        <v>995</v>
      </c>
    </row>
    <row r="208" spans="1:65" s="2" customFormat="1" ht="21.75" customHeight="1">
      <c r="A208" s="34"/>
      <c r="B208" s="35"/>
      <c r="C208" s="209" t="s">
        <v>389</v>
      </c>
      <c r="D208" s="209" t="s">
        <v>192</v>
      </c>
      <c r="E208" s="210" t="s">
        <v>357</v>
      </c>
      <c r="F208" s="211" t="s">
        <v>358</v>
      </c>
      <c r="G208" s="212" t="s">
        <v>202</v>
      </c>
      <c r="H208" s="213">
        <v>5.4</v>
      </c>
      <c r="I208" s="214"/>
      <c r="J208" s="215">
        <f>ROUND(I208*H208,2)</f>
        <v>0</v>
      </c>
      <c r="K208" s="211" t="s">
        <v>196</v>
      </c>
      <c r="L208" s="39"/>
      <c r="M208" s="216" t="s">
        <v>1</v>
      </c>
      <c r="N208" s="217" t="s">
        <v>43</v>
      </c>
      <c r="O208" s="71"/>
      <c r="P208" s="218">
        <f>O208*H208</f>
        <v>0</v>
      </c>
      <c r="Q208" s="218">
        <v>2.25634</v>
      </c>
      <c r="R208" s="218">
        <f>Q208*H208</f>
        <v>12.184236</v>
      </c>
      <c r="S208" s="218">
        <v>0</v>
      </c>
      <c r="T208" s="219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197</v>
      </c>
      <c r="AT208" s="220" t="s">
        <v>192</v>
      </c>
      <c r="AU208" s="220" t="s">
        <v>87</v>
      </c>
      <c r="AY208" s="17" t="s">
        <v>190</v>
      </c>
      <c r="BE208" s="221">
        <f>IF(N208="základní",J208,0)</f>
        <v>0</v>
      </c>
      <c r="BF208" s="221">
        <f>IF(N208="snížená",J208,0)</f>
        <v>0</v>
      </c>
      <c r="BG208" s="221">
        <f>IF(N208="zákl. přenesená",J208,0)</f>
        <v>0</v>
      </c>
      <c r="BH208" s="221">
        <f>IF(N208="sníž. přenesená",J208,0)</f>
        <v>0</v>
      </c>
      <c r="BI208" s="221">
        <f>IF(N208="nulová",J208,0)</f>
        <v>0</v>
      </c>
      <c r="BJ208" s="17" t="s">
        <v>85</v>
      </c>
      <c r="BK208" s="221">
        <f>ROUND(I208*H208,2)</f>
        <v>0</v>
      </c>
      <c r="BL208" s="17" t="s">
        <v>197</v>
      </c>
      <c r="BM208" s="220" t="s">
        <v>996</v>
      </c>
    </row>
    <row r="209" spans="2:51" s="13" customFormat="1" ht="10.2">
      <c r="B209" s="222"/>
      <c r="C209" s="223"/>
      <c r="D209" s="224" t="s">
        <v>199</v>
      </c>
      <c r="E209" s="225" t="s">
        <v>1</v>
      </c>
      <c r="F209" s="226" t="s">
        <v>1068</v>
      </c>
      <c r="G209" s="223"/>
      <c r="H209" s="227">
        <v>3.24</v>
      </c>
      <c r="I209" s="228"/>
      <c r="J209" s="223"/>
      <c r="K209" s="223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199</v>
      </c>
      <c r="AU209" s="233" t="s">
        <v>87</v>
      </c>
      <c r="AV209" s="13" t="s">
        <v>87</v>
      </c>
      <c r="AW209" s="13" t="s">
        <v>34</v>
      </c>
      <c r="AX209" s="13" t="s">
        <v>78</v>
      </c>
      <c r="AY209" s="233" t="s">
        <v>190</v>
      </c>
    </row>
    <row r="210" spans="2:51" s="13" customFormat="1" ht="10.2">
      <c r="B210" s="222"/>
      <c r="C210" s="223"/>
      <c r="D210" s="224" t="s">
        <v>199</v>
      </c>
      <c r="E210" s="225" t="s">
        <v>1</v>
      </c>
      <c r="F210" s="226" t="s">
        <v>1069</v>
      </c>
      <c r="G210" s="223"/>
      <c r="H210" s="227">
        <v>2.16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199</v>
      </c>
      <c r="AU210" s="233" t="s">
        <v>87</v>
      </c>
      <c r="AV210" s="13" t="s">
        <v>87</v>
      </c>
      <c r="AW210" s="13" t="s">
        <v>34</v>
      </c>
      <c r="AX210" s="13" t="s">
        <v>78</v>
      </c>
      <c r="AY210" s="233" t="s">
        <v>190</v>
      </c>
    </row>
    <row r="211" spans="2:51" s="15" customFormat="1" ht="10.2">
      <c r="B211" s="244"/>
      <c r="C211" s="245"/>
      <c r="D211" s="224" t="s">
        <v>199</v>
      </c>
      <c r="E211" s="246" t="s">
        <v>1</v>
      </c>
      <c r="F211" s="247" t="s">
        <v>216</v>
      </c>
      <c r="G211" s="245"/>
      <c r="H211" s="248">
        <v>5.4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199</v>
      </c>
      <c r="AU211" s="254" t="s">
        <v>87</v>
      </c>
      <c r="AV211" s="15" t="s">
        <v>197</v>
      </c>
      <c r="AW211" s="15" t="s">
        <v>34</v>
      </c>
      <c r="AX211" s="15" t="s">
        <v>85</v>
      </c>
      <c r="AY211" s="254" t="s">
        <v>190</v>
      </c>
    </row>
    <row r="212" spans="1:65" s="2" customFormat="1" ht="21.75" customHeight="1">
      <c r="A212" s="34"/>
      <c r="B212" s="35"/>
      <c r="C212" s="209" t="s">
        <v>393</v>
      </c>
      <c r="D212" s="209" t="s">
        <v>192</v>
      </c>
      <c r="E212" s="210" t="s">
        <v>361</v>
      </c>
      <c r="F212" s="211" t="s">
        <v>362</v>
      </c>
      <c r="G212" s="212" t="s">
        <v>195</v>
      </c>
      <c r="H212" s="213">
        <v>172</v>
      </c>
      <c r="I212" s="214"/>
      <c r="J212" s="215">
        <f>ROUND(I212*H212,2)</f>
        <v>0</v>
      </c>
      <c r="K212" s="211" t="s">
        <v>196</v>
      </c>
      <c r="L212" s="39"/>
      <c r="M212" s="216" t="s">
        <v>1</v>
      </c>
      <c r="N212" s="217" t="s">
        <v>43</v>
      </c>
      <c r="O212" s="71"/>
      <c r="P212" s="218">
        <f>O212*H212</f>
        <v>0</v>
      </c>
      <c r="Q212" s="218">
        <v>0.00069</v>
      </c>
      <c r="R212" s="218">
        <f>Q212*H212</f>
        <v>0.11868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197</v>
      </c>
      <c r="AT212" s="220" t="s">
        <v>192</v>
      </c>
      <c r="AU212" s="220" t="s">
        <v>87</v>
      </c>
      <c r="AY212" s="17" t="s">
        <v>190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85</v>
      </c>
      <c r="BK212" s="221">
        <f>ROUND(I212*H212,2)</f>
        <v>0</v>
      </c>
      <c r="BL212" s="17" t="s">
        <v>197</v>
      </c>
      <c r="BM212" s="220" t="s">
        <v>999</v>
      </c>
    </row>
    <row r="213" spans="1:65" s="2" customFormat="1" ht="21.75" customHeight="1">
      <c r="A213" s="34"/>
      <c r="B213" s="35"/>
      <c r="C213" s="209" t="s">
        <v>397</v>
      </c>
      <c r="D213" s="209" t="s">
        <v>192</v>
      </c>
      <c r="E213" s="210" t="s">
        <v>1000</v>
      </c>
      <c r="F213" s="211" t="s">
        <v>1001</v>
      </c>
      <c r="G213" s="212" t="s">
        <v>311</v>
      </c>
      <c r="H213" s="213">
        <v>1</v>
      </c>
      <c r="I213" s="214"/>
      <c r="J213" s="215">
        <f>ROUND(I213*H213,2)</f>
        <v>0</v>
      </c>
      <c r="K213" s="211" t="s">
        <v>196</v>
      </c>
      <c r="L213" s="39"/>
      <c r="M213" s="216" t="s">
        <v>1</v>
      </c>
      <c r="N213" s="217" t="s">
        <v>43</v>
      </c>
      <c r="O213" s="71"/>
      <c r="P213" s="218">
        <f>O213*H213</f>
        <v>0</v>
      </c>
      <c r="Q213" s="218">
        <v>0</v>
      </c>
      <c r="R213" s="218">
        <f>Q213*H213</f>
        <v>0</v>
      </c>
      <c r="S213" s="218">
        <v>0.082</v>
      </c>
      <c r="T213" s="219">
        <f>S213*H213</f>
        <v>0.082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197</v>
      </c>
      <c r="AT213" s="220" t="s">
        <v>192</v>
      </c>
      <c r="AU213" s="220" t="s">
        <v>87</v>
      </c>
      <c r="AY213" s="17" t="s">
        <v>190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7" t="s">
        <v>85</v>
      </c>
      <c r="BK213" s="221">
        <f>ROUND(I213*H213,2)</f>
        <v>0</v>
      </c>
      <c r="BL213" s="17" t="s">
        <v>197</v>
      </c>
      <c r="BM213" s="220" t="s">
        <v>1002</v>
      </c>
    </row>
    <row r="214" spans="2:63" s="12" customFormat="1" ht="22.8" customHeight="1">
      <c r="B214" s="193"/>
      <c r="C214" s="194"/>
      <c r="D214" s="195" t="s">
        <v>77</v>
      </c>
      <c r="E214" s="207" t="s">
        <v>595</v>
      </c>
      <c r="F214" s="207" t="s">
        <v>596</v>
      </c>
      <c r="G214" s="194"/>
      <c r="H214" s="194"/>
      <c r="I214" s="197"/>
      <c r="J214" s="208">
        <f>BK214</f>
        <v>0</v>
      </c>
      <c r="K214" s="194"/>
      <c r="L214" s="199"/>
      <c r="M214" s="200"/>
      <c r="N214" s="201"/>
      <c r="O214" s="201"/>
      <c r="P214" s="202">
        <f>SUM(P215:P227)</f>
        <v>0</v>
      </c>
      <c r="Q214" s="201"/>
      <c r="R214" s="202">
        <f>SUM(R215:R227)</f>
        <v>0</v>
      </c>
      <c r="S214" s="201"/>
      <c r="T214" s="203">
        <f>SUM(T215:T227)</f>
        <v>0</v>
      </c>
      <c r="AR214" s="204" t="s">
        <v>85</v>
      </c>
      <c r="AT214" s="205" t="s">
        <v>77</v>
      </c>
      <c r="AU214" s="205" t="s">
        <v>85</v>
      </c>
      <c r="AY214" s="204" t="s">
        <v>190</v>
      </c>
      <c r="BK214" s="206">
        <f>SUM(BK215:BK227)</f>
        <v>0</v>
      </c>
    </row>
    <row r="215" spans="1:65" s="2" customFormat="1" ht="16.5" customHeight="1">
      <c r="A215" s="34"/>
      <c r="B215" s="35"/>
      <c r="C215" s="209" t="s">
        <v>402</v>
      </c>
      <c r="D215" s="209" t="s">
        <v>192</v>
      </c>
      <c r="E215" s="210" t="s">
        <v>597</v>
      </c>
      <c r="F215" s="211" t="s">
        <v>598</v>
      </c>
      <c r="G215" s="212" t="s">
        <v>256</v>
      </c>
      <c r="H215" s="213">
        <v>130.032</v>
      </c>
      <c r="I215" s="214"/>
      <c r="J215" s="215">
        <f>ROUND(I215*H215,2)</f>
        <v>0</v>
      </c>
      <c r="K215" s="211" t="s">
        <v>196</v>
      </c>
      <c r="L215" s="39"/>
      <c r="M215" s="216" t="s">
        <v>1</v>
      </c>
      <c r="N215" s="217" t="s">
        <v>43</v>
      </c>
      <c r="O215" s="71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197</v>
      </c>
      <c r="AT215" s="220" t="s">
        <v>192</v>
      </c>
      <c r="AU215" s="220" t="s">
        <v>87</v>
      </c>
      <c r="AY215" s="17" t="s">
        <v>190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7" t="s">
        <v>85</v>
      </c>
      <c r="BK215" s="221">
        <f>ROUND(I215*H215,2)</f>
        <v>0</v>
      </c>
      <c r="BL215" s="17" t="s">
        <v>197</v>
      </c>
      <c r="BM215" s="220" t="s">
        <v>1003</v>
      </c>
    </row>
    <row r="216" spans="2:51" s="13" customFormat="1" ht="10.2">
      <c r="B216" s="222"/>
      <c r="C216" s="223"/>
      <c r="D216" s="224" t="s">
        <v>199</v>
      </c>
      <c r="E216" s="225" t="s">
        <v>472</v>
      </c>
      <c r="F216" s="226" t="s">
        <v>1050</v>
      </c>
      <c r="G216" s="223"/>
      <c r="H216" s="227">
        <v>130.032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199</v>
      </c>
      <c r="AU216" s="233" t="s">
        <v>87</v>
      </c>
      <c r="AV216" s="13" t="s">
        <v>87</v>
      </c>
      <c r="AW216" s="13" t="s">
        <v>34</v>
      </c>
      <c r="AX216" s="13" t="s">
        <v>85</v>
      </c>
      <c r="AY216" s="233" t="s">
        <v>190</v>
      </c>
    </row>
    <row r="217" spans="1:65" s="2" customFormat="1" ht="21.75" customHeight="1">
      <c r="A217" s="34"/>
      <c r="B217" s="35"/>
      <c r="C217" s="209" t="s">
        <v>409</v>
      </c>
      <c r="D217" s="209" t="s">
        <v>192</v>
      </c>
      <c r="E217" s="210" t="s">
        <v>600</v>
      </c>
      <c r="F217" s="211" t="s">
        <v>601</v>
      </c>
      <c r="G217" s="212" t="s">
        <v>256</v>
      </c>
      <c r="H217" s="213">
        <v>1820.448</v>
      </c>
      <c r="I217" s="214"/>
      <c r="J217" s="215">
        <f>ROUND(I217*H217,2)</f>
        <v>0</v>
      </c>
      <c r="K217" s="211" t="s">
        <v>196</v>
      </c>
      <c r="L217" s="39"/>
      <c r="M217" s="216" t="s">
        <v>1</v>
      </c>
      <c r="N217" s="217" t="s">
        <v>43</v>
      </c>
      <c r="O217" s="71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197</v>
      </c>
      <c r="AT217" s="220" t="s">
        <v>192</v>
      </c>
      <c r="AU217" s="220" t="s">
        <v>87</v>
      </c>
      <c r="AY217" s="17" t="s">
        <v>190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7" t="s">
        <v>85</v>
      </c>
      <c r="BK217" s="221">
        <f>ROUND(I217*H217,2)</f>
        <v>0</v>
      </c>
      <c r="BL217" s="17" t="s">
        <v>197</v>
      </c>
      <c r="BM217" s="220" t="s">
        <v>1004</v>
      </c>
    </row>
    <row r="218" spans="2:51" s="13" customFormat="1" ht="10.2">
      <c r="B218" s="222"/>
      <c r="C218" s="223"/>
      <c r="D218" s="224" t="s">
        <v>199</v>
      </c>
      <c r="E218" s="225" t="s">
        <v>1</v>
      </c>
      <c r="F218" s="226" t="s">
        <v>603</v>
      </c>
      <c r="G218" s="223"/>
      <c r="H218" s="227">
        <v>1820.448</v>
      </c>
      <c r="I218" s="228"/>
      <c r="J218" s="223"/>
      <c r="K218" s="223"/>
      <c r="L218" s="229"/>
      <c r="M218" s="230"/>
      <c r="N218" s="231"/>
      <c r="O218" s="231"/>
      <c r="P218" s="231"/>
      <c r="Q218" s="231"/>
      <c r="R218" s="231"/>
      <c r="S218" s="231"/>
      <c r="T218" s="232"/>
      <c r="AT218" s="233" t="s">
        <v>199</v>
      </c>
      <c r="AU218" s="233" t="s">
        <v>87</v>
      </c>
      <c r="AV218" s="13" t="s">
        <v>87</v>
      </c>
      <c r="AW218" s="13" t="s">
        <v>34</v>
      </c>
      <c r="AX218" s="13" t="s">
        <v>85</v>
      </c>
      <c r="AY218" s="233" t="s">
        <v>190</v>
      </c>
    </row>
    <row r="219" spans="1:65" s="2" customFormat="1" ht="16.5" customHeight="1">
      <c r="A219" s="34"/>
      <c r="B219" s="35"/>
      <c r="C219" s="209" t="s">
        <v>417</v>
      </c>
      <c r="D219" s="209" t="s">
        <v>192</v>
      </c>
      <c r="E219" s="210" t="s">
        <v>604</v>
      </c>
      <c r="F219" s="211" t="s">
        <v>605</v>
      </c>
      <c r="G219" s="212" t="s">
        <v>256</v>
      </c>
      <c r="H219" s="213">
        <v>16.687</v>
      </c>
      <c r="I219" s="214"/>
      <c r="J219" s="215">
        <f>ROUND(I219*H219,2)</f>
        <v>0</v>
      </c>
      <c r="K219" s="211" t="s">
        <v>196</v>
      </c>
      <c r="L219" s="39"/>
      <c r="M219" s="216" t="s">
        <v>1</v>
      </c>
      <c r="N219" s="217" t="s">
        <v>43</v>
      </c>
      <c r="O219" s="71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197</v>
      </c>
      <c r="AT219" s="220" t="s">
        <v>192</v>
      </c>
      <c r="AU219" s="220" t="s">
        <v>87</v>
      </c>
      <c r="AY219" s="17" t="s">
        <v>190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85</v>
      </c>
      <c r="BK219" s="221">
        <f>ROUND(I219*H219,2)</f>
        <v>0</v>
      </c>
      <c r="BL219" s="17" t="s">
        <v>197</v>
      </c>
      <c r="BM219" s="220" t="s">
        <v>1005</v>
      </c>
    </row>
    <row r="220" spans="2:51" s="13" customFormat="1" ht="10.2">
      <c r="B220" s="222"/>
      <c r="C220" s="223"/>
      <c r="D220" s="224" t="s">
        <v>199</v>
      </c>
      <c r="E220" s="225" t="s">
        <v>475</v>
      </c>
      <c r="F220" s="226" t="s">
        <v>1070</v>
      </c>
      <c r="G220" s="223"/>
      <c r="H220" s="227">
        <v>16.687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199</v>
      </c>
      <c r="AU220" s="233" t="s">
        <v>87</v>
      </c>
      <c r="AV220" s="13" t="s">
        <v>87</v>
      </c>
      <c r="AW220" s="13" t="s">
        <v>34</v>
      </c>
      <c r="AX220" s="13" t="s">
        <v>85</v>
      </c>
      <c r="AY220" s="233" t="s">
        <v>190</v>
      </c>
    </row>
    <row r="221" spans="1:65" s="2" customFormat="1" ht="21.75" customHeight="1">
      <c r="A221" s="34"/>
      <c r="B221" s="35"/>
      <c r="C221" s="209" t="s">
        <v>424</v>
      </c>
      <c r="D221" s="209" t="s">
        <v>192</v>
      </c>
      <c r="E221" s="210" t="s">
        <v>608</v>
      </c>
      <c r="F221" s="211" t="s">
        <v>609</v>
      </c>
      <c r="G221" s="212" t="s">
        <v>256</v>
      </c>
      <c r="H221" s="213">
        <v>233.618</v>
      </c>
      <c r="I221" s="214"/>
      <c r="J221" s="215">
        <f>ROUND(I221*H221,2)</f>
        <v>0</v>
      </c>
      <c r="K221" s="211" t="s">
        <v>196</v>
      </c>
      <c r="L221" s="39"/>
      <c r="M221" s="216" t="s">
        <v>1</v>
      </c>
      <c r="N221" s="217" t="s">
        <v>43</v>
      </c>
      <c r="O221" s="71"/>
      <c r="P221" s="218">
        <f>O221*H221</f>
        <v>0</v>
      </c>
      <c r="Q221" s="218">
        <v>0</v>
      </c>
      <c r="R221" s="218">
        <f>Q221*H221</f>
        <v>0</v>
      </c>
      <c r="S221" s="218">
        <v>0</v>
      </c>
      <c r="T221" s="219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197</v>
      </c>
      <c r="AT221" s="220" t="s">
        <v>192</v>
      </c>
      <c r="AU221" s="220" t="s">
        <v>87</v>
      </c>
      <c r="AY221" s="17" t="s">
        <v>190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17" t="s">
        <v>85</v>
      </c>
      <c r="BK221" s="221">
        <f>ROUND(I221*H221,2)</f>
        <v>0</v>
      </c>
      <c r="BL221" s="17" t="s">
        <v>197</v>
      </c>
      <c r="BM221" s="220" t="s">
        <v>1007</v>
      </c>
    </row>
    <row r="222" spans="2:51" s="13" customFormat="1" ht="10.2">
      <c r="B222" s="222"/>
      <c r="C222" s="223"/>
      <c r="D222" s="224" t="s">
        <v>199</v>
      </c>
      <c r="E222" s="225" t="s">
        <v>1</v>
      </c>
      <c r="F222" s="226" t="s">
        <v>611</v>
      </c>
      <c r="G222" s="223"/>
      <c r="H222" s="227">
        <v>233.618</v>
      </c>
      <c r="I222" s="228"/>
      <c r="J222" s="223"/>
      <c r="K222" s="223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199</v>
      </c>
      <c r="AU222" s="233" t="s">
        <v>87</v>
      </c>
      <c r="AV222" s="13" t="s">
        <v>87</v>
      </c>
      <c r="AW222" s="13" t="s">
        <v>34</v>
      </c>
      <c r="AX222" s="13" t="s">
        <v>85</v>
      </c>
      <c r="AY222" s="233" t="s">
        <v>190</v>
      </c>
    </row>
    <row r="223" spans="1:65" s="2" customFormat="1" ht="21.75" customHeight="1">
      <c r="A223" s="34"/>
      <c r="B223" s="35"/>
      <c r="C223" s="209" t="s">
        <v>428</v>
      </c>
      <c r="D223" s="209" t="s">
        <v>192</v>
      </c>
      <c r="E223" s="210" t="s">
        <v>612</v>
      </c>
      <c r="F223" s="211" t="s">
        <v>613</v>
      </c>
      <c r="G223" s="212" t="s">
        <v>256</v>
      </c>
      <c r="H223" s="213">
        <v>146.719</v>
      </c>
      <c r="I223" s="214"/>
      <c r="J223" s="215">
        <f>ROUND(I223*H223,2)</f>
        <v>0</v>
      </c>
      <c r="K223" s="211" t="s">
        <v>196</v>
      </c>
      <c r="L223" s="39"/>
      <c r="M223" s="216" t="s">
        <v>1</v>
      </c>
      <c r="N223" s="217" t="s">
        <v>43</v>
      </c>
      <c r="O223" s="71"/>
      <c r="P223" s="218">
        <f>O223*H223</f>
        <v>0</v>
      </c>
      <c r="Q223" s="218">
        <v>0</v>
      </c>
      <c r="R223" s="218">
        <f>Q223*H223</f>
        <v>0</v>
      </c>
      <c r="S223" s="218">
        <v>0</v>
      </c>
      <c r="T223" s="21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197</v>
      </c>
      <c r="AT223" s="220" t="s">
        <v>192</v>
      </c>
      <c r="AU223" s="220" t="s">
        <v>87</v>
      </c>
      <c r="AY223" s="17" t="s">
        <v>190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17" t="s">
        <v>85</v>
      </c>
      <c r="BK223" s="221">
        <f>ROUND(I223*H223,2)</f>
        <v>0</v>
      </c>
      <c r="BL223" s="17" t="s">
        <v>197</v>
      </c>
      <c r="BM223" s="220" t="s">
        <v>1008</v>
      </c>
    </row>
    <row r="224" spans="1:65" s="2" customFormat="1" ht="33" customHeight="1">
      <c r="A224" s="34"/>
      <c r="B224" s="35"/>
      <c r="C224" s="209" t="s">
        <v>435</v>
      </c>
      <c r="D224" s="209" t="s">
        <v>192</v>
      </c>
      <c r="E224" s="210" t="s">
        <v>854</v>
      </c>
      <c r="F224" s="211" t="s">
        <v>855</v>
      </c>
      <c r="G224" s="212" t="s">
        <v>256</v>
      </c>
      <c r="H224" s="213">
        <v>16.687</v>
      </c>
      <c r="I224" s="214"/>
      <c r="J224" s="215">
        <f>ROUND(I224*H224,2)</f>
        <v>0</v>
      </c>
      <c r="K224" s="211" t="s">
        <v>196</v>
      </c>
      <c r="L224" s="39"/>
      <c r="M224" s="216" t="s">
        <v>1</v>
      </c>
      <c r="N224" s="217" t="s">
        <v>43</v>
      </c>
      <c r="O224" s="71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197</v>
      </c>
      <c r="AT224" s="220" t="s">
        <v>192</v>
      </c>
      <c r="AU224" s="220" t="s">
        <v>87</v>
      </c>
      <c r="AY224" s="17" t="s">
        <v>190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85</v>
      </c>
      <c r="BK224" s="221">
        <f>ROUND(I224*H224,2)</f>
        <v>0</v>
      </c>
      <c r="BL224" s="17" t="s">
        <v>197</v>
      </c>
      <c r="BM224" s="220" t="s">
        <v>1009</v>
      </c>
    </row>
    <row r="225" spans="1:65" s="2" customFormat="1" ht="33" customHeight="1">
      <c r="A225" s="34"/>
      <c r="B225" s="35"/>
      <c r="C225" s="209" t="s">
        <v>439</v>
      </c>
      <c r="D225" s="209" t="s">
        <v>192</v>
      </c>
      <c r="E225" s="210" t="s">
        <v>618</v>
      </c>
      <c r="F225" s="211" t="s">
        <v>619</v>
      </c>
      <c r="G225" s="212" t="s">
        <v>256</v>
      </c>
      <c r="H225" s="213">
        <v>75.68</v>
      </c>
      <c r="I225" s="214"/>
      <c r="J225" s="215">
        <f>ROUND(I225*H225,2)</f>
        <v>0</v>
      </c>
      <c r="K225" s="211" t="s">
        <v>196</v>
      </c>
      <c r="L225" s="39"/>
      <c r="M225" s="216" t="s">
        <v>1</v>
      </c>
      <c r="N225" s="217" t="s">
        <v>43</v>
      </c>
      <c r="O225" s="71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197</v>
      </c>
      <c r="AT225" s="220" t="s">
        <v>192</v>
      </c>
      <c r="AU225" s="220" t="s">
        <v>87</v>
      </c>
      <c r="AY225" s="17" t="s">
        <v>190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17" t="s">
        <v>85</v>
      </c>
      <c r="BK225" s="221">
        <f>ROUND(I225*H225,2)</f>
        <v>0</v>
      </c>
      <c r="BL225" s="17" t="s">
        <v>197</v>
      </c>
      <c r="BM225" s="220" t="s">
        <v>1010</v>
      </c>
    </row>
    <row r="226" spans="2:51" s="13" customFormat="1" ht="10.2">
      <c r="B226" s="222"/>
      <c r="C226" s="223"/>
      <c r="D226" s="224" t="s">
        <v>199</v>
      </c>
      <c r="E226" s="225" t="s">
        <v>1</v>
      </c>
      <c r="F226" s="226" t="s">
        <v>1071</v>
      </c>
      <c r="G226" s="223"/>
      <c r="H226" s="227">
        <v>75.68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199</v>
      </c>
      <c r="AU226" s="233" t="s">
        <v>87</v>
      </c>
      <c r="AV226" s="13" t="s">
        <v>87</v>
      </c>
      <c r="AW226" s="13" t="s">
        <v>34</v>
      </c>
      <c r="AX226" s="13" t="s">
        <v>85</v>
      </c>
      <c r="AY226" s="233" t="s">
        <v>190</v>
      </c>
    </row>
    <row r="227" spans="1:65" s="2" customFormat="1" ht="33" customHeight="1">
      <c r="A227" s="34"/>
      <c r="B227" s="35"/>
      <c r="C227" s="209" t="s">
        <v>443</v>
      </c>
      <c r="D227" s="209" t="s">
        <v>192</v>
      </c>
      <c r="E227" s="210" t="s">
        <v>622</v>
      </c>
      <c r="F227" s="211" t="s">
        <v>623</v>
      </c>
      <c r="G227" s="212" t="s">
        <v>256</v>
      </c>
      <c r="H227" s="213">
        <v>54.352</v>
      </c>
      <c r="I227" s="214"/>
      <c r="J227" s="215">
        <f>ROUND(I227*H227,2)</f>
        <v>0</v>
      </c>
      <c r="K227" s="211" t="s">
        <v>196</v>
      </c>
      <c r="L227" s="39"/>
      <c r="M227" s="216" t="s">
        <v>1</v>
      </c>
      <c r="N227" s="217" t="s">
        <v>43</v>
      </c>
      <c r="O227" s="71"/>
      <c r="P227" s="218">
        <f>O227*H227</f>
        <v>0</v>
      </c>
      <c r="Q227" s="218">
        <v>0</v>
      </c>
      <c r="R227" s="218">
        <f>Q227*H227</f>
        <v>0</v>
      </c>
      <c r="S227" s="218">
        <v>0</v>
      </c>
      <c r="T227" s="21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197</v>
      </c>
      <c r="AT227" s="220" t="s">
        <v>192</v>
      </c>
      <c r="AU227" s="220" t="s">
        <v>87</v>
      </c>
      <c r="AY227" s="17" t="s">
        <v>190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17" t="s">
        <v>85</v>
      </c>
      <c r="BK227" s="221">
        <f>ROUND(I227*H227,2)</f>
        <v>0</v>
      </c>
      <c r="BL227" s="17" t="s">
        <v>197</v>
      </c>
      <c r="BM227" s="220" t="s">
        <v>1012</v>
      </c>
    </row>
    <row r="228" spans="2:63" s="12" customFormat="1" ht="22.8" customHeight="1">
      <c r="B228" s="193"/>
      <c r="C228" s="194"/>
      <c r="D228" s="195" t="s">
        <v>77</v>
      </c>
      <c r="E228" s="207" t="s">
        <v>407</v>
      </c>
      <c r="F228" s="207" t="s">
        <v>408</v>
      </c>
      <c r="G228" s="194"/>
      <c r="H228" s="194"/>
      <c r="I228" s="197"/>
      <c r="J228" s="208">
        <f>BK228</f>
        <v>0</v>
      </c>
      <c r="K228" s="194"/>
      <c r="L228" s="199"/>
      <c r="M228" s="200"/>
      <c r="N228" s="201"/>
      <c r="O228" s="201"/>
      <c r="P228" s="202">
        <f>P229</f>
        <v>0</v>
      </c>
      <c r="Q228" s="201"/>
      <c r="R228" s="202">
        <f>R229</f>
        <v>0</v>
      </c>
      <c r="S228" s="201"/>
      <c r="T228" s="203">
        <f>T229</f>
        <v>0</v>
      </c>
      <c r="AR228" s="204" t="s">
        <v>85</v>
      </c>
      <c r="AT228" s="205" t="s">
        <v>77</v>
      </c>
      <c r="AU228" s="205" t="s">
        <v>85</v>
      </c>
      <c r="AY228" s="204" t="s">
        <v>190</v>
      </c>
      <c r="BK228" s="206">
        <f>BK229</f>
        <v>0</v>
      </c>
    </row>
    <row r="229" spans="1:65" s="2" customFormat="1" ht="21.75" customHeight="1">
      <c r="A229" s="34"/>
      <c r="B229" s="35"/>
      <c r="C229" s="209" t="s">
        <v>447</v>
      </c>
      <c r="D229" s="209" t="s">
        <v>192</v>
      </c>
      <c r="E229" s="210" t="s">
        <v>625</v>
      </c>
      <c r="F229" s="211" t="s">
        <v>626</v>
      </c>
      <c r="G229" s="212" t="s">
        <v>256</v>
      </c>
      <c r="H229" s="213">
        <v>221.93</v>
      </c>
      <c r="I229" s="214"/>
      <c r="J229" s="215">
        <f>ROUND(I229*H229,2)</f>
        <v>0</v>
      </c>
      <c r="K229" s="211" t="s">
        <v>196</v>
      </c>
      <c r="L229" s="39"/>
      <c r="M229" s="216" t="s">
        <v>1</v>
      </c>
      <c r="N229" s="217" t="s">
        <v>43</v>
      </c>
      <c r="O229" s="71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197</v>
      </c>
      <c r="AT229" s="220" t="s">
        <v>192</v>
      </c>
      <c r="AU229" s="220" t="s">
        <v>87</v>
      </c>
      <c r="AY229" s="17" t="s">
        <v>190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85</v>
      </c>
      <c r="BK229" s="221">
        <f>ROUND(I229*H229,2)</f>
        <v>0</v>
      </c>
      <c r="BL229" s="17" t="s">
        <v>197</v>
      </c>
      <c r="BM229" s="220" t="s">
        <v>1013</v>
      </c>
    </row>
    <row r="230" spans="2:63" s="12" customFormat="1" ht="25.95" customHeight="1">
      <c r="B230" s="193"/>
      <c r="C230" s="194"/>
      <c r="D230" s="195" t="s">
        <v>77</v>
      </c>
      <c r="E230" s="196" t="s">
        <v>453</v>
      </c>
      <c r="F230" s="196" t="s">
        <v>135</v>
      </c>
      <c r="G230" s="194"/>
      <c r="H230" s="194"/>
      <c r="I230" s="197"/>
      <c r="J230" s="198">
        <f>BK230</f>
        <v>0</v>
      </c>
      <c r="K230" s="194"/>
      <c r="L230" s="199"/>
      <c r="M230" s="200"/>
      <c r="N230" s="201"/>
      <c r="O230" s="201"/>
      <c r="P230" s="202">
        <f>P231+P234+P236</f>
        <v>0</v>
      </c>
      <c r="Q230" s="201"/>
      <c r="R230" s="202">
        <f>R231+R234+R236</f>
        <v>0</v>
      </c>
      <c r="S230" s="201"/>
      <c r="T230" s="203">
        <f>T231+T234+T236</f>
        <v>0</v>
      </c>
      <c r="AR230" s="204" t="s">
        <v>217</v>
      </c>
      <c r="AT230" s="205" t="s">
        <v>77</v>
      </c>
      <c r="AU230" s="205" t="s">
        <v>78</v>
      </c>
      <c r="AY230" s="204" t="s">
        <v>190</v>
      </c>
      <c r="BK230" s="206">
        <f>BK231+BK234+BK236</f>
        <v>0</v>
      </c>
    </row>
    <row r="231" spans="2:63" s="12" customFormat="1" ht="22.8" customHeight="1">
      <c r="B231" s="193"/>
      <c r="C231" s="194"/>
      <c r="D231" s="195" t="s">
        <v>77</v>
      </c>
      <c r="E231" s="207" t="s">
        <v>454</v>
      </c>
      <c r="F231" s="207" t="s">
        <v>455</v>
      </c>
      <c r="G231" s="194"/>
      <c r="H231" s="194"/>
      <c r="I231" s="197"/>
      <c r="J231" s="208">
        <f>BK231</f>
        <v>0</v>
      </c>
      <c r="K231" s="194"/>
      <c r="L231" s="199"/>
      <c r="M231" s="200"/>
      <c r="N231" s="201"/>
      <c r="O231" s="201"/>
      <c r="P231" s="202">
        <f>SUM(P232:P233)</f>
        <v>0</v>
      </c>
      <c r="Q231" s="201"/>
      <c r="R231" s="202">
        <f>SUM(R232:R233)</f>
        <v>0</v>
      </c>
      <c r="S231" s="201"/>
      <c r="T231" s="203">
        <f>SUM(T232:T233)</f>
        <v>0</v>
      </c>
      <c r="AR231" s="204" t="s">
        <v>217</v>
      </c>
      <c r="AT231" s="205" t="s">
        <v>77</v>
      </c>
      <c r="AU231" s="205" t="s">
        <v>85</v>
      </c>
      <c r="AY231" s="204" t="s">
        <v>190</v>
      </c>
      <c r="BK231" s="206">
        <f>SUM(BK232:BK233)</f>
        <v>0</v>
      </c>
    </row>
    <row r="232" spans="1:65" s="2" customFormat="1" ht="16.5" customHeight="1">
      <c r="A232" s="34"/>
      <c r="B232" s="35"/>
      <c r="C232" s="209" t="s">
        <v>456</v>
      </c>
      <c r="D232" s="209" t="s">
        <v>192</v>
      </c>
      <c r="E232" s="210" t="s">
        <v>457</v>
      </c>
      <c r="F232" s="211" t="s">
        <v>458</v>
      </c>
      <c r="G232" s="212" t="s">
        <v>459</v>
      </c>
      <c r="H232" s="213">
        <v>1</v>
      </c>
      <c r="I232" s="214"/>
      <c r="J232" s="215">
        <f>ROUND(I232*H232,2)</f>
        <v>0</v>
      </c>
      <c r="K232" s="211" t="s">
        <v>400</v>
      </c>
      <c r="L232" s="39"/>
      <c r="M232" s="216" t="s">
        <v>1</v>
      </c>
      <c r="N232" s="217" t="s">
        <v>43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460</v>
      </c>
      <c r="AT232" s="220" t="s">
        <v>192</v>
      </c>
      <c r="AU232" s="220" t="s">
        <v>87</v>
      </c>
      <c r="AY232" s="17" t="s">
        <v>190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85</v>
      </c>
      <c r="BK232" s="221">
        <f>ROUND(I232*H232,2)</f>
        <v>0</v>
      </c>
      <c r="BL232" s="17" t="s">
        <v>460</v>
      </c>
      <c r="BM232" s="220" t="s">
        <v>1014</v>
      </c>
    </row>
    <row r="233" spans="1:65" s="2" customFormat="1" ht="16.5" customHeight="1">
      <c r="A233" s="34"/>
      <c r="B233" s="35"/>
      <c r="C233" s="209" t="s">
        <v>462</v>
      </c>
      <c r="D233" s="209" t="s">
        <v>192</v>
      </c>
      <c r="E233" s="210" t="s">
        <v>463</v>
      </c>
      <c r="F233" s="211" t="s">
        <v>464</v>
      </c>
      <c r="G233" s="212" t="s">
        <v>459</v>
      </c>
      <c r="H233" s="213">
        <v>1</v>
      </c>
      <c r="I233" s="214"/>
      <c r="J233" s="215">
        <f>ROUND(I233*H233,2)</f>
        <v>0</v>
      </c>
      <c r="K233" s="211" t="s">
        <v>400</v>
      </c>
      <c r="L233" s="39"/>
      <c r="M233" s="216" t="s">
        <v>1</v>
      </c>
      <c r="N233" s="217" t="s">
        <v>43</v>
      </c>
      <c r="O233" s="71"/>
      <c r="P233" s="218">
        <f>O233*H233</f>
        <v>0</v>
      </c>
      <c r="Q233" s="218">
        <v>0</v>
      </c>
      <c r="R233" s="218">
        <f>Q233*H233</f>
        <v>0</v>
      </c>
      <c r="S233" s="218">
        <v>0</v>
      </c>
      <c r="T233" s="219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460</v>
      </c>
      <c r="AT233" s="220" t="s">
        <v>192</v>
      </c>
      <c r="AU233" s="220" t="s">
        <v>87</v>
      </c>
      <c r="AY233" s="17" t="s">
        <v>190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7" t="s">
        <v>85</v>
      </c>
      <c r="BK233" s="221">
        <f>ROUND(I233*H233,2)</f>
        <v>0</v>
      </c>
      <c r="BL233" s="17" t="s">
        <v>460</v>
      </c>
      <c r="BM233" s="220" t="s">
        <v>1015</v>
      </c>
    </row>
    <row r="234" spans="2:63" s="12" customFormat="1" ht="22.8" customHeight="1">
      <c r="B234" s="193"/>
      <c r="C234" s="194"/>
      <c r="D234" s="195" t="s">
        <v>77</v>
      </c>
      <c r="E234" s="207" t="s">
        <v>881</v>
      </c>
      <c r="F234" s="207" t="s">
        <v>882</v>
      </c>
      <c r="G234" s="194"/>
      <c r="H234" s="194"/>
      <c r="I234" s="197"/>
      <c r="J234" s="208">
        <f>BK234</f>
        <v>0</v>
      </c>
      <c r="K234" s="194"/>
      <c r="L234" s="199"/>
      <c r="M234" s="200"/>
      <c r="N234" s="201"/>
      <c r="O234" s="201"/>
      <c r="P234" s="202">
        <f>P235</f>
        <v>0</v>
      </c>
      <c r="Q234" s="201"/>
      <c r="R234" s="202">
        <f>R235</f>
        <v>0</v>
      </c>
      <c r="S234" s="201"/>
      <c r="T234" s="203">
        <f>T235</f>
        <v>0</v>
      </c>
      <c r="AR234" s="204" t="s">
        <v>217</v>
      </c>
      <c r="AT234" s="205" t="s">
        <v>77</v>
      </c>
      <c r="AU234" s="205" t="s">
        <v>85</v>
      </c>
      <c r="AY234" s="204" t="s">
        <v>190</v>
      </c>
      <c r="BK234" s="206">
        <f>BK235</f>
        <v>0</v>
      </c>
    </row>
    <row r="235" spans="1:65" s="2" customFormat="1" ht="16.5" customHeight="1">
      <c r="A235" s="34"/>
      <c r="B235" s="35"/>
      <c r="C235" s="209" t="s">
        <v>630</v>
      </c>
      <c r="D235" s="209" t="s">
        <v>192</v>
      </c>
      <c r="E235" s="210" t="s">
        <v>884</v>
      </c>
      <c r="F235" s="211" t="s">
        <v>885</v>
      </c>
      <c r="G235" s="212" t="s">
        <v>311</v>
      </c>
      <c r="H235" s="213">
        <v>2</v>
      </c>
      <c r="I235" s="214"/>
      <c r="J235" s="215">
        <f>ROUND(I235*H235,2)</f>
        <v>0</v>
      </c>
      <c r="K235" s="211" t="s">
        <v>886</v>
      </c>
      <c r="L235" s="39"/>
      <c r="M235" s="216" t="s">
        <v>1</v>
      </c>
      <c r="N235" s="217" t="s">
        <v>43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460</v>
      </c>
      <c r="AT235" s="220" t="s">
        <v>192</v>
      </c>
      <c r="AU235" s="220" t="s">
        <v>87</v>
      </c>
      <c r="AY235" s="17" t="s">
        <v>190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85</v>
      </c>
      <c r="BK235" s="221">
        <f>ROUND(I235*H235,2)</f>
        <v>0</v>
      </c>
      <c r="BL235" s="17" t="s">
        <v>460</v>
      </c>
      <c r="BM235" s="220" t="s">
        <v>1016</v>
      </c>
    </row>
    <row r="236" spans="2:63" s="12" customFormat="1" ht="22.8" customHeight="1">
      <c r="B236" s="193"/>
      <c r="C236" s="194"/>
      <c r="D236" s="195" t="s">
        <v>77</v>
      </c>
      <c r="E236" s="207" t="s">
        <v>1017</v>
      </c>
      <c r="F236" s="207" t="s">
        <v>1018</v>
      </c>
      <c r="G236" s="194"/>
      <c r="H236" s="194"/>
      <c r="I236" s="197"/>
      <c r="J236" s="208">
        <f>BK236</f>
        <v>0</v>
      </c>
      <c r="K236" s="194"/>
      <c r="L236" s="199"/>
      <c r="M236" s="200"/>
      <c r="N236" s="201"/>
      <c r="O236" s="201"/>
      <c r="P236" s="202">
        <f>SUM(P237:P238)</f>
        <v>0</v>
      </c>
      <c r="Q236" s="201"/>
      <c r="R236" s="202">
        <f>SUM(R237:R238)</f>
        <v>0</v>
      </c>
      <c r="S236" s="201"/>
      <c r="T236" s="203">
        <f>SUM(T237:T238)</f>
        <v>0</v>
      </c>
      <c r="AR236" s="204" t="s">
        <v>217</v>
      </c>
      <c r="AT236" s="205" t="s">
        <v>77</v>
      </c>
      <c r="AU236" s="205" t="s">
        <v>85</v>
      </c>
      <c r="AY236" s="204" t="s">
        <v>190</v>
      </c>
      <c r="BK236" s="206">
        <f>SUM(BK237:BK238)</f>
        <v>0</v>
      </c>
    </row>
    <row r="237" spans="1:65" s="2" customFormat="1" ht="16.5" customHeight="1">
      <c r="A237" s="34"/>
      <c r="B237" s="35"/>
      <c r="C237" s="209" t="s">
        <v>849</v>
      </c>
      <c r="D237" s="209" t="s">
        <v>192</v>
      </c>
      <c r="E237" s="210" t="s">
        <v>1019</v>
      </c>
      <c r="F237" s="211" t="s">
        <v>1018</v>
      </c>
      <c r="G237" s="212" t="s">
        <v>459</v>
      </c>
      <c r="H237" s="213">
        <v>1</v>
      </c>
      <c r="I237" s="214"/>
      <c r="J237" s="215">
        <f>ROUND(I237*H237,2)</f>
        <v>0</v>
      </c>
      <c r="K237" s="211" t="s">
        <v>400</v>
      </c>
      <c r="L237" s="39"/>
      <c r="M237" s="216" t="s">
        <v>1</v>
      </c>
      <c r="N237" s="217" t="s">
        <v>43</v>
      </c>
      <c r="O237" s="71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460</v>
      </c>
      <c r="AT237" s="220" t="s">
        <v>192</v>
      </c>
      <c r="AU237" s="220" t="s">
        <v>87</v>
      </c>
      <c r="AY237" s="17" t="s">
        <v>190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85</v>
      </c>
      <c r="BK237" s="221">
        <f>ROUND(I237*H237,2)</f>
        <v>0</v>
      </c>
      <c r="BL237" s="17" t="s">
        <v>460</v>
      </c>
      <c r="BM237" s="220" t="s">
        <v>1020</v>
      </c>
    </row>
    <row r="238" spans="1:65" s="2" customFormat="1" ht="16.5" customHeight="1">
      <c r="A238" s="34"/>
      <c r="B238" s="35"/>
      <c r="C238" s="209" t="s">
        <v>851</v>
      </c>
      <c r="D238" s="209" t="s">
        <v>192</v>
      </c>
      <c r="E238" s="210" t="s">
        <v>1021</v>
      </c>
      <c r="F238" s="211" t="s">
        <v>1022</v>
      </c>
      <c r="G238" s="212" t="s">
        <v>459</v>
      </c>
      <c r="H238" s="213">
        <v>1</v>
      </c>
      <c r="I238" s="214"/>
      <c r="J238" s="215">
        <f>ROUND(I238*H238,2)</f>
        <v>0</v>
      </c>
      <c r="K238" s="211" t="s">
        <v>400</v>
      </c>
      <c r="L238" s="39"/>
      <c r="M238" s="266" t="s">
        <v>1</v>
      </c>
      <c r="N238" s="267" t="s">
        <v>43</v>
      </c>
      <c r="O238" s="268"/>
      <c r="P238" s="269">
        <f>O238*H238</f>
        <v>0</v>
      </c>
      <c r="Q238" s="269">
        <v>0</v>
      </c>
      <c r="R238" s="269">
        <f>Q238*H238</f>
        <v>0</v>
      </c>
      <c r="S238" s="269">
        <v>0</v>
      </c>
      <c r="T238" s="27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460</v>
      </c>
      <c r="AT238" s="220" t="s">
        <v>192</v>
      </c>
      <c r="AU238" s="220" t="s">
        <v>87</v>
      </c>
      <c r="AY238" s="17" t="s">
        <v>190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85</v>
      </c>
      <c r="BK238" s="221">
        <f>ROUND(I238*H238,2)</f>
        <v>0</v>
      </c>
      <c r="BL238" s="17" t="s">
        <v>460</v>
      </c>
      <c r="BM238" s="220" t="s">
        <v>1023</v>
      </c>
    </row>
    <row r="239" spans="1:31" s="2" customFormat="1" ht="6.9" customHeight="1">
      <c r="A239" s="34"/>
      <c r="B239" s="54"/>
      <c r="C239" s="55"/>
      <c r="D239" s="55"/>
      <c r="E239" s="55"/>
      <c r="F239" s="55"/>
      <c r="G239" s="55"/>
      <c r="H239" s="55"/>
      <c r="I239" s="159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r/LETCWTWtu8571ja9F5wIfP68Dj97q9pH2BcL93lHh9PJu29ipYAa11tueA3Vi8z61eZZ6vdrJuxdIvqs02jw==" saltValue="41/QyfhDMP7TRhcBIel5DUImvmNsclkGVtN/EcCbluLppb9Xzw1RPqWKnzVX8WgB9QdkiXb4fRjFR82bvjht3g==" spinCount="100000" sheet="1" objects="1" scenarios="1" formatColumns="0" formatRows="0" autoFilter="0"/>
  <autoFilter ref="C130:K238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Gorduličová Janka, Mgr.</cp:lastModifiedBy>
  <dcterms:created xsi:type="dcterms:W3CDTF">2020-10-20T06:43:04Z</dcterms:created>
  <dcterms:modified xsi:type="dcterms:W3CDTF">2020-10-20T09:45:31Z</dcterms:modified>
  <cp:category/>
  <cp:version/>
  <cp:contentType/>
  <cp:contentStatus/>
</cp:coreProperties>
</file>