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20\10 Zatepleni Soudní\02 Výzva k podání nabídek + ZD\"/>
    </mc:Choice>
  </mc:AlternateContent>
  <bookViews>
    <workbookView xWindow="0" yWindow="0" windowWidth="23040" windowHeight="9372"/>
  </bookViews>
  <sheets>
    <sheet name="Rekapitulace stavby" sheetId="1" r:id="rId1"/>
    <sheet name="SO 01 - Architektonicko -..." sheetId="2" r:id="rId2"/>
    <sheet name="SO 011 - Hromosvod" sheetId="3" r:id="rId3"/>
    <sheet name="SO 012 - Regulace" sheetId="4" r:id="rId4"/>
    <sheet name="SO 02 - Bourání vstupu, b..." sheetId="5" r:id="rId5"/>
    <sheet name="Pokyny pro vyplnění" sheetId="6" r:id="rId6"/>
  </sheets>
  <definedNames>
    <definedName name="_xlnm._FilterDatabase" localSheetId="1" hidden="1">'SO 01 - Architektonicko -...'!$C$98:$K$1833</definedName>
    <definedName name="_xlnm._FilterDatabase" localSheetId="2" hidden="1">'SO 011 - Hromosvod'!$C$99:$K$141</definedName>
    <definedName name="_xlnm._FilterDatabase" localSheetId="3" hidden="1">'SO 012 - Regulace'!$C$88:$K$102</definedName>
    <definedName name="_xlnm._FilterDatabase" localSheetId="4" hidden="1">'SO 02 - Bourání vstupu, b...'!$C$95:$K$368</definedName>
    <definedName name="_xlnm.Print_Titles" localSheetId="0">'Rekapitulace stavby'!$52:$52</definedName>
    <definedName name="_xlnm.Print_Titles" localSheetId="1">'SO 01 - Architektonicko -...'!$98:$98</definedName>
    <definedName name="_xlnm.Print_Titles" localSheetId="2">'SO 011 - Hromosvod'!$99:$99</definedName>
    <definedName name="_xlnm.Print_Titles" localSheetId="3">'SO 012 - Regulace'!$88:$88</definedName>
    <definedName name="_xlnm.Print_Titles" localSheetId="4">'SO 02 - Bourání vstupu, b...'!$95:$95</definedName>
    <definedName name="_xlnm.Print_Area" localSheetId="5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stavby'!$C$42:$AQ$60</definedName>
    <definedName name="_xlnm.Print_Area" localSheetId="1">'SO 01 - Architektonicko -...'!$C$4:$J$39,'SO 01 - Architektonicko -...'!$C$45:$J$80,'SO 01 - Architektonicko -...'!$C$86:$K$1833</definedName>
    <definedName name="_xlnm.Print_Area" localSheetId="2">'SO 011 - Hromosvod'!$C$4:$J$41,'SO 011 - Hromosvod'!$C$47:$J$79,'SO 011 - Hromosvod'!$C$85:$K$141</definedName>
    <definedName name="_xlnm.Print_Area" localSheetId="3">'SO 012 - Regulace'!$C$4:$J$41,'SO 012 - Regulace'!$C$47:$J$68,'SO 012 - Regulace'!$C$74:$K$102</definedName>
    <definedName name="_xlnm.Print_Area" localSheetId="4">'SO 02 - Bourání vstupu, b...'!$C$4:$J$39,'SO 02 - Bourání vstupu, b...'!$C$45:$J$77,'SO 02 - Bourání vstupu, b...'!$C$83:$K$368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59" i="1"/>
  <c r="J35" i="5"/>
  <c r="AX59" i="1" s="1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T364" i="5" s="1"/>
  <c r="R365" i="5"/>
  <c r="R364" i="5"/>
  <c r="P365" i="5"/>
  <c r="P364" i="5" s="1"/>
  <c r="BI359" i="5"/>
  <c r="BH359" i="5"/>
  <c r="BG359" i="5"/>
  <c r="BF359" i="5"/>
  <c r="T359" i="5"/>
  <c r="R359" i="5"/>
  <c r="P359" i="5"/>
  <c r="BI354" i="5"/>
  <c r="BH354" i="5"/>
  <c r="BG354" i="5"/>
  <c r="BF354" i="5"/>
  <c r="T354" i="5"/>
  <c r="R354" i="5"/>
  <c r="P354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4" i="5"/>
  <c r="BH344" i="5"/>
  <c r="BG344" i="5"/>
  <c r="BF344" i="5"/>
  <c r="T344" i="5"/>
  <c r="R344" i="5"/>
  <c r="P344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1" i="5"/>
  <c r="BH321" i="5"/>
  <c r="BG321" i="5"/>
  <c r="BF321" i="5"/>
  <c r="T321" i="5"/>
  <c r="R321" i="5"/>
  <c r="P321" i="5"/>
  <c r="BI317" i="5"/>
  <c r="BH317" i="5"/>
  <c r="BG317" i="5"/>
  <c r="BF317" i="5"/>
  <c r="T317" i="5"/>
  <c r="R317" i="5"/>
  <c r="P317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1" i="5"/>
  <c r="BH301" i="5"/>
  <c r="BG301" i="5"/>
  <c r="BF301" i="5"/>
  <c r="T301" i="5"/>
  <c r="R301" i="5"/>
  <c r="P301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2" i="5"/>
  <c r="BH272" i="5"/>
  <c r="BG272" i="5"/>
  <c r="BF272" i="5"/>
  <c r="T272" i="5"/>
  <c r="R272" i="5"/>
  <c r="P272" i="5"/>
  <c r="BI267" i="5"/>
  <c r="BH267" i="5"/>
  <c r="BG267" i="5"/>
  <c r="BF267" i="5"/>
  <c r="T267" i="5"/>
  <c r="R267" i="5"/>
  <c r="P267" i="5"/>
  <c r="BI262" i="5"/>
  <c r="BH262" i="5"/>
  <c r="BG262" i="5"/>
  <c r="BF262" i="5"/>
  <c r="T262" i="5"/>
  <c r="R262" i="5"/>
  <c r="P262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2" i="5"/>
  <c r="BH232" i="5"/>
  <c r="BG232" i="5"/>
  <c r="BF232" i="5"/>
  <c r="T232" i="5"/>
  <c r="R232" i="5"/>
  <c r="P232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7" i="5"/>
  <c r="BH217" i="5"/>
  <c r="BG217" i="5"/>
  <c r="BF217" i="5"/>
  <c r="T217" i="5"/>
  <c r="R217" i="5"/>
  <c r="P217" i="5"/>
  <c r="BI210" i="5"/>
  <c r="BH210" i="5"/>
  <c r="BG210" i="5"/>
  <c r="BF210" i="5"/>
  <c r="T210" i="5"/>
  <c r="R210" i="5"/>
  <c r="P210" i="5"/>
  <c r="BI204" i="5"/>
  <c r="BH204" i="5"/>
  <c r="BG204" i="5"/>
  <c r="BF204" i="5"/>
  <c r="T204" i="5"/>
  <c r="R204" i="5"/>
  <c r="P204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78" i="5"/>
  <c r="BH178" i="5"/>
  <c r="BG178" i="5"/>
  <c r="BF178" i="5"/>
  <c r="T178" i="5"/>
  <c r="R178" i="5"/>
  <c r="P178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1" i="5"/>
  <c r="BH161" i="5"/>
  <c r="BG161" i="5"/>
  <c r="BF161" i="5"/>
  <c r="T161" i="5"/>
  <c r="T160" i="5"/>
  <c r="R161" i="5"/>
  <c r="R160" i="5" s="1"/>
  <c r="P161" i="5"/>
  <c r="P160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7" i="5"/>
  <c r="BH147" i="5"/>
  <c r="BG147" i="5"/>
  <c r="BF147" i="5"/>
  <c r="T147" i="5"/>
  <c r="R147" i="5"/>
  <c r="P147" i="5"/>
  <c r="BI140" i="5"/>
  <c r="BH140" i="5"/>
  <c r="BG140" i="5"/>
  <c r="BF140" i="5"/>
  <c r="T140" i="5"/>
  <c r="R140" i="5"/>
  <c r="P140" i="5"/>
  <c r="BI135" i="5"/>
  <c r="BH135" i="5"/>
  <c r="BG135" i="5"/>
  <c r="BF135" i="5"/>
  <c r="T135" i="5"/>
  <c r="R135" i="5"/>
  <c r="P135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0" i="5"/>
  <c r="BH110" i="5"/>
  <c r="BG110" i="5"/>
  <c r="BF110" i="5"/>
  <c r="T110" i="5"/>
  <c r="R110" i="5"/>
  <c r="P110" i="5"/>
  <c r="BI105" i="5"/>
  <c r="BH105" i="5"/>
  <c r="BG105" i="5"/>
  <c r="BF105" i="5"/>
  <c r="T105" i="5"/>
  <c r="R105" i="5"/>
  <c r="P105" i="5"/>
  <c r="BI99" i="5"/>
  <c r="BH99" i="5"/>
  <c r="BG99" i="5"/>
  <c r="BF99" i="5"/>
  <c r="T99" i="5"/>
  <c r="R99" i="5"/>
  <c r="P99" i="5"/>
  <c r="J92" i="5"/>
  <c r="F92" i="5"/>
  <c r="F90" i="5"/>
  <c r="E88" i="5"/>
  <c r="J54" i="5"/>
  <c r="F54" i="5"/>
  <c r="F52" i="5"/>
  <c r="E50" i="5"/>
  <c r="J24" i="5"/>
  <c r="E24" i="5"/>
  <c r="J93" i="5"/>
  <c r="J23" i="5"/>
  <c r="J18" i="5"/>
  <c r="E18" i="5"/>
  <c r="F93" i="5"/>
  <c r="J17" i="5"/>
  <c r="J12" i="5"/>
  <c r="J90" i="5" s="1"/>
  <c r="E7" i="5"/>
  <c r="E48" i="5"/>
  <c r="J39" i="4"/>
  <c r="J38" i="4"/>
  <c r="AY58" i="1"/>
  <c r="J37" i="4"/>
  <c r="AX58" i="1" s="1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T98" i="4" s="1"/>
  <c r="R99" i="4"/>
  <c r="R98" i="4"/>
  <c r="P99" i="4"/>
  <c r="P98" i="4" s="1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1" i="4"/>
  <c r="BH91" i="4"/>
  <c r="BG91" i="4"/>
  <c r="BF91" i="4"/>
  <c r="T91" i="4"/>
  <c r="T90" i="4" s="1"/>
  <c r="R91" i="4"/>
  <c r="R90" i="4"/>
  <c r="P91" i="4"/>
  <c r="P90" i="4" s="1"/>
  <c r="F83" i="4"/>
  <c r="E81" i="4"/>
  <c r="F56" i="4"/>
  <c r="E54" i="4"/>
  <c r="J26" i="4"/>
  <c r="E26" i="4"/>
  <c r="J86" i="4" s="1"/>
  <c r="J25" i="4"/>
  <c r="J23" i="4"/>
  <c r="E23" i="4"/>
  <c r="J58" i="4" s="1"/>
  <c r="J22" i="4"/>
  <c r="J20" i="4"/>
  <c r="E20" i="4"/>
  <c r="F86" i="4" s="1"/>
  <c r="J19" i="4"/>
  <c r="J17" i="4"/>
  <c r="E17" i="4"/>
  <c r="F85" i="4" s="1"/>
  <c r="J16" i="4"/>
  <c r="J14" i="4"/>
  <c r="J83" i="4"/>
  <c r="E7" i="4"/>
  <c r="E77" i="4" s="1"/>
  <c r="J39" i="3"/>
  <c r="J38" i="3"/>
  <c r="AY57" i="1" s="1"/>
  <c r="J37" i="3"/>
  <c r="AX57" i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T126" i="3" s="1"/>
  <c r="R127" i="3"/>
  <c r="R126" i="3"/>
  <c r="P127" i="3"/>
  <c r="P126" i="3" s="1"/>
  <c r="BI125" i="3"/>
  <c r="BH125" i="3"/>
  <c r="BG125" i="3"/>
  <c r="BF125" i="3"/>
  <c r="T125" i="3"/>
  <c r="T124" i="3"/>
  <c r="R125" i="3"/>
  <c r="R124" i="3" s="1"/>
  <c r="P125" i="3"/>
  <c r="P124" i="3"/>
  <c r="BI123" i="3"/>
  <c r="BH123" i="3"/>
  <c r="BG123" i="3"/>
  <c r="BF123" i="3"/>
  <c r="T123" i="3"/>
  <c r="T122" i="3" s="1"/>
  <c r="R123" i="3"/>
  <c r="R122" i="3"/>
  <c r="P123" i="3"/>
  <c r="P122" i="3" s="1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T117" i="3" s="1"/>
  <c r="R118" i="3"/>
  <c r="R117" i="3"/>
  <c r="P118" i="3"/>
  <c r="P117" i="3" s="1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T112" i="3" s="1"/>
  <c r="R113" i="3"/>
  <c r="R112" i="3"/>
  <c r="P113" i="3"/>
  <c r="P112" i="3" s="1"/>
  <c r="BI111" i="3"/>
  <c r="BH111" i="3"/>
  <c r="BG111" i="3"/>
  <c r="BF111" i="3"/>
  <c r="T111" i="3"/>
  <c r="T110" i="3"/>
  <c r="R111" i="3"/>
  <c r="R110" i="3" s="1"/>
  <c r="P111" i="3"/>
  <c r="P110" i="3"/>
  <c r="BI109" i="3"/>
  <c r="BH109" i="3"/>
  <c r="BG109" i="3"/>
  <c r="BF109" i="3"/>
  <c r="T109" i="3"/>
  <c r="T108" i="3" s="1"/>
  <c r="R109" i="3"/>
  <c r="R108" i="3"/>
  <c r="P109" i="3"/>
  <c r="P108" i="3" s="1"/>
  <c r="BI107" i="3"/>
  <c r="BH107" i="3"/>
  <c r="BG107" i="3"/>
  <c r="BF107" i="3"/>
  <c r="T107" i="3"/>
  <c r="T106" i="3"/>
  <c r="R107" i="3"/>
  <c r="R106" i="3" s="1"/>
  <c r="P107" i="3"/>
  <c r="P106" i="3"/>
  <c r="BI105" i="3"/>
  <c r="BH105" i="3"/>
  <c r="BG105" i="3"/>
  <c r="BF105" i="3"/>
  <c r="T105" i="3"/>
  <c r="T104" i="3" s="1"/>
  <c r="R105" i="3"/>
  <c r="R104" i="3"/>
  <c r="P105" i="3"/>
  <c r="P104" i="3" s="1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F94" i="3"/>
  <c r="E92" i="3"/>
  <c r="F56" i="3"/>
  <c r="E54" i="3"/>
  <c r="J26" i="3"/>
  <c r="E26" i="3"/>
  <c r="J97" i="3"/>
  <c r="J25" i="3"/>
  <c r="J23" i="3"/>
  <c r="E23" i="3"/>
  <c r="J96" i="3"/>
  <c r="J22" i="3"/>
  <c r="J20" i="3"/>
  <c r="E20" i="3"/>
  <c r="F97" i="3"/>
  <c r="J19" i="3"/>
  <c r="J17" i="3"/>
  <c r="E17" i="3"/>
  <c r="F96" i="3"/>
  <c r="J16" i="3"/>
  <c r="J14" i="3"/>
  <c r="J94" i="3" s="1"/>
  <c r="E7" i="3"/>
  <c r="E88" i="3"/>
  <c r="J37" i="2"/>
  <c r="J36" i="2"/>
  <c r="AY56" i="1"/>
  <c r="J35" i="2"/>
  <c r="AX56" i="1" s="1"/>
  <c r="BI1833" i="2"/>
  <c r="BH1833" i="2"/>
  <c r="BG1833" i="2"/>
  <c r="BF1833" i="2"/>
  <c r="T1833" i="2"/>
  <c r="R1833" i="2"/>
  <c r="P1833" i="2"/>
  <c r="BI1832" i="2"/>
  <c r="BH1832" i="2"/>
  <c r="BG1832" i="2"/>
  <c r="BF1832" i="2"/>
  <c r="T1832" i="2"/>
  <c r="R1832" i="2"/>
  <c r="P1832" i="2"/>
  <c r="BI1830" i="2"/>
  <c r="BH1830" i="2"/>
  <c r="BG1830" i="2"/>
  <c r="BF1830" i="2"/>
  <c r="T1830" i="2"/>
  <c r="R1830" i="2"/>
  <c r="P1830" i="2"/>
  <c r="BI1829" i="2"/>
  <c r="BH1829" i="2"/>
  <c r="BG1829" i="2"/>
  <c r="BF1829" i="2"/>
  <c r="T1829" i="2"/>
  <c r="R1829" i="2"/>
  <c r="P1829" i="2"/>
  <c r="BI1828" i="2"/>
  <c r="BH1828" i="2"/>
  <c r="BG1828" i="2"/>
  <c r="BF1828" i="2"/>
  <c r="T1828" i="2"/>
  <c r="R1828" i="2"/>
  <c r="P1828" i="2"/>
  <c r="BI1827" i="2"/>
  <c r="BH1827" i="2"/>
  <c r="BG1827" i="2"/>
  <c r="BF1827" i="2"/>
  <c r="T1827" i="2"/>
  <c r="R1827" i="2"/>
  <c r="P1827" i="2"/>
  <c r="BI1826" i="2"/>
  <c r="BH1826" i="2"/>
  <c r="BG1826" i="2"/>
  <c r="BF1826" i="2"/>
  <c r="T1826" i="2"/>
  <c r="R1826" i="2"/>
  <c r="P1826" i="2"/>
  <c r="BI1825" i="2"/>
  <c r="BH1825" i="2"/>
  <c r="BG1825" i="2"/>
  <c r="BF1825" i="2"/>
  <c r="T1825" i="2"/>
  <c r="R1825" i="2"/>
  <c r="P1825" i="2"/>
  <c r="BI1819" i="2"/>
  <c r="BH1819" i="2"/>
  <c r="BG1819" i="2"/>
  <c r="BF1819" i="2"/>
  <c r="T1819" i="2"/>
  <c r="T1818" i="2"/>
  <c r="R1819" i="2"/>
  <c r="R1818" i="2" s="1"/>
  <c r="P1819" i="2"/>
  <c r="P1818" i="2"/>
  <c r="BI1803" i="2"/>
  <c r="BH1803" i="2"/>
  <c r="BG1803" i="2"/>
  <c r="BF1803" i="2"/>
  <c r="T1803" i="2"/>
  <c r="R1803" i="2"/>
  <c r="P1803" i="2"/>
  <c r="BI1788" i="2"/>
  <c r="BH1788" i="2"/>
  <c r="BG1788" i="2"/>
  <c r="BF1788" i="2"/>
  <c r="T1788" i="2"/>
  <c r="R1788" i="2"/>
  <c r="P1788" i="2"/>
  <c r="BI1773" i="2"/>
  <c r="BH1773" i="2"/>
  <c r="BG1773" i="2"/>
  <c r="BF1773" i="2"/>
  <c r="T1773" i="2"/>
  <c r="R1773" i="2"/>
  <c r="P1773" i="2"/>
  <c r="BI1758" i="2"/>
  <c r="BH1758" i="2"/>
  <c r="BG1758" i="2"/>
  <c r="BF1758" i="2"/>
  <c r="T1758" i="2"/>
  <c r="R1758" i="2"/>
  <c r="P1758" i="2"/>
  <c r="BI1756" i="2"/>
  <c r="BH1756" i="2"/>
  <c r="BG1756" i="2"/>
  <c r="BF1756" i="2"/>
  <c r="T1756" i="2"/>
  <c r="R1756" i="2"/>
  <c r="P1756" i="2"/>
  <c r="BI1753" i="2"/>
  <c r="BH1753" i="2"/>
  <c r="BG1753" i="2"/>
  <c r="BF1753" i="2"/>
  <c r="T1753" i="2"/>
  <c r="R1753" i="2"/>
  <c r="P1753" i="2"/>
  <c r="BI1750" i="2"/>
  <c r="BH1750" i="2"/>
  <c r="BG1750" i="2"/>
  <c r="BF1750" i="2"/>
  <c r="T1750" i="2"/>
  <c r="R1750" i="2"/>
  <c r="P1750" i="2"/>
  <c r="BI1746" i="2"/>
  <c r="BH1746" i="2"/>
  <c r="BG1746" i="2"/>
  <c r="BF1746" i="2"/>
  <c r="T1746" i="2"/>
  <c r="R1746" i="2"/>
  <c r="P1746" i="2"/>
  <c r="BI1742" i="2"/>
  <c r="BH1742" i="2"/>
  <c r="BG1742" i="2"/>
  <c r="BF1742" i="2"/>
  <c r="T1742" i="2"/>
  <c r="R1742" i="2"/>
  <c r="P1742" i="2"/>
  <c r="BI1741" i="2"/>
  <c r="BH1741" i="2"/>
  <c r="BG1741" i="2"/>
  <c r="BF1741" i="2"/>
  <c r="T1741" i="2"/>
  <c r="R1741" i="2"/>
  <c r="P1741" i="2"/>
  <c r="BI1738" i="2"/>
  <c r="BH1738" i="2"/>
  <c r="BG1738" i="2"/>
  <c r="BF1738" i="2"/>
  <c r="T1738" i="2"/>
  <c r="R1738" i="2"/>
  <c r="P1738" i="2"/>
  <c r="BI1737" i="2"/>
  <c r="BH1737" i="2"/>
  <c r="BG1737" i="2"/>
  <c r="BF1737" i="2"/>
  <c r="T1737" i="2"/>
  <c r="R1737" i="2"/>
  <c r="P1737" i="2"/>
  <c r="BI1735" i="2"/>
  <c r="BH1735" i="2"/>
  <c r="BG1735" i="2"/>
  <c r="BF1735" i="2"/>
  <c r="T1735" i="2"/>
  <c r="R1735" i="2"/>
  <c r="P1735" i="2"/>
  <c r="BI1707" i="2"/>
  <c r="BH1707" i="2"/>
  <c r="BG1707" i="2"/>
  <c r="BF1707" i="2"/>
  <c r="T1707" i="2"/>
  <c r="R1707" i="2"/>
  <c r="P1707" i="2"/>
  <c r="BI1703" i="2"/>
  <c r="BH1703" i="2"/>
  <c r="BG1703" i="2"/>
  <c r="BF1703" i="2"/>
  <c r="T1703" i="2"/>
  <c r="R1703" i="2"/>
  <c r="P1703" i="2"/>
  <c r="BI1693" i="2"/>
  <c r="BH1693" i="2"/>
  <c r="BG1693" i="2"/>
  <c r="BF1693" i="2"/>
  <c r="T1693" i="2"/>
  <c r="R1693" i="2"/>
  <c r="P1693" i="2"/>
  <c r="BI1679" i="2"/>
  <c r="BH1679" i="2"/>
  <c r="BG1679" i="2"/>
  <c r="BF1679" i="2"/>
  <c r="T1679" i="2"/>
  <c r="R1679" i="2"/>
  <c r="P1679" i="2"/>
  <c r="BI1673" i="2"/>
  <c r="BH1673" i="2"/>
  <c r="BG1673" i="2"/>
  <c r="BF1673" i="2"/>
  <c r="T1673" i="2"/>
  <c r="R1673" i="2"/>
  <c r="P1673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0" i="2"/>
  <c r="BH1640" i="2"/>
  <c r="BG1640" i="2"/>
  <c r="BF1640" i="2"/>
  <c r="T1640" i="2"/>
  <c r="R1640" i="2"/>
  <c r="P1640" i="2"/>
  <c r="BI1625" i="2"/>
  <c r="BH1625" i="2"/>
  <c r="BG1625" i="2"/>
  <c r="BF1625" i="2"/>
  <c r="T1625" i="2"/>
  <c r="R1625" i="2"/>
  <c r="P1625" i="2"/>
  <c r="BI1610" i="2"/>
  <c r="BH1610" i="2"/>
  <c r="BG1610" i="2"/>
  <c r="BF1610" i="2"/>
  <c r="T1610" i="2"/>
  <c r="R1610" i="2"/>
  <c r="P1610" i="2"/>
  <c r="BI1609" i="2"/>
  <c r="BH1609" i="2"/>
  <c r="BG1609" i="2"/>
  <c r="BF1609" i="2"/>
  <c r="T1609" i="2"/>
  <c r="R1609" i="2"/>
  <c r="P1609" i="2"/>
  <c r="BI1606" i="2"/>
  <c r="BH1606" i="2"/>
  <c r="BG1606" i="2"/>
  <c r="BF1606" i="2"/>
  <c r="T1606" i="2"/>
  <c r="R1606" i="2"/>
  <c r="P1606" i="2"/>
  <c r="BI1603" i="2"/>
  <c r="BH1603" i="2"/>
  <c r="BG1603" i="2"/>
  <c r="BF1603" i="2"/>
  <c r="T1603" i="2"/>
  <c r="R1603" i="2"/>
  <c r="P1603" i="2"/>
  <c r="BI1600" i="2"/>
  <c r="BH1600" i="2"/>
  <c r="BG1600" i="2"/>
  <c r="BF1600" i="2"/>
  <c r="T1600" i="2"/>
  <c r="R1600" i="2"/>
  <c r="P1600" i="2"/>
  <c r="BI1597" i="2"/>
  <c r="BH1597" i="2"/>
  <c r="BG1597" i="2"/>
  <c r="BF1597" i="2"/>
  <c r="T1597" i="2"/>
  <c r="R1597" i="2"/>
  <c r="P1597" i="2"/>
  <c r="BI1594" i="2"/>
  <c r="BH1594" i="2"/>
  <c r="BG1594" i="2"/>
  <c r="BF1594" i="2"/>
  <c r="T1594" i="2"/>
  <c r="R1594" i="2"/>
  <c r="P1594" i="2"/>
  <c r="BI1591" i="2"/>
  <c r="BH1591" i="2"/>
  <c r="BG1591" i="2"/>
  <c r="BF1591" i="2"/>
  <c r="T1591" i="2"/>
  <c r="R1591" i="2"/>
  <c r="P1591" i="2"/>
  <c r="BI1588" i="2"/>
  <c r="BH1588" i="2"/>
  <c r="BG1588" i="2"/>
  <c r="BF1588" i="2"/>
  <c r="T1588" i="2"/>
  <c r="R1588" i="2"/>
  <c r="P1588" i="2"/>
  <c r="BI1585" i="2"/>
  <c r="BH1585" i="2"/>
  <c r="BG1585" i="2"/>
  <c r="BF1585" i="2"/>
  <c r="T1585" i="2"/>
  <c r="R1585" i="2"/>
  <c r="P1585" i="2"/>
  <c r="BI1582" i="2"/>
  <c r="BH1582" i="2"/>
  <c r="BG1582" i="2"/>
  <c r="BF1582" i="2"/>
  <c r="T1582" i="2"/>
  <c r="R1582" i="2"/>
  <c r="P1582" i="2"/>
  <c r="BI1579" i="2"/>
  <c r="BH1579" i="2"/>
  <c r="BG1579" i="2"/>
  <c r="BF1579" i="2"/>
  <c r="T1579" i="2"/>
  <c r="R1579" i="2"/>
  <c r="P1579" i="2"/>
  <c r="BI1576" i="2"/>
  <c r="BH1576" i="2"/>
  <c r="BG1576" i="2"/>
  <c r="BF1576" i="2"/>
  <c r="T1576" i="2"/>
  <c r="R1576" i="2"/>
  <c r="P1576" i="2"/>
  <c r="BI1573" i="2"/>
  <c r="BH1573" i="2"/>
  <c r="BG1573" i="2"/>
  <c r="BF1573" i="2"/>
  <c r="T1573" i="2"/>
  <c r="R1573" i="2"/>
  <c r="P1573" i="2"/>
  <c r="BI1570" i="2"/>
  <c r="BH1570" i="2"/>
  <c r="BG1570" i="2"/>
  <c r="BF1570" i="2"/>
  <c r="T1570" i="2"/>
  <c r="R1570" i="2"/>
  <c r="P1570" i="2"/>
  <c r="BI1567" i="2"/>
  <c r="BH1567" i="2"/>
  <c r="BG1567" i="2"/>
  <c r="BF1567" i="2"/>
  <c r="T1567" i="2"/>
  <c r="R1567" i="2"/>
  <c r="P1567" i="2"/>
  <c r="BI1564" i="2"/>
  <c r="BH1564" i="2"/>
  <c r="BG1564" i="2"/>
  <c r="BF1564" i="2"/>
  <c r="T1564" i="2"/>
  <c r="R1564" i="2"/>
  <c r="P1564" i="2"/>
  <c r="BI1561" i="2"/>
  <c r="BH1561" i="2"/>
  <c r="BG1561" i="2"/>
  <c r="BF1561" i="2"/>
  <c r="T1561" i="2"/>
  <c r="R1561" i="2"/>
  <c r="P1561" i="2"/>
  <c r="BI1558" i="2"/>
  <c r="BH1558" i="2"/>
  <c r="BG1558" i="2"/>
  <c r="BF1558" i="2"/>
  <c r="T1558" i="2"/>
  <c r="R1558" i="2"/>
  <c r="P1558" i="2"/>
  <c r="BI1555" i="2"/>
  <c r="BH1555" i="2"/>
  <c r="BG1555" i="2"/>
  <c r="BF1555" i="2"/>
  <c r="T1555" i="2"/>
  <c r="R1555" i="2"/>
  <c r="P1555" i="2"/>
  <c r="BI1552" i="2"/>
  <c r="BH1552" i="2"/>
  <c r="BG1552" i="2"/>
  <c r="BF1552" i="2"/>
  <c r="T1552" i="2"/>
  <c r="R1552" i="2"/>
  <c r="P1552" i="2"/>
  <c r="BI1549" i="2"/>
  <c r="BH1549" i="2"/>
  <c r="BG1549" i="2"/>
  <c r="BF1549" i="2"/>
  <c r="T1549" i="2"/>
  <c r="R1549" i="2"/>
  <c r="P1549" i="2"/>
  <c r="BI1546" i="2"/>
  <c r="BH1546" i="2"/>
  <c r="BG1546" i="2"/>
  <c r="BF1546" i="2"/>
  <c r="T1546" i="2"/>
  <c r="R1546" i="2"/>
  <c r="P1546" i="2"/>
  <c r="BI1543" i="2"/>
  <c r="BH1543" i="2"/>
  <c r="BG1543" i="2"/>
  <c r="BF1543" i="2"/>
  <c r="T1543" i="2"/>
  <c r="R1543" i="2"/>
  <c r="P1543" i="2"/>
  <c r="BI1540" i="2"/>
  <c r="BH1540" i="2"/>
  <c r="BG1540" i="2"/>
  <c r="BF1540" i="2"/>
  <c r="T1540" i="2"/>
  <c r="R1540" i="2"/>
  <c r="P1540" i="2"/>
  <c r="BI1537" i="2"/>
  <c r="BH1537" i="2"/>
  <c r="BG1537" i="2"/>
  <c r="BF1537" i="2"/>
  <c r="T1537" i="2"/>
  <c r="R1537" i="2"/>
  <c r="P1537" i="2"/>
  <c r="BI1534" i="2"/>
  <c r="BH1534" i="2"/>
  <c r="BG1534" i="2"/>
  <c r="BF1534" i="2"/>
  <c r="T1534" i="2"/>
  <c r="R1534" i="2"/>
  <c r="P1534" i="2"/>
  <c r="BI1531" i="2"/>
  <c r="BH1531" i="2"/>
  <c r="BG1531" i="2"/>
  <c r="BF1531" i="2"/>
  <c r="T1531" i="2"/>
  <c r="R1531" i="2"/>
  <c r="P1531" i="2"/>
  <c r="BI1528" i="2"/>
  <c r="BH1528" i="2"/>
  <c r="BG1528" i="2"/>
  <c r="BF1528" i="2"/>
  <c r="T1528" i="2"/>
  <c r="R1528" i="2"/>
  <c r="P1528" i="2"/>
  <c r="BI1525" i="2"/>
  <c r="BH1525" i="2"/>
  <c r="BG1525" i="2"/>
  <c r="BF1525" i="2"/>
  <c r="T1525" i="2"/>
  <c r="R1525" i="2"/>
  <c r="P1525" i="2"/>
  <c r="BI1522" i="2"/>
  <c r="BH1522" i="2"/>
  <c r="BG1522" i="2"/>
  <c r="BF1522" i="2"/>
  <c r="T1522" i="2"/>
  <c r="R1522" i="2"/>
  <c r="P1522" i="2"/>
  <c r="BI1519" i="2"/>
  <c r="BH1519" i="2"/>
  <c r="BG1519" i="2"/>
  <c r="BF1519" i="2"/>
  <c r="T1519" i="2"/>
  <c r="R1519" i="2"/>
  <c r="P1519" i="2"/>
  <c r="BI1516" i="2"/>
  <c r="BH1516" i="2"/>
  <c r="BG1516" i="2"/>
  <c r="BF1516" i="2"/>
  <c r="T1516" i="2"/>
  <c r="R1516" i="2"/>
  <c r="P1516" i="2"/>
  <c r="BI1513" i="2"/>
  <c r="BH1513" i="2"/>
  <c r="BG1513" i="2"/>
  <c r="BF1513" i="2"/>
  <c r="T1513" i="2"/>
  <c r="R1513" i="2"/>
  <c r="P1513" i="2"/>
  <c r="BI1512" i="2"/>
  <c r="BH1512" i="2"/>
  <c r="BG1512" i="2"/>
  <c r="BF1512" i="2"/>
  <c r="T1512" i="2"/>
  <c r="R1512" i="2"/>
  <c r="P1512" i="2"/>
  <c r="BI1510" i="2"/>
  <c r="BH1510" i="2"/>
  <c r="BG1510" i="2"/>
  <c r="BF1510" i="2"/>
  <c r="T1510" i="2"/>
  <c r="R1510" i="2"/>
  <c r="P1510" i="2"/>
  <c r="BI1504" i="2"/>
  <c r="BH1504" i="2"/>
  <c r="BG1504" i="2"/>
  <c r="BF1504" i="2"/>
  <c r="T1504" i="2"/>
  <c r="R1504" i="2"/>
  <c r="P1504" i="2"/>
  <c r="BI1498" i="2"/>
  <c r="BH1498" i="2"/>
  <c r="BG1498" i="2"/>
  <c r="BF1498" i="2"/>
  <c r="T1498" i="2"/>
  <c r="R1498" i="2"/>
  <c r="P1498" i="2"/>
  <c r="BI1492" i="2"/>
  <c r="BH1492" i="2"/>
  <c r="BG1492" i="2"/>
  <c r="BF1492" i="2"/>
  <c r="T1492" i="2"/>
  <c r="R1492" i="2"/>
  <c r="P1492" i="2"/>
  <c r="BI1486" i="2"/>
  <c r="BH1486" i="2"/>
  <c r="BG1486" i="2"/>
  <c r="BF1486" i="2"/>
  <c r="T1486" i="2"/>
  <c r="R1486" i="2"/>
  <c r="P1486" i="2"/>
  <c r="BI1482" i="2"/>
  <c r="BH1482" i="2"/>
  <c r="BG1482" i="2"/>
  <c r="BF1482" i="2"/>
  <c r="T1482" i="2"/>
  <c r="R1482" i="2"/>
  <c r="P1482" i="2"/>
  <c r="BI1474" i="2"/>
  <c r="BH1474" i="2"/>
  <c r="BG1474" i="2"/>
  <c r="BF1474" i="2"/>
  <c r="T1474" i="2"/>
  <c r="R1474" i="2"/>
  <c r="P1474" i="2"/>
  <c r="BI1466" i="2"/>
  <c r="BH1466" i="2"/>
  <c r="BG1466" i="2"/>
  <c r="BF1466" i="2"/>
  <c r="T1466" i="2"/>
  <c r="R1466" i="2"/>
  <c r="P1466" i="2"/>
  <c r="BI1456" i="2"/>
  <c r="BH1456" i="2"/>
  <c r="BG1456" i="2"/>
  <c r="BF1456" i="2"/>
  <c r="T1456" i="2"/>
  <c r="R1456" i="2"/>
  <c r="P1456" i="2"/>
  <c r="BI1450" i="2"/>
  <c r="BH1450" i="2"/>
  <c r="BG1450" i="2"/>
  <c r="BF1450" i="2"/>
  <c r="T1450" i="2"/>
  <c r="R1450" i="2"/>
  <c r="P1450" i="2"/>
  <c r="BI1446" i="2"/>
  <c r="BH1446" i="2"/>
  <c r="BG1446" i="2"/>
  <c r="BF1446" i="2"/>
  <c r="T1446" i="2"/>
  <c r="R1446" i="2"/>
  <c r="P1446" i="2"/>
  <c r="BI1442" i="2"/>
  <c r="BH1442" i="2"/>
  <c r="BG1442" i="2"/>
  <c r="BF1442" i="2"/>
  <c r="T1442" i="2"/>
  <c r="R1442" i="2"/>
  <c r="P1442" i="2"/>
  <c r="BI1438" i="2"/>
  <c r="BH1438" i="2"/>
  <c r="BG1438" i="2"/>
  <c r="BF1438" i="2"/>
  <c r="T1438" i="2"/>
  <c r="R1438" i="2"/>
  <c r="P1438" i="2"/>
  <c r="BI1434" i="2"/>
  <c r="BH1434" i="2"/>
  <c r="BG1434" i="2"/>
  <c r="BF1434" i="2"/>
  <c r="T1434" i="2"/>
  <c r="R1434" i="2"/>
  <c r="P1434" i="2"/>
  <c r="BI1420" i="2"/>
  <c r="BH1420" i="2"/>
  <c r="BG1420" i="2"/>
  <c r="BF1420" i="2"/>
  <c r="T1420" i="2"/>
  <c r="R1420" i="2"/>
  <c r="P1420" i="2"/>
  <c r="BI1416" i="2"/>
  <c r="BH1416" i="2"/>
  <c r="BG1416" i="2"/>
  <c r="BF1416" i="2"/>
  <c r="T1416" i="2"/>
  <c r="R1416" i="2"/>
  <c r="P1416" i="2"/>
  <c r="BI1414" i="2"/>
  <c r="BH1414" i="2"/>
  <c r="BG1414" i="2"/>
  <c r="BF1414" i="2"/>
  <c r="T1414" i="2"/>
  <c r="R1414" i="2"/>
  <c r="P1414" i="2"/>
  <c r="BI1410" i="2"/>
  <c r="BH1410" i="2"/>
  <c r="BG1410" i="2"/>
  <c r="BF1410" i="2"/>
  <c r="T1410" i="2"/>
  <c r="R1410" i="2"/>
  <c r="P1410" i="2"/>
  <c r="BI1406" i="2"/>
  <c r="BH1406" i="2"/>
  <c r="BG1406" i="2"/>
  <c r="BF1406" i="2"/>
  <c r="T1406" i="2"/>
  <c r="R1406" i="2"/>
  <c r="P1406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75" i="2"/>
  <c r="BH1375" i="2"/>
  <c r="BG1375" i="2"/>
  <c r="BF1375" i="2"/>
  <c r="T1375" i="2"/>
  <c r="R1375" i="2"/>
  <c r="P1375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25" i="2"/>
  <c r="BH1325" i="2"/>
  <c r="BG1325" i="2"/>
  <c r="BF1325" i="2"/>
  <c r="T1325" i="2"/>
  <c r="R1325" i="2"/>
  <c r="P1325" i="2"/>
  <c r="BI1322" i="2"/>
  <c r="BH1322" i="2"/>
  <c r="BG1322" i="2"/>
  <c r="BF1322" i="2"/>
  <c r="T1322" i="2"/>
  <c r="R1322" i="2"/>
  <c r="P1322" i="2"/>
  <c r="BI1321" i="2"/>
  <c r="BH1321" i="2"/>
  <c r="BG1321" i="2"/>
  <c r="BF1321" i="2"/>
  <c r="T1321" i="2"/>
  <c r="R1321" i="2"/>
  <c r="P1321" i="2"/>
  <c r="BI1319" i="2"/>
  <c r="BH1319" i="2"/>
  <c r="BG1319" i="2"/>
  <c r="BF1319" i="2"/>
  <c r="T1319" i="2"/>
  <c r="R1319" i="2"/>
  <c r="P1319" i="2"/>
  <c r="BI1316" i="2"/>
  <c r="BH1316" i="2"/>
  <c r="BG1316" i="2"/>
  <c r="BF1316" i="2"/>
  <c r="T1316" i="2"/>
  <c r="R1316" i="2"/>
  <c r="P1316" i="2"/>
  <c r="BI1315" i="2"/>
  <c r="BH1315" i="2"/>
  <c r="BG1315" i="2"/>
  <c r="BF1315" i="2"/>
  <c r="T1315" i="2"/>
  <c r="R1315" i="2"/>
  <c r="P1315" i="2"/>
  <c r="BI1314" i="2"/>
  <c r="BH1314" i="2"/>
  <c r="BG1314" i="2"/>
  <c r="BF1314" i="2"/>
  <c r="T1314" i="2"/>
  <c r="R1314" i="2"/>
  <c r="P1314" i="2"/>
  <c r="BI1267" i="2"/>
  <c r="BH1267" i="2"/>
  <c r="BG1267" i="2"/>
  <c r="BF1267" i="2"/>
  <c r="T1267" i="2"/>
  <c r="R1267" i="2"/>
  <c r="P1267" i="2"/>
  <c r="BI1221" i="2"/>
  <c r="BH1221" i="2"/>
  <c r="BG1221" i="2"/>
  <c r="BF1221" i="2"/>
  <c r="T1221" i="2"/>
  <c r="R1221" i="2"/>
  <c r="P1221" i="2"/>
  <c r="BI1209" i="2"/>
  <c r="BH1209" i="2"/>
  <c r="BG1209" i="2"/>
  <c r="BF1209" i="2"/>
  <c r="T1209" i="2"/>
  <c r="R1209" i="2"/>
  <c r="P1209" i="2"/>
  <c r="BI1198" i="2"/>
  <c r="BH1198" i="2"/>
  <c r="BG1198" i="2"/>
  <c r="BF1198" i="2"/>
  <c r="T1198" i="2"/>
  <c r="R1198" i="2"/>
  <c r="P1198" i="2"/>
  <c r="BI1184" i="2"/>
  <c r="BH1184" i="2"/>
  <c r="BG1184" i="2"/>
  <c r="BF1184" i="2"/>
  <c r="T1184" i="2"/>
  <c r="R1184" i="2"/>
  <c r="P1184" i="2"/>
  <c r="BI1173" i="2"/>
  <c r="BH1173" i="2"/>
  <c r="BG1173" i="2"/>
  <c r="BF1173" i="2"/>
  <c r="T1173" i="2"/>
  <c r="R1173" i="2"/>
  <c r="P1173" i="2"/>
  <c r="BI1169" i="2"/>
  <c r="BH1169" i="2"/>
  <c r="BG1169" i="2"/>
  <c r="BF1169" i="2"/>
  <c r="T1169" i="2"/>
  <c r="R1169" i="2"/>
  <c r="P1169" i="2"/>
  <c r="BI1163" i="2"/>
  <c r="BH1163" i="2"/>
  <c r="BG1163" i="2"/>
  <c r="BF1163" i="2"/>
  <c r="T1163" i="2"/>
  <c r="R1163" i="2"/>
  <c r="P1163" i="2"/>
  <c r="BI1098" i="2"/>
  <c r="BH1098" i="2"/>
  <c r="BG1098" i="2"/>
  <c r="BF1098" i="2"/>
  <c r="T1098" i="2"/>
  <c r="R1098" i="2"/>
  <c r="P1098" i="2"/>
  <c r="BI1093" i="2"/>
  <c r="BH1093" i="2"/>
  <c r="BG1093" i="2"/>
  <c r="BF1093" i="2"/>
  <c r="T1093" i="2"/>
  <c r="R1093" i="2"/>
  <c r="P1093" i="2"/>
  <c r="BI1069" i="2"/>
  <c r="BH1069" i="2"/>
  <c r="BG1069" i="2"/>
  <c r="BF1069" i="2"/>
  <c r="T1069" i="2"/>
  <c r="R1069" i="2"/>
  <c r="P1069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21" i="2"/>
  <c r="BH1021" i="2"/>
  <c r="BG1021" i="2"/>
  <c r="BF1021" i="2"/>
  <c r="T1021" i="2"/>
  <c r="R1021" i="2"/>
  <c r="P1021" i="2"/>
  <c r="BI1003" i="2"/>
  <c r="BH1003" i="2"/>
  <c r="BG1003" i="2"/>
  <c r="BF1003" i="2"/>
  <c r="T1003" i="2"/>
  <c r="R1003" i="2"/>
  <c r="P1003" i="2"/>
  <c r="BI1000" i="2"/>
  <c r="BH1000" i="2"/>
  <c r="BG1000" i="2"/>
  <c r="BF1000" i="2"/>
  <c r="T1000" i="2"/>
  <c r="R1000" i="2"/>
  <c r="P1000" i="2"/>
  <c r="BI982" i="2"/>
  <c r="BH982" i="2"/>
  <c r="BG982" i="2"/>
  <c r="BF982" i="2"/>
  <c r="T982" i="2"/>
  <c r="R982" i="2"/>
  <c r="P982" i="2"/>
  <c r="BI977" i="2"/>
  <c r="BH977" i="2"/>
  <c r="BG977" i="2"/>
  <c r="BF977" i="2"/>
  <c r="T977" i="2"/>
  <c r="R977" i="2"/>
  <c r="P977" i="2"/>
  <c r="BI960" i="2"/>
  <c r="BH960" i="2"/>
  <c r="BG960" i="2"/>
  <c r="BF960" i="2"/>
  <c r="T960" i="2"/>
  <c r="R960" i="2"/>
  <c r="P960" i="2"/>
  <c r="BI953" i="2"/>
  <c r="BH953" i="2"/>
  <c r="BG953" i="2"/>
  <c r="BF953" i="2"/>
  <c r="T953" i="2"/>
  <c r="R953" i="2"/>
  <c r="P953" i="2"/>
  <c r="BI921" i="2"/>
  <c r="BH921" i="2"/>
  <c r="BG921" i="2"/>
  <c r="BF921" i="2"/>
  <c r="T921" i="2"/>
  <c r="R921" i="2"/>
  <c r="P921" i="2"/>
  <c r="BI915" i="2"/>
  <c r="BH915" i="2"/>
  <c r="BG915" i="2"/>
  <c r="BF915" i="2"/>
  <c r="T915" i="2"/>
  <c r="R915" i="2"/>
  <c r="P915" i="2"/>
  <c r="BI867" i="2"/>
  <c r="BH867" i="2"/>
  <c r="BG867" i="2"/>
  <c r="BF867" i="2"/>
  <c r="T867" i="2"/>
  <c r="R867" i="2"/>
  <c r="P867" i="2"/>
  <c r="BI851" i="2"/>
  <c r="BH851" i="2"/>
  <c r="BG851" i="2"/>
  <c r="BF851" i="2"/>
  <c r="T851" i="2"/>
  <c r="R851" i="2"/>
  <c r="P851" i="2"/>
  <c r="BI833" i="2"/>
  <c r="BH833" i="2"/>
  <c r="BG833" i="2"/>
  <c r="BF833" i="2"/>
  <c r="T833" i="2"/>
  <c r="R833" i="2"/>
  <c r="P833" i="2"/>
  <c r="BI826" i="2"/>
  <c r="BH826" i="2"/>
  <c r="BG826" i="2"/>
  <c r="BF826" i="2"/>
  <c r="T826" i="2"/>
  <c r="R826" i="2"/>
  <c r="P826" i="2"/>
  <c r="BI798" i="2"/>
  <c r="BH798" i="2"/>
  <c r="BG798" i="2"/>
  <c r="BF798" i="2"/>
  <c r="T798" i="2"/>
  <c r="R798" i="2"/>
  <c r="P798" i="2"/>
  <c r="BI780" i="2"/>
  <c r="BH780" i="2"/>
  <c r="BG780" i="2"/>
  <c r="BF780" i="2"/>
  <c r="T780" i="2"/>
  <c r="R780" i="2"/>
  <c r="P780" i="2"/>
  <c r="BI773" i="2"/>
  <c r="BH773" i="2"/>
  <c r="BG773" i="2"/>
  <c r="BF773" i="2"/>
  <c r="T773" i="2"/>
  <c r="R773" i="2"/>
  <c r="P773" i="2"/>
  <c r="BI762" i="2"/>
  <c r="BH762" i="2"/>
  <c r="BG762" i="2"/>
  <c r="BF762" i="2"/>
  <c r="T762" i="2"/>
  <c r="R762" i="2"/>
  <c r="P762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24" i="2"/>
  <c r="BH724" i="2"/>
  <c r="BG724" i="2"/>
  <c r="BF724" i="2"/>
  <c r="T724" i="2"/>
  <c r="R724" i="2"/>
  <c r="P724" i="2"/>
  <c r="BI702" i="2"/>
  <c r="BH702" i="2"/>
  <c r="BG702" i="2"/>
  <c r="BF702" i="2"/>
  <c r="T702" i="2"/>
  <c r="R702" i="2"/>
  <c r="P702" i="2"/>
  <c r="BI682" i="2"/>
  <c r="BH682" i="2"/>
  <c r="BG682" i="2"/>
  <c r="BF682" i="2"/>
  <c r="T682" i="2"/>
  <c r="R682" i="2"/>
  <c r="P682" i="2"/>
  <c r="BI663" i="2"/>
  <c r="BH663" i="2"/>
  <c r="BG663" i="2"/>
  <c r="BF663" i="2"/>
  <c r="T663" i="2"/>
  <c r="R663" i="2"/>
  <c r="P663" i="2"/>
  <c r="BI645" i="2"/>
  <c r="BH645" i="2"/>
  <c r="BG645" i="2"/>
  <c r="BF645" i="2"/>
  <c r="T645" i="2"/>
  <c r="R645" i="2"/>
  <c r="P645" i="2"/>
  <c r="BI628" i="2"/>
  <c r="BH628" i="2"/>
  <c r="BG628" i="2"/>
  <c r="BF628" i="2"/>
  <c r="T628" i="2"/>
  <c r="R628" i="2"/>
  <c r="P628" i="2"/>
  <c r="BI581" i="2"/>
  <c r="BH581" i="2"/>
  <c r="BG581" i="2"/>
  <c r="BF581" i="2"/>
  <c r="T581" i="2"/>
  <c r="R581" i="2"/>
  <c r="P581" i="2"/>
  <c r="BI535" i="2"/>
  <c r="BH535" i="2"/>
  <c r="BG535" i="2"/>
  <c r="BF535" i="2"/>
  <c r="T535" i="2"/>
  <c r="R535" i="2"/>
  <c r="P535" i="2"/>
  <c r="BI492" i="2"/>
  <c r="BH492" i="2"/>
  <c r="BG492" i="2"/>
  <c r="BF492" i="2"/>
  <c r="T492" i="2"/>
  <c r="R492" i="2"/>
  <c r="P492" i="2"/>
  <c r="BI475" i="2"/>
  <c r="BH475" i="2"/>
  <c r="BG475" i="2"/>
  <c r="BF475" i="2"/>
  <c r="T475" i="2"/>
  <c r="R475" i="2"/>
  <c r="P475" i="2"/>
  <c r="BI459" i="2"/>
  <c r="BH459" i="2"/>
  <c r="BG459" i="2"/>
  <c r="BF459" i="2"/>
  <c r="T459" i="2"/>
  <c r="R459" i="2"/>
  <c r="P459" i="2"/>
  <c r="BI452" i="2"/>
  <c r="BH452" i="2"/>
  <c r="BG452" i="2"/>
  <c r="BF452" i="2"/>
  <c r="T452" i="2"/>
  <c r="R452" i="2"/>
  <c r="P452" i="2"/>
  <c r="BI446" i="2"/>
  <c r="BH446" i="2"/>
  <c r="BG446" i="2"/>
  <c r="BF446" i="2"/>
  <c r="T446" i="2"/>
  <c r="R446" i="2"/>
  <c r="P446" i="2"/>
  <c r="BI435" i="2"/>
  <c r="BH435" i="2"/>
  <c r="BG435" i="2"/>
  <c r="BF435" i="2"/>
  <c r="T435" i="2"/>
  <c r="R435" i="2"/>
  <c r="P435" i="2"/>
  <c r="BI426" i="2"/>
  <c r="BH426" i="2"/>
  <c r="BG426" i="2"/>
  <c r="BF426" i="2"/>
  <c r="T426" i="2"/>
  <c r="R426" i="2"/>
  <c r="P426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68" i="2"/>
  <c r="BH368" i="2"/>
  <c r="BG368" i="2"/>
  <c r="BF368" i="2"/>
  <c r="T368" i="2"/>
  <c r="R368" i="2"/>
  <c r="P368" i="2"/>
  <c r="BI351" i="2"/>
  <c r="BH351" i="2"/>
  <c r="BG351" i="2"/>
  <c r="BF351" i="2"/>
  <c r="T351" i="2"/>
  <c r="R351" i="2"/>
  <c r="P351" i="2"/>
  <c r="BI318" i="2"/>
  <c r="BH318" i="2"/>
  <c r="BG318" i="2"/>
  <c r="BF318" i="2"/>
  <c r="T318" i="2"/>
  <c r="R318" i="2"/>
  <c r="P318" i="2"/>
  <c r="BI285" i="2"/>
  <c r="BH285" i="2"/>
  <c r="BG285" i="2"/>
  <c r="BF285" i="2"/>
  <c r="T285" i="2"/>
  <c r="R285" i="2"/>
  <c r="P285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J95" i="2"/>
  <c r="F95" i="2"/>
  <c r="F93" i="2"/>
  <c r="E91" i="2"/>
  <c r="J54" i="2"/>
  <c r="F54" i="2"/>
  <c r="F52" i="2"/>
  <c r="E50" i="2"/>
  <c r="J24" i="2"/>
  <c r="E24" i="2"/>
  <c r="J96" i="2"/>
  <c r="J23" i="2"/>
  <c r="J18" i="2"/>
  <c r="E18" i="2"/>
  <c r="F96" i="2"/>
  <c r="J17" i="2"/>
  <c r="J12" i="2"/>
  <c r="J52" i="2" s="1"/>
  <c r="E7" i="2"/>
  <c r="E89" i="2"/>
  <c r="L50" i="1"/>
  <c r="AM50" i="1"/>
  <c r="AM49" i="1"/>
  <c r="L49" i="1"/>
  <c r="AM47" i="1"/>
  <c r="L47" i="1"/>
  <c r="L45" i="1"/>
  <c r="L44" i="1"/>
  <c r="BK352" i="5"/>
  <c r="J330" i="5"/>
  <c r="BK317" i="5"/>
  <c r="J278" i="5"/>
  <c r="BK217" i="5"/>
  <c r="J183" i="5"/>
  <c r="J147" i="5"/>
  <c r="J125" i="5"/>
  <c r="J105" i="5"/>
  <c r="BK95" i="4"/>
  <c r="BK140" i="3"/>
  <c r="BK133" i="3"/>
  <c r="J125" i="3"/>
  <c r="J118" i="3"/>
  <c r="J105" i="3"/>
  <c r="J1773" i="2"/>
  <c r="J1753" i="2"/>
  <c r="BK1737" i="2"/>
  <c r="J1707" i="2"/>
  <c r="BK1679" i="2"/>
  <c r="J1655" i="2"/>
  <c r="BK1610" i="2"/>
  <c r="BK1603" i="2"/>
  <c r="J1594" i="2"/>
  <c r="J1588" i="2"/>
  <c r="BK1579" i="2"/>
  <c r="BK1570" i="2"/>
  <c r="BK1561" i="2"/>
  <c r="BK1552" i="2"/>
  <c r="BK1546" i="2"/>
  <c r="J1534" i="2"/>
  <c r="J1522" i="2"/>
  <c r="BK1513" i="2"/>
  <c r="J1504" i="2"/>
  <c r="BK1486" i="2"/>
  <c r="BK1456" i="2"/>
  <c r="BK1442" i="2"/>
  <c r="BK1416" i="2"/>
  <c r="J1402" i="2"/>
  <c r="BK1351" i="2"/>
  <c r="J1322" i="2"/>
  <c r="J1316" i="2"/>
  <c r="BK1267" i="2"/>
  <c r="BK1184" i="2"/>
  <c r="BK1066" i="2"/>
  <c r="J1003" i="2"/>
  <c r="BK953" i="2"/>
  <c r="J826" i="2"/>
  <c r="BK780" i="2"/>
  <c r="BK762" i="2"/>
  <c r="J628" i="2"/>
  <c r="J492" i="2"/>
  <c r="J446" i="2"/>
  <c r="J380" i="2"/>
  <c r="J351" i="2"/>
  <c r="BK252" i="2"/>
  <c r="J225" i="2"/>
  <c r="J199" i="2"/>
  <c r="J166" i="2"/>
  <c r="BK152" i="2"/>
  <c r="BK106" i="2"/>
  <c r="J365" i="5"/>
  <c r="J359" i="5"/>
  <c r="BK344" i="5"/>
  <c r="J321" i="5"/>
  <c r="J307" i="5"/>
  <c r="J286" i="5"/>
  <c r="J267" i="5"/>
  <c r="BK242" i="5"/>
  <c r="BK222" i="5"/>
  <c r="BK188" i="5"/>
  <c r="J135" i="5"/>
  <c r="BK115" i="5"/>
  <c r="J99" i="4"/>
  <c r="BK94" i="4"/>
  <c r="J141" i="3"/>
  <c r="BK129" i="3"/>
  <c r="BK118" i="3"/>
  <c r="J113" i="3"/>
  <c r="BK103" i="3"/>
  <c r="BK1826" i="2"/>
  <c r="J1788" i="2"/>
  <c r="J1746" i="2"/>
  <c r="BK1738" i="2"/>
  <c r="BK1707" i="2"/>
  <c r="J1679" i="2"/>
  <c r="BK1661" i="2"/>
  <c r="BK1625" i="2"/>
  <c r="J1606" i="2"/>
  <c r="BK1594" i="2"/>
  <c r="BK1588" i="2"/>
  <c r="J1582" i="2"/>
  <c r="J1570" i="2"/>
  <c r="J1561" i="2"/>
  <c r="J1546" i="2"/>
  <c r="BK1537" i="2"/>
  <c r="J1516" i="2"/>
  <c r="J1474" i="2"/>
  <c r="BK1438" i="2"/>
  <c r="J1325" i="2"/>
  <c r="BK1315" i="2"/>
  <c r="BK1173" i="2"/>
  <c r="J1163" i="2"/>
  <c r="J1066" i="2"/>
  <c r="J1042" i="2"/>
  <c r="J977" i="2"/>
  <c r="J915" i="2"/>
  <c r="BK826" i="2"/>
  <c r="BK751" i="2"/>
  <c r="BK702" i="2"/>
  <c r="BK535" i="2"/>
  <c r="BK452" i="2"/>
  <c r="BK377" i="2"/>
  <c r="J234" i="2"/>
  <c r="J185" i="2"/>
  <c r="J152" i="2"/>
  <c r="BK119" i="2"/>
  <c r="J102" i="2"/>
  <c r="J354" i="5"/>
  <c r="BK340" i="5"/>
  <c r="J325" i="5"/>
  <c r="J294" i="5"/>
  <c r="J283" i="5"/>
  <c r="BK279" i="5"/>
  <c r="J254" i="5"/>
  <c r="BK238" i="5"/>
  <c r="J204" i="5"/>
  <c r="BK173" i="5"/>
  <c r="BK157" i="5"/>
  <c r="J140" i="5"/>
  <c r="BK125" i="5"/>
  <c r="BK97" i="4"/>
  <c r="J140" i="3"/>
  <c r="J136" i="3"/>
  <c r="J129" i="3"/>
  <c r="J121" i="3"/>
  <c r="BK113" i="3"/>
  <c r="BK1825" i="2"/>
  <c r="J1742" i="2"/>
  <c r="J1552" i="2"/>
  <c r="J1540" i="2"/>
  <c r="J1528" i="2"/>
  <c r="BK1519" i="2"/>
  <c r="BK1512" i="2"/>
  <c r="J1486" i="2"/>
  <c r="J1466" i="2"/>
  <c r="J1442" i="2"/>
  <c r="BK1434" i="2"/>
  <c r="BK1410" i="2"/>
  <c r="BK1400" i="2"/>
  <c r="BK1325" i="2"/>
  <c r="BK1316" i="2"/>
  <c r="J1267" i="2"/>
  <c r="BK1198" i="2"/>
  <c r="BK1163" i="2"/>
  <c r="J1069" i="2"/>
  <c r="BK1021" i="2"/>
  <c r="BK977" i="2"/>
  <c r="J921" i="2"/>
  <c r="J867" i="2"/>
  <c r="J780" i="2"/>
  <c r="J724" i="2"/>
  <c r="J682" i="2"/>
  <c r="J645" i="2"/>
  <c r="J459" i="2"/>
  <c r="BK435" i="2"/>
  <c r="BK351" i="2"/>
  <c r="J245" i="2"/>
  <c r="BK234" i="2"/>
  <c r="BK217" i="2"/>
  <c r="BK199" i="2"/>
  <c r="BK174" i="2"/>
  <c r="J122" i="2"/>
  <c r="J106" i="2"/>
  <c r="J368" i="5"/>
  <c r="BK336" i="5"/>
  <c r="BK330" i="5"/>
  <c r="BK328" i="5"/>
  <c r="J313" i="5"/>
  <c r="BK294" i="5"/>
  <c r="BK289" i="5"/>
  <c r="J279" i="5"/>
  <c r="BK262" i="5"/>
  <c r="J250" i="5"/>
  <c r="BK204" i="5"/>
  <c r="BK178" i="5"/>
  <c r="BK167" i="5"/>
  <c r="J130" i="5"/>
  <c r="BK91" i="4"/>
  <c r="BK136" i="3"/>
  <c r="BK123" i="3"/>
  <c r="BK115" i="3"/>
  <c r="BK1833" i="2"/>
  <c r="J1832" i="2"/>
  <c r="BK1829" i="2"/>
  <c r="BK1828" i="2"/>
  <c r="J1827" i="2"/>
  <c r="J1819" i="2"/>
  <c r="J340" i="5"/>
  <c r="J329" i="5"/>
  <c r="J309" i="5"/>
  <c r="J262" i="5"/>
  <c r="J210" i="5"/>
  <c r="J170" i="5"/>
  <c r="BK130" i="5"/>
  <c r="J115" i="5"/>
  <c r="BK101" i="4"/>
  <c r="J93" i="4"/>
  <c r="BK134" i="3"/>
  <c r="BK127" i="3"/>
  <c r="J111" i="3"/>
  <c r="J103" i="3"/>
  <c r="J1756" i="2"/>
  <c r="J1738" i="2"/>
  <c r="J1703" i="2"/>
  <c r="J1673" i="2"/>
  <c r="J1625" i="2"/>
  <c r="BK1606" i="2"/>
  <c r="J1597" i="2"/>
  <c r="BK1582" i="2"/>
  <c r="BK1573" i="2"/>
  <c r="J1567" i="2"/>
  <c r="BK1555" i="2"/>
  <c r="J1543" i="2"/>
  <c r="BK1528" i="2"/>
  <c r="J1519" i="2"/>
  <c r="BK1510" i="2"/>
  <c r="BK1482" i="2"/>
  <c r="BK1446" i="2"/>
  <c r="J1420" i="2"/>
  <c r="BK1406" i="2"/>
  <c r="J1375" i="2"/>
  <c r="BK1321" i="2"/>
  <c r="J1315" i="2"/>
  <c r="BK1209" i="2"/>
  <c r="J1093" i="2"/>
  <c r="J1000" i="2"/>
  <c r="J851" i="2"/>
  <c r="J798" i="2"/>
  <c r="J747" i="2"/>
  <c r="BK581" i="2"/>
  <c r="BK459" i="2"/>
  <c r="J426" i="2"/>
  <c r="J318" i="2"/>
  <c r="BK245" i="2"/>
  <c r="J217" i="2"/>
  <c r="BK190" i="2"/>
  <c r="BK116" i="2"/>
  <c r="BK102" i="2"/>
  <c r="BK354" i="5"/>
  <c r="J327" i="5"/>
  <c r="BK309" i="5"/>
  <c r="J289" i="5"/>
  <c r="BK250" i="5"/>
  <c r="J227" i="5"/>
  <c r="BK193" i="5"/>
  <c r="BK152" i="5"/>
  <c r="J102" i="4"/>
  <c r="J97" i="4"/>
  <c r="BK93" i="4"/>
  <c r="J133" i="3"/>
  <c r="J127" i="3"/>
  <c r="J115" i="3"/>
  <c r="BK105" i="3"/>
  <c r="BK1819" i="2"/>
  <c r="BK1773" i="2"/>
  <c r="BK1742" i="2"/>
  <c r="BK1703" i="2"/>
  <c r="BK1673" i="2"/>
  <c r="J1640" i="2"/>
  <c r="BK1609" i="2"/>
  <c r="J1600" i="2"/>
  <c r="BK1591" i="2"/>
  <c r="J1579" i="2"/>
  <c r="J1564" i="2"/>
  <c r="J1555" i="2"/>
  <c r="BK1534" i="2"/>
  <c r="BK1504" i="2"/>
  <c r="J1450" i="2"/>
  <c r="BK1414" i="2"/>
  <c r="BK1322" i="2"/>
  <c r="J1198" i="2"/>
  <c r="J1098" i="2"/>
  <c r="BK1063" i="2"/>
  <c r="J1021" i="2"/>
  <c r="BK921" i="2"/>
  <c r="J833" i="2"/>
  <c r="BK747" i="2"/>
  <c r="BK682" i="2"/>
  <c r="BK446" i="2"/>
  <c r="BK368" i="2"/>
  <c r="BK229" i="2"/>
  <c r="BK166" i="2"/>
  <c r="J116" i="2"/>
  <c r="BK365" i="5"/>
  <c r="BK348" i="5"/>
  <c r="J331" i="5"/>
  <c r="BK301" i="5"/>
  <c r="BK285" i="5"/>
  <c r="J272" i="5"/>
  <c r="J246" i="5"/>
  <c r="J222" i="5"/>
  <c r="BK198" i="5"/>
  <c r="J167" i="5"/>
  <c r="BK147" i="5"/>
  <c r="BK99" i="4"/>
  <c r="BK141" i="3"/>
  <c r="BK137" i="3"/>
  <c r="J130" i="3"/>
  <c r="BK116" i="3"/>
  <c r="J102" i="3"/>
  <c r="BK1756" i="2"/>
  <c r="J1737" i="2"/>
  <c r="BK1543" i="2"/>
  <c r="BK1522" i="2"/>
  <c r="J1513" i="2"/>
  <c r="J1498" i="2"/>
  <c r="J1482" i="2"/>
  <c r="J1446" i="2"/>
  <c r="BK1420" i="2"/>
  <c r="J1406" i="2"/>
  <c r="BK1375" i="2"/>
  <c r="J1321" i="2"/>
  <c r="BK1221" i="2"/>
  <c r="J1173" i="2"/>
  <c r="BK1093" i="2"/>
  <c r="BK1060" i="2"/>
  <c r="J982" i="2"/>
  <c r="J953" i="2"/>
  <c r="BK851" i="2"/>
  <c r="BK773" i="2"/>
  <c r="J702" i="2"/>
  <c r="BK628" i="2"/>
  <c r="BK492" i="2"/>
  <c r="J377" i="2"/>
  <c r="J252" i="2"/>
  <c r="J229" i="2"/>
  <c r="J204" i="2"/>
  <c r="BK185" i="2"/>
  <c r="BK127" i="2"/>
  <c r="BK111" i="2"/>
  <c r="BK368" i="5"/>
  <c r="BK331" i="5"/>
  <c r="BK329" i="5"/>
  <c r="J317" i="5"/>
  <c r="BK296" i="5"/>
  <c r="J285" i="5"/>
  <c r="BK272" i="5"/>
  <c r="BK254" i="5"/>
  <c r="BK227" i="5"/>
  <c r="J193" i="5"/>
  <c r="J157" i="5"/>
  <c r="BK102" i="4"/>
  <c r="BK138" i="3"/>
  <c r="BK130" i="3"/>
  <c r="BK111" i="3"/>
  <c r="J1833" i="2"/>
  <c r="BK1830" i="2"/>
  <c r="J1828" i="2"/>
  <c r="J1826" i="2"/>
  <c r="BK1803" i="2"/>
  <c r="BK1750" i="2"/>
  <c r="BK359" i="5"/>
  <c r="J328" i="5"/>
  <c r="BK325" i="5"/>
  <c r="BK267" i="5"/>
  <c r="J238" i="5"/>
  <c r="J188" i="5"/>
  <c r="J161" i="5"/>
  <c r="BK140" i="5"/>
  <c r="J120" i="5"/>
  <c r="J99" i="5"/>
  <c r="BK96" i="4"/>
  <c r="J94" i="4"/>
  <c r="J138" i="3"/>
  <c r="J132" i="3"/>
  <c r="BK121" i="3"/>
  <c r="J109" i="3"/>
  <c r="BK1788" i="2"/>
  <c r="J1758" i="2"/>
  <c r="BK1746" i="2"/>
  <c r="J1735" i="2"/>
  <c r="J1693" i="2"/>
  <c r="J1661" i="2"/>
  <c r="BK1640" i="2"/>
  <c r="J1609" i="2"/>
  <c r="BK1600" i="2"/>
  <c r="J1591" i="2"/>
  <c r="BK1585" i="2"/>
  <c r="J1576" i="2"/>
  <c r="J1573" i="2"/>
  <c r="BK1564" i="2"/>
  <c r="J1558" i="2"/>
  <c r="BK1549" i="2"/>
  <c r="J1537" i="2"/>
  <c r="BK1525" i="2"/>
  <c r="J1512" i="2"/>
  <c r="BK1498" i="2"/>
  <c r="BK1466" i="2"/>
  <c r="BK1450" i="2"/>
  <c r="J1434" i="2"/>
  <c r="J1410" i="2"/>
  <c r="J1400" i="2"/>
  <c r="BK1349" i="2"/>
  <c r="BK1319" i="2"/>
  <c r="J1314" i="2"/>
  <c r="BK1169" i="2"/>
  <c r="BK1042" i="2"/>
  <c r="J1039" i="2"/>
  <c r="BK982" i="2"/>
  <c r="BK833" i="2"/>
  <c r="J773" i="2"/>
  <c r="BK663" i="2"/>
  <c r="J535" i="2"/>
  <c r="J475" i="2"/>
  <c r="J435" i="2"/>
  <c r="J368" i="2"/>
  <c r="J285" i="2"/>
  <c r="BK239" i="2"/>
  <c r="BK213" i="2"/>
  <c r="BK160" i="2"/>
  <c r="J127" i="2"/>
  <c r="J111" i="2"/>
  <c r="BK367" i="5"/>
  <c r="J348" i="5"/>
  <c r="J336" i="5"/>
  <c r="BK313" i="5"/>
  <c r="J296" i="5"/>
  <c r="J280" i="5"/>
  <c r="BK246" i="5"/>
  <c r="BK232" i="5"/>
  <c r="J198" i="5"/>
  <c r="J173" i="5"/>
  <c r="BK120" i="5"/>
  <c r="BK99" i="5"/>
  <c r="J101" i="4"/>
  <c r="J95" i="4"/>
  <c r="J91" i="4"/>
  <c r="J137" i="3"/>
  <c r="BK125" i="3"/>
  <c r="J116" i="3"/>
  <c r="J107" i="3"/>
  <c r="BK102" i="3"/>
  <c r="J1803" i="2"/>
  <c r="J1750" i="2"/>
  <c r="BK1741" i="2"/>
  <c r="BK1735" i="2"/>
  <c r="BK1693" i="2"/>
  <c r="BK1655" i="2"/>
  <c r="J1610" i="2"/>
  <c r="J1603" i="2"/>
  <c r="BK1597" i="2"/>
  <c r="J1585" i="2"/>
  <c r="BK1576" i="2"/>
  <c r="BK1567" i="2"/>
  <c r="BK1558" i="2"/>
  <c r="BK1540" i="2"/>
  <c r="J1531" i="2"/>
  <c r="J1492" i="2"/>
  <c r="J1416" i="2"/>
  <c r="J1351" i="2"/>
  <c r="J1319" i="2"/>
  <c r="J1221" i="2"/>
  <c r="J1169" i="2"/>
  <c r="BK1069" i="2"/>
  <c r="J1060" i="2"/>
  <c r="BK1039" i="2"/>
  <c r="BK960" i="2"/>
  <c r="BK867" i="2"/>
  <c r="J762" i="2"/>
  <c r="BK724" i="2"/>
  <c r="BK645" i="2"/>
  <c r="BK475" i="2"/>
  <c r="BK426" i="2"/>
  <c r="BK318" i="2"/>
  <c r="BK204" i="2"/>
  <c r="J174" i="2"/>
  <c r="BK122" i="2"/>
  <c r="J367" i="5"/>
  <c r="J352" i="5"/>
  <c r="J344" i="5"/>
  <c r="BK327" i="5"/>
  <c r="BK321" i="5"/>
  <c r="BK286" i="5"/>
  <c r="BK280" i="5"/>
  <c r="BK257" i="5"/>
  <c r="J242" i="5"/>
  <c r="J217" i="5"/>
  <c r="J178" i="5"/>
  <c r="BK170" i="5"/>
  <c r="J152" i="5"/>
  <c r="BK135" i="5"/>
  <c r="BK110" i="5"/>
  <c r="J96" i="4"/>
  <c r="BK139" i="3"/>
  <c r="BK132" i="3"/>
  <c r="J123" i="3"/>
  <c r="BK120" i="3"/>
  <c r="BK107" i="3"/>
  <c r="BK1758" i="2"/>
  <c r="J1741" i="2"/>
  <c r="J1549" i="2"/>
  <c r="BK1531" i="2"/>
  <c r="J1525" i="2"/>
  <c r="BK1516" i="2"/>
  <c r="J1510" i="2"/>
  <c r="BK1492" i="2"/>
  <c r="BK1474" i="2"/>
  <c r="J1456" i="2"/>
  <c r="J1438" i="2"/>
  <c r="J1414" i="2"/>
  <c r="BK1402" i="2"/>
  <c r="J1349" i="2"/>
  <c r="BK1314" i="2"/>
  <c r="J1209" i="2"/>
  <c r="J1184" i="2"/>
  <c r="BK1098" i="2"/>
  <c r="J1063" i="2"/>
  <c r="BK1003" i="2"/>
  <c r="BK1000" i="2"/>
  <c r="J960" i="2"/>
  <c r="BK915" i="2"/>
  <c r="BK798" i="2"/>
  <c r="J751" i="2"/>
  <c r="J663" i="2"/>
  <c r="J581" i="2"/>
  <c r="J452" i="2"/>
  <c r="BK380" i="2"/>
  <c r="BK285" i="2"/>
  <c r="J239" i="2"/>
  <c r="BK225" i="2"/>
  <c r="J213" i="2"/>
  <c r="J190" i="2"/>
  <c r="J160" i="2"/>
  <c r="J119" i="2"/>
  <c r="AS55" i="1"/>
  <c r="BK307" i="5"/>
  <c r="J301" i="5"/>
  <c r="BK283" i="5"/>
  <c r="BK278" i="5"/>
  <c r="J257" i="5"/>
  <c r="J232" i="5"/>
  <c r="BK210" i="5"/>
  <c r="BK183" i="5"/>
  <c r="BK161" i="5"/>
  <c r="J110" i="5"/>
  <c r="BK105" i="5"/>
  <c r="J139" i="3"/>
  <c r="J134" i="3"/>
  <c r="J120" i="3"/>
  <c r="BK109" i="3"/>
  <c r="BK1832" i="2"/>
  <c r="J1830" i="2"/>
  <c r="J1829" i="2"/>
  <c r="BK1827" i="2"/>
  <c r="J1825" i="2"/>
  <c r="BK1753" i="2"/>
  <c r="BK101" i="2" l="1"/>
  <c r="BK126" i="2"/>
  <c r="J126" i="2" s="1"/>
  <c r="J62" i="2" s="1"/>
  <c r="P251" i="2"/>
  <c r="T981" i="2"/>
  <c r="R1313" i="2"/>
  <c r="T1320" i="2"/>
  <c r="T1324" i="2"/>
  <c r="T1350" i="2"/>
  <c r="R1401" i="2"/>
  <c r="T1415" i="2"/>
  <c r="T1511" i="2"/>
  <c r="P1736" i="2"/>
  <c r="P1757" i="2"/>
  <c r="BK1831" i="2"/>
  <c r="J1831" i="2"/>
  <c r="J79" i="2"/>
  <c r="BK101" i="3"/>
  <c r="J101" i="3"/>
  <c r="J64" i="3"/>
  <c r="P114" i="3"/>
  <c r="R119" i="3"/>
  <c r="BK128" i="3"/>
  <c r="J128" i="3"/>
  <c r="J76" i="3"/>
  <c r="R128" i="3"/>
  <c r="R131" i="3"/>
  <c r="T135" i="3"/>
  <c r="BK92" i="4"/>
  <c r="J92" i="4" s="1"/>
  <c r="J65" i="4" s="1"/>
  <c r="BK100" i="4"/>
  <c r="J100" i="4"/>
  <c r="J67" i="4" s="1"/>
  <c r="R98" i="5"/>
  <c r="R146" i="5"/>
  <c r="P166" i="5"/>
  <c r="P192" i="5"/>
  <c r="P216" i="5"/>
  <c r="BK366" i="5"/>
  <c r="J366" i="5"/>
  <c r="J76" i="5" s="1"/>
  <c r="P101" i="2"/>
  <c r="P126" i="2"/>
  <c r="BK184" i="2"/>
  <c r="J184" i="2" s="1"/>
  <c r="J63" i="2" s="1"/>
  <c r="R184" i="2"/>
  <c r="BK198" i="2"/>
  <c r="J198" i="2" s="1"/>
  <c r="J64" i="2" s="1"/>
  <c r="T198" i="2"/>
  <c r="BK251" i="2"/>
  <c r="J251" i="2" s="1"/>
  <c r="J65" i="2" s="1"/>
  <c r="BK981" i="2"/>
  <c r="J981" i="2"/>
  <c r="J66" i="2" s="1"/>
  <c r="BK1313" i="2"/>
  <c r="J1313" i="2"/>
  <c r="J67" i="2"/>
  <c r="BK1320" i="2"/>
  <c r="J1320" i="2"/>
  <c r="J68" i="2"/>
  <c r="BK1324" i="2"/>
  <c r="BK1350" i="2"/>
  <c r="J1350" i="2"/>
  <c r="J71" i="2"/>
  <c r="BK1415" i="2"/>
  <c r="J1415" i="2" s="1"/>
  <c r="J73" i="2" s="1"/>
  <c r="BK1511" i="2"/>
  <c r="J1511" i="2"/>
  <c r="J74" i="2" s="1"/>
  <c r="BK1736" i="2"/>
  <c r="J1736" i="2"/>
  <c r="J75" i="2"/>
  <c r="BK1757" i="2"/>
  <c r="J1757" i="2"/>
  <c r="J76" i="2"/>
  <c r="BK1824" i="2"/>
  <c r="J1824" i="2" s="1"/>
  <c r="J78" i="2" s="1"/>
  <c r="T1824" i="2"/>
  <c r="T1831" i="2"/>
  <c r="P101" i="3"/>
  <c r="T114" i="3"/>
  <c r="P119" i="3"/>
  <c r="T128" i="3"/>
  <c r="BK135" i="3"/>
  <c r="J135" i="3"/>
  <c r="J78" i="3"/>
  <c r="P92" i="4"/>
  <c r="R100" i="4"/>
  <c r="P98" i="5"/>
  <c r="T166" i="5"/>
  <c r="BK216" i="5"/>
  <c r="J216" i="5" s="1"/>
  <c r="J66" i="5" s="1"/>
  <c r="R216" i="5"/>
  <c r="P237" i="5"/>
  <c r="BK277" i="5"/>
  <c r="J277" i="5"/>
  <c r="J68" i="5"/>
  <c r="P277" i="5"/>
  <c r="BK284" i="5"/>
  <c r="J284" i="5"/>
  <c r="J69" i="5"/>
  <c r="T284" i="5"/>
  <c r="P288" i="5"/>
  <c r="P308" i="5"/>
  <c r="R308" i="5"/>
  <c r="P326" i="5"/>
  <c r="P366" i="5"/>
  <c r="R101" i="2"/>
  <c r="R126" i="2"/>
  <c r="P184" i="2"/>
  <c r="R198" i="2"/>
  <c r="T251" i="2"/>
  <c r="P981" i="2"/>
  <c r="P1313" i="2"/>
  <c r="R1320" i="2"/>
  <c r="R1324" i="2"/>
  <c r="R1350" i="2"/>
  <c r="P1401" i="2"/>
  <c r="R1415" i="2"/>
  <c r="P1511" i="2"/>
  <c r="R1736" i="2"/>
  <c r="R1757" i="2"/>
  <c r="R1824" i="2"/>
  <c r="P1831" i="2"/>
  <c r="T101" i="3"/>
  <c r="R114" i="3"/>
  <c r="BK119" i="3"/>
  <c r="J119" i="3"/>
  <c r="J72" i="3"/>
  <c r="P131" i="3"/>
  <c r="P135" i="3"/>
  <c r="R92" i="4"/>
  <c r="R89" i="4"/>
  <c r="T100" i="4"/>
  <c r="T89" i="4" s="1"/>
  <c r="BK98" i="5"/>
  <c r="J98" i="5"/>
  <c r="J61" i="5"/>
  <c r="BK146" i="5"/>
  <c r="J146" i="5" s="1"/>
  <c r="J62" i="5" s="1"/>
  <c r="P146" i="5"/>
  <c r="BK166" i="5"/>
  <c r="J166" i="5" s="1"/>
  <c r="J64" i="5" s="1"/>
  <c r="BK192" i="5"/>
  <c r="J192" i="5"/>
  <c r="J65" i="5" s="1"/>
  <c r="T192" i="5"/>
  <c r="T216" i="5"/>
  <c r="T237" i="5"/>
  <c r="T277" i="5"/>
  <c r="R284" i="5"/>
  <c r="R288" i="5"/>
  <c r="BK308" i="5"/>
  <c r="J308" i="5" s="1"/>
  <c r="J72" i="5" s="1"/>
  <c r="T308" i="5"/>
  <c r="T326" i="5"/>
  <c r="R366" i="5"/>
  <c r="T101" i="2"/>
  <c r="T126" i="2"/>
  <c r="T184" i="2"/>
  <c r="P198" i="2"/>
  <c r="R251" i="2"/>
  <c r="R981" i="2"/>
  <c r="T1313" i="2"/>
  <c r="P1320" i="2"/>
  <c r="P1324" i="2"/>
  <c r="P1350" i="2"/>
  <c r="BK1401" i="2"/>
  <c r="J1401" i="2" s="1"/>
  <c r="J72" i="2" s="1"/>
  <c r="T1401" i="2"/>
  <c r="P1415" i="2"/>
  <c r="R1511" i="2"/>
  <c r="T1736" i="2"/>
  <c r="T1757" i="2"/>
  <c r="P1824" i="2"/>
  <c r="R1831" i="2"/>
  <c r="R101" i="3"/>
  <c r="BK114" i="3"/>
  <c r="J114" i="3"/>
  <c r="J70" i="3" s="1"/>
  <c r="T119" i="3"/>
  <c r="P128" i="3"/>
  <c r="BK131" i="3"/>
  <c r="J131" i="3" s="1"/>
  <c r="J77" i="3" s="1"/>
  <c r="T131" i="3"/>
  <c r="R135" i="3"/>
  <c r="T92" i="4"/>
  <c r="P100" i="4"/>
  <c r="T98" i="5"/>
  <c r="T97" i="5" s="1"/>
  <c r="T146" i="5"/>
  <c r="R166" i="5"/>
  <c r="R192" i="5"/>
  <c r="BK237" i="5"/>
  <c r="J237" i="5"/>
  <c r="J67" i="5"/>
  <c r="R237" i="5"/>
  <c r="R277" i="5"/>
  <c r="P284" i="5"/>
  <c r="BK288" i="5"/>
  <c r="J288" i="5"/>
  <c r="J71" i="5" s="1"/>
  <c r="T288" i="5"/>
  <c r="BK326" i="5"/>
  <c r="J326" i="5"/>
  <c r="J73" i="5" s="1"/>
  <c r="R326" i="5"/>
  <c r="BK353" i="5"/>
  <c r="J353" i="5"/>
  <c r="J74" i="5" s="1"/>
  <c r="P353" i="5"/>
  <c r="R353" i="5"/>
  <c r="T353" i="5"/>
  <c r="T366" i="5"/>
  <c r="BE1773" i="2"/>
  <c r="BE1826" i="2"/>
  <c r="BE1827" i="2"/>
  <c r="BE1828" i="2"/>
  <c r="BE1829" i="2"/>
  <c r="BE1830" i="2"/>
  <c r="BE1832" i="2"/>
  <c r="BE1833" i="2"/>
  <c r="J58" i="3"/>
  <c r="BE102" i="3"/>
  <c r="BE120" i="3"/>
  <c r="BE125" i="3"/>
  <c r="BE127" i="3"/>
  <c r="BK112" i="3"/>
  <c r="J112" i="3"/>
  <c r="J69" i="3" s="1"/>
  <c r="J59" i="4"/>
  <c r="BE94" i="4"/>
  <c r="BE95" i="4"/>
  <c r="BE97" i="4"/>
  <c r="BK90" i="4"/>
  <c r="J90" i="4" s="1"/>
  <c r="J64" i="4" s="1"/>
  <c r="BK98" i="4"/>
  <c r="J98" i="4"/>
  <c r="J66" i="4" s="1"/>
  <c r="J55" i="5"/>
  <c r="BE110" i="5"/>
  <c r="BE120" i="5"/>
  <c r="BE135" i="5"/>
  <c r="BE147" i="5"/>
  <c r="BE167" i="5"/>
  <c r="BE170" i="5"/>
  <c r="BE210" i="5"/>
  <c r="BE217" i="5"/>
  <c r="BE238" i="5"/>
  <c r="BE262" i="5"/>
  <c r="BE285" i="5"/>
  <c r="BE301" i="5"/>
  <c r="BE321" i="5"/>
  <c r="BE327" i="5"/>
  <c r="BE340" i="5"/>
  <c r="BE367" i="5"/>
  <c r="BE368" i="5"/>
  <c r="E48" i="2"/>
  <c r="J55" i="2"/>
  <c r="BE102" i="2"/>
  <c r="BE106" i="2"/>
  <c r="BE116" i="2"/>
  <c r="BE119" i="2"/>
  <c r="BE152" i="2"/>
  <c r="BE166" i="2"/>
  <c r="BE204" i="2"/>
  <c r="BE229" i="2"/>
  <c r="BE245" i="2"/>
  <c r="BE252" i="2"/>
  <c r="BE318" i="2"/>
  <c r="BE368" i="2"/>
  <c r="BE446" i="2"/>
  <c r="BE475" i="2"/>
  <c r="BE581" i="2"/>
  <c r="BE628" i="2"/>
  <c r="BE645" i="2"/>
  <c r="BE702" i="2"/>
  <c r="BE747" i="2"/>
  <c r="BE762" i="2"/>
  <c r="BE780" i="2"/>
  <c r="BE798" i="2"/>
  <c r="BE867" i="2"/>
  <c r="BE915" i="2"/>
  <c r="BE960" i="2"/>
  <c r="BE977" i="2"/>
  <c r="BE1000" i="2"/>
  <c r="BE1003" i="2"/>
  <c r="BE1039" i="2"/>
  <c r="BE1066" i="2"/>
  <c r="BE1069" i="2"/>
  <c r="BE1184" i="2"/>
  <c r="BE1209" i="2"/>
  <c r="BE1221" i="2"/>
  <c r="BE1267" i="2"/>
  <c r="BE1315" i="2"/>
  <c r="BE1322" i="2"/>
  <c r="BE1325" i="2"/>
  <c r="BE1420" i="2"/>
  <c r="BE1434" i="2"/>
  <c r="BE1438" i="2"/>
  <c r="BE1456" i="2"/>
  <c r="BE1466" i="2"/>
  <c r="BE1474" i="2"/>
  <c r="BE1492" i="2"/>
  <c r="BE1504" i="2"/>
  <c r="BE1512" i="2"/>
  <c r="BE1528" i="2"/>
  <c r="BE1537" i="2"/>
  <c r="BE1546" i="2"/>
  <c r="BE1549" i="2"/>
  <c r="BE1738" i="2"/>
  <c r="BE1750" i="2"/>
  <c r="BE1753" i="2"/>
  <c r="BE1788" i="2"/>
  <c r="BE1803" i="2"/>
  <c r="BE1825" i="2"/>
  <c r="BK1818" i="2"/>
  <c r="J1818" i="2" s="1"/>
  <c r="J77" i="2" s="1"/>
  <c r="E50" i="3"/>
  <c r="F58" i="3"/>
  <c r="J59" i="3"/>
  <c r="BE103" i="3"/>
  <c r="BE105" i="3"/>
  <c r="BE111" i="3"/>
  <c r="BE121" i="3"/>
  <c r="BE130" i="3"/>
  <c r="BE132" i="3"/>
  <c r="BE133" i="3"/>
  <c r="BE138" i="3"/>
  <c r="BK108" i="3"/>
  <c r="J108" i="3"/>
  <c r="J67" i="3"/>
  <c r="BK124" i="3"/>
  <c r="J124" i="3" s="1"/>
  <c r="J74" i="3" s="1"/>
  <c r="BK126" i="3"/>
  <c r="J126" i="3" s="1"/>
  <c r="J75" i="3" s="1"/>
  <c r="F58" i="4"/>
  <c r="F59" i="4"/>
  <c r="J85" i="4"/>
  <c r="BE91" i="4"/>
  <c r="BE93" i="4"/>
  <c r="BE101" i="4"/>
  <c r="F55" i="5"/>
  <c r="E86" i="5"/>
  <c r="BE99" i="5"/>
  <c r="BE115" i="5"/>
  <c r="BE130" i="5"/>
  <c r="BE178" i="5"/>
  <c r="BE204" i="5"/>
  <c r="BE267" i="5"/>
  <c r="BE307" i="5"/>
  <c r="BE317" i="5"/>
  <c r="BE325" i="5"/>
  <c r="BE328" i="5"/>
  <c r="BE329" i="5"/>
  <c r="BE352" i="5"/>
  <c r="BK160" i="5"/>
  <c r="J160" i="5"/>
  <c r="J63" i="5" s="1"/>
  <c r="F55" i="2"/>
  <c r="J93" i="2"/>
  <c r="BE160" i="2"/>
  <c r="BE199" i="2"/>
  <c r="BE225" i="2"/>
  <c r="BE239" i="2"/>
  <c r="BE380" i="2"/>
  <c r="BE435" i="2"/>
  <c r="BE663" i="2"/>
  <c r="BE833" i="2"/>
  <c r="BE851" i="2"/>
  <c r="BE953" i="2"/>
  <c r="BE1021" i="2"/>
  <c r="BE1042" i="2"/>
  <c r="BE1093" i="2"/>
  <c r="BE1169" i="2"/>
  <c r="BE1314" i="2"/>
  <c r="BE1321" i="2"/>
  <c r="BE1406" i="2"/>
  <c r="BE1442" i="2"/>
  <c r="BE1486" i="2"/>
  <c r="BE1498" i="2"/>
  <c r="BE1513" i="2"/>
  <c r="BE1525" i="2"/>
  <c r="BE1564" i="2"/>
  <c r="BE1576" i="2"/>
  <c r="BE1582" i="2"/>
  <c r="BE1588" i="2"/>
  <c r="BE1597" i="2"/>
  <c r="BE1600" i="2"/>
  <c r="BE1603" i="2"/>
  <c r="BE1606" i="2"/>
  <c r="BE1610" i="2"/>
  <c r="BE1655" i="2"/>
  <c r="BE1661" i="2"/>
  <c r="BE1673" i="2"/>
  <c r="BE1679" i="2"/>
  <c r="BE1735" i="2"/>
  <c r="BE1756" i="2"/>
  <c r="BE1758" i="2"/>
  <c r="BE109" i="3"/>
  <c r="BE116" i="3"/>
  <c r="BE123" i="3"/>
  <c r="BE134" i="3"/>
  <c r="BE136" i="3"/>
  <c r="BE137" i="3"/>
  <c r="BE139" i="3"/>
  <c r="BE140" i="3"/>
  <c r="BK104" i="3"/>
  <c r="J104" i="3"/>
  <c r="J65" i="3"/>
  <c r="BK110" i="3"/>
  <c r="J110" i="3" s="1"/>
  <c r="J68" i="3" s="1"/>
  <c r="BK117" i="3"/>
  <c r="J117" i="3" s="1"/>
  <c r="J71" i="3" s="1"/>
  <c r="BK122" i="3"/>
  <c r="J122" i="3"/>
  <c r="J73" i="3" s="1"/>
  <c r="J56" i="4"/>
  <c r="J52" i="5"/>
  <c r="BE105" i="5"/>
  <c r="BE125" i="5"/>
  <c r="BE140" i="5"/>
  <c r="BE157" i="5"/>
  <c r="BE183" i="5"/>
  <c r="BE232" i="5"/>
  <c r="BE257" i="5"/>
  <c r="BE278" i="5"/>
  <c r="BE283" i="5"/>
  <c r="BE294" i="5"/>
  <c r="BE296" i="5"/>
  <c r="BE336" i="5"/>
  <c r="BE111" i="2"/>
  <c r="BE122" i="2"/>
  <c r="BE127" i="2"/>
  <c r="BE174" i="2"/>
  <c r="BE185" i="2"/>
  <c r="BE190" i="2"/>
  <c r="BE213" i="2"/>
  <c r="BE217" i="2"/>
  <c r="BE234" i="2"/>
  <c r="BE285" i="2"/>
  <c r="BE351" i="2"/>
  <c r="BE377" i="2"/>
  <c r="BE426" i="2"/>
  <c r="BE452" i="2"/>
  <c r="BE459" i="2"/>
  <c r="BE492" i="2"/>
  <c r="BE535" i="2"/>
  <c r="BE682" i="2"/>
  <c r="BE724" i="2"/>
  <c r="BE751" i="2"/>
  <c r="BE773" i="2"/>
  <c r="BE826" i="2"/>
  <c r="BE921" i="2"/>
  <c r="BE982" i="2"/>
  <c r="BE1060" i="2"/>
  <c r="BE1063" i="2"/>
  <c r="BE1098" i="2"/>
  <c r="BE1163" i="2"/>
  <c r="BE1173" i="2"/>
  <c r="BE1198" i="2"/>
  <c r="BE1316" i="2"/>
  <c r="BE1319" i="2"/>
  <c r="BE1349" i="2"/>
  <c r="BE1351" i="2"/>
  <c r="BE1375" i="2"/>
  <c r="BE1400" i="2"/>
  <c r="BE1402" i="2"/>
  <c r="BE1410" i="2"/>
  <c r="BE1414" i="2"/>
  <c r="BE1416" i="2"/>
  <c r="BE1446" i="2"/>
  <c r="BE1450" i="2"/>
  <c r="BE1482" i="2"/>
  <c r="BE1510" i="2"/>
  <c r="BE1516" i="2"/>
  <c r="BE1519" i="2"/>
  <c r="BE1522" i="2"/>
  <c r="BE1531" i="2"/>
  <c r="BE1534" i="2"/>
  <c r="BE1540" i="2"/>
  <c r="BE1543" i="2"/>
  <c r="BE1552" i="2"/>
  <c r="BE1555" i="2"/>
  <c r="BE1558" i="2"/>
  <c r="BE1561" i="2"/>
  <c r="BE1567" i="2"/>
  <c r="BE1570" i="2"/>
  <c r="BE1573" i="2"/>
  <c r="BE1579" i="2"/>
  <c r="BE1585" i="2"/>
  <c r="BE1591" i="2"/>
  <c r="BE1594" i="2"/>
  <c r="BE1609" i="2"/>
  <c r="BE1625" i="2"/>
  <c r="BE1640" i="2"/>
  <c r="BE1693" i="2"/>
  <c r="BE1703" i="2"/>
  <c r="BE1707" i="2"/>
  <c r="BE1737" i="2"/>
  <c r="BE1741" i="2"/>
  <c r="BE1742" i="2"/>
  <c r="BE1746" i="2"/>
  <c r="BE1819" i="2"/>
  <c r="J56" i="3"/>
  <c r="F59" i="3"/>
  <c r="BE107" i="3"/>
  <c r="BE113" i="3"/>
  <c r="BE115" i="3"/>
  <c r="BE118" i="3"/>
  <c r="BE129" i="3"/>
  <c r="BE141" i="3"/>
  <c r="BK106" i="3"/>
  <c r="J106" i="3" s="1"/>
  <c r="J66" i="3" s="1"/>
  <c r="E50" i="4"/>
  <c r="BE96" i="4"/>
  <c r="BE99" i="4"/>
  <c r="BE102" i="4"/>
  <c r="BE152" i="5"/>
  <c r="BE161" i="5"/>
  <c r="BE173" i="5"/>
  <c r="BE188" i="5"/>
  <c r="BE193" i="5"/>
  <c r="BE198" i="5"/>
  <c r="BE222" i="5"/>
  <c r="BE227" i="5"/>
  <c r="BE242" i="5"/>
  <c r="BE246" i="5"/>
  <c r="BE250" i="5"/>
  <c r="BE254" i="5"/>
  <c r="BE272" i="5"/>
  <c r="BE279" i="5"/>
  <c r="BE280" i="5"/>
  <c r="BE286" i="5"/>
  <c r="BE289" i="5"/>
  <c r="BE309" i="5"/>
  <c r="BE313" i="5"/>
  <c r="BE330" i="5"/>
  <c r="BE331" i="5"/>
  <c r="BE344" i="5"/>
  <c r="BE348" i="5"/>
  <c r="BE354" i="5"/>
  <c r="BE359" i="5"/>
  <c r="BE365" i="5"/>
  <c r="BK364" i="5"/>
  <c r="J364" i="5"/>
  <c r="J75" i="5"/>
  <c r="J34" i="2"/>
  <c r="AW56" i="1" s="1"/>
  <c r="F35" i="2"/>
  <c r="BB56" i="1"/>
  <c r="J34" i="5"/>
  <c r="AW59" i="1" s="1"/>
  <c r="F35" i="5"/>
  <c r="BB59" i="1"/>
  <c r="F37" i="5"/>
  <c r="BD59" i="1" s="1"/>
  <c r="F37" i="3"/>
  <c r="BB57" i="1"/>
  <c r="F36" i="5"/>
  <c r="BC59" i="1" s="1"/>
  <c r="J36" i="4"/>
  <c r="AW58" i="1"/>
  <c r="F34" i="5"/>
  <c r="BA59" i="1" s="1"/>
  <c r="F38" i="3"/>
  <c r="BC57" i="1"/>
  <c r="F39" i="4"/>
  <c r="BD58" i="1" s="1"/>
  <c r="F37" i="2"/>
  <c r="BD56" i="1"/>
  <c r="F39" i="3"/>
  <c r="BD57" i="1" s="1"/>
  <c r="J36" i="3"/>
  <c r="AW57" i="1"/>
  <c r="F38" i="4"/>
  <c r="BC58" i="1" s="1"/>
  <c r="AS54" i="1"/>
  <c r="F37" i="4"/>
  <c r="BB58" i="1"/>
  <c r="F36" i="2"/>
  <c r="BC56" i="1"/>
  <c r="F36" i="3"/>
  <c r="BA57" i="1"/>
  <c r="F34" i="2"/>
  <c r="BA56" i="1"/>
  <c r="F36" i="4"/>
  <c r="BA58" i="1"/>
  <c r="P89" i="4" l="1"/>
  <c r="AU58" i="1" s="1"/>
  <c r="T100" i="3"/>
  <c r="R1323" i="2"/>
  <c r="R97" i="5"/>
  <c r="R100" i="3"/>
  <c r="T100" i="2"/>
  <c r="R100" i="2"/>
  <c r="R99" i="2" s="1"/>
  <c r="T1323" i="2"/>
  <c r="P100" i="3"/>
  <c r="AU57" i="1"/>
  <c r="P100" i="2"/>
  <c r="BK100" i="2"/>
  <c r="T287" i="5"/>
  <c r="T96" i="5"/>
  <c r="P1323" i="2"/>
  <c r="R287" i="5"/>
  <c r="P287" i="5"/>
  <c r="P97" i="5"/>
  <c r="P96" i="5" s="1"/>
  <c r="AU59" i="1" s="1"/>
  <c r="BK1323" i="2"/>
  <c r="J1323" i="2"/>
  <c r="J69" i="2" s="1"/>
  <c r="J101" i="2"/>
  <c r="J61" i="2"/>
  <c r="BK100" i="3"/>
  <c r="J100" i="3" s="1"/>
  <c r="J63" i="3" s="1"/>
  <c r="J1324" i="2"/>
  <c r="J70" i="2"/>
  <c r="BK89" i="4"/>
  <c r="J89" i="4" s="1"/>
  <c r="J63" i="4" s="1"/>
  <c r="BK97" i="5"/>
  <c r="J97" i="5" s="1"/>
  <c r="J60" i="5" s="1"/>
  <c r="BK287" i="5"/>
  <c r="J287" i="5"/>
  <c r="J70" i="5" s="1"/>
  <c r="BD55" i="1"/>
  <c r="BD54" i="1" s="1"/>
  <c r="W33" i="1" s="1"/>
  <c r="F35" i="4"/>
  <c r="AZ58" i="1" s="1"/>
  <c r="J35" i="3"/>
  <c r="AV57" i="1"/>
  <c r="AT57" i="1" s="1"/>
  <c r="BC55" i="1"/>
  <c r="AY55" i="1"/>
  <c r="F35" i="3"/>
  <c r="AZ57" i="1" s="1"/>
  <c r="J35" i="4"/>
  <c r="AV58" i="1"/>
  <c r="AT58" i="1"/>
  <c r="J33" i="5"/>
  <c r="AV59" i="1" s="1"/>
  <c r="AT59" i="1" s="1"/>
  <c r="BA55" i="1"/>
  <c r="AW55" i="1"/>
  <c r="F33" i="5"/>
  <c r="AZ59" i="1" s="1"/>
  <c r="F33" i="2"/>
  <c r="AZ56" i="1" s="1"/>
  <c r="J33" i="2"/>
  <c r="AV56" i="1" s="1"/>
  <c r="AT56" i="1" s="1"/>
  <c r="BB55" i="1"/>
  <c r="AX55" i="1"/>
  <c r="BK99" i="2" l="1"/>
  <c r="J99" i="2" s="1"/>
  <c r="J30" i="2" s="1"/>
  <c r="AG56" i="1" s="1"/>
  <c r="AN56" i="1" s="1"/>
  <c r="P99" i="2"/>
  <c r="AU56" i="1"/>
  <c r="R96" i="5"/>
  <c r="T99" i="2"/>
  <c r="BK96" i="5"/>
  <c r="J96" i="5"/>
  <c r="J59" i="5" s="1"/>
  <c r="J100" i="2"/>
  <c r="J60" i="2"/>
  <c r="BA54" i="1"/>
  <c r="AW54" i="1" s="1"/>
  <c r="AK30" i="1" s="1"/>
  <c r="J32" i="4"/>
  <c r="AG58" i="1"/>
  <c r="AN58" i="1" s="1"/>
  <c r="BB54" i="1"/>
  <c r="AX54" i="1" s="1"/>
  <c r="BC54" i="1"/>
  <c r="W32" i="1"/>
  <c r="J32" i="3"/>
  <c r="AG57" i="1" s="1"/>
  <c r="AN57" i="1" s="1"/>
  <c r="AU55" i="1"/>
  <c r="AU54" i="1"/>
  <c r="AZ55" i="1"/>
  <c r="AZ54" i="1"/>
  <c r="W29" i="1"/>
  <c r="J59" i="2" l="1"/>
  <c r="J41" i="4"/>
  <c r="J39" i="2"/>
  <c r="J41" i="3"/>
  <c r="AV54" i="1"/>
  <c r="AK29" i="1" s="1"/>
  <c r="AV55" i="1"/>
  <c r="AT55" i="1"/>
  <c r="AY54" i="1"/>
  <c r="J30" i="5"/>
  <c r="AG59" i="1"/>
  <c r="AN59" i="1"/>
  <c r="W31" i="1"/>
  <c r="W30" i="1"/>
  <c r="AG55" i="1"/>
  <c r="AG54" i="1"/>
  <c r="J39" i="5" l="1"/>
  <c r="AN55" i="1"/>
  <c r="AK26" i="1"/>
  <c r="AK35" i="1"/>
  <c r="AT54" i="1"/>
  <c r="AN54" i="1" l="1"/>
</calcChain>
</file>

<file path=xl/sharedStrings.xml><?xml version="1.0" encoding="utf-8"?>
<sst xmlns="http://schemas.openxmlformats.org/spreadsheetml/2006/main" count="21466" uniqueCount="1951">
  <si>
    <t>Export Komplet</t>
  </si>
  <si>
    <t>VZ</t>
  </si>
  <si>
    <t>2.0</t>
  </si>
  <si>
    <t>ZAMOK</t>
  </si>
  <si>
    <t>False</t>
  </si>
  <si>
    <t>{8564f837-2aa4-48ff-8ace-50f1f3b5333a}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</si>
  <si>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</si>
  <si>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</si>
  <si>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</si>
  <si>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</si>
  <si>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</si>
  <si>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</si>
  <si>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</si>
  <si>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N2962019e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</si>
  <si>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</si>
  <si>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</si>
  <si>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a zateplení úřadu města Valašské Meziříčí na ul. Soudní 1221, VM</t>
  </si>
  <si>
    <t>KSO:</t>
  </si>
  <si>
    <t/>
  </si>
  <si>
    <t>CC-CZ:</t>
  </si>
  <si>
    <t>Místo:</t>
  </si>
  <si>
    <t xml:space="preserve"> </t>
  </si>
  <si>
    <t>Datum:</t>
  </si>
  <si>
    <t>15. 7. 2019</t>
  </si>
  <si>
    <t>Zadavatel:</t>
  </si>
  <si>
    <t>IČ:</t>
  </si>
  <si>
    <t>00304387</t>
  </si>
  <si>
    <t>Město Valašské Meziříčí, Náměstí 7, 757 01 VM</t>
  </si>
  <si>
    <t>DIČ:</t>
  </si>
  <si>
    <t>Uchazeč:</t>
  </si>
  <si>
    <t>Vyplň údaj</t>
  </si>
  <si>
    <t>Projektant:</t>
  </si>
  <si>
    <t>Architektura &amp; interiér, Šimůnek &amp; partners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</si>
  <si>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</si>
  <si>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</si>
  <si>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</si>
  <si>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</si>
  <si>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</si>
  <si>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</si>
  <si>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</si>
  <si>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</si>
  <si>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</si>
  <si>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</si>
  <si>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</si>
  <si>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</si>
  <si>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</si>
  <si>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</si>
  <si>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</si>
  <si>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</si>
  <si>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</si>
  <si>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</si>
  <si>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</si>
  <si>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</si>
  <si>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</si>
  <si>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</si>
  <si>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</si>
  <si>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</si>
  <si>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</si>
  <si>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</si>
  <si>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</si>
  <si>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</si>
  <si>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</si>
  <si>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</si>
  <si>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</si>
  <si>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</si>
  <si>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</si>
  <si>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</si>
  <si>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</si>
  <si>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</si>
  <si>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</si>
  <si>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</si>
  <si>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</si>
  <si>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</si>
  <si>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</si>
  <si>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</si>
  <si>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</si>
  <si>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Architektonicko - stavební řešení - uznatelné náklady</t>
  </si>
  <si>
    <t>STA</t>
  </si>
  <si>
    <t>1</t>
  </si>
  <si>
    <t>{1be320d1-a4ce-490b-8d21-da2e09f6b405}</t>
  </si>
  <si>
    <t>2</t>
  </si>
  <si>
    <t>/</t>
  </si>
  <si>
    <t>Soupis</t>
  </si>
  <si>
    <t>###NOINSERT###</t>
  </si>
  <si>
    <t>SO 011</t>
  </si>
  <si>
    <t>Hromosvod</t>
  </si>
  <si>
    <t>{034dd694-2358-475f-81ec-dcb53a547d49}</t>
  </si>
  <si>
    <t>SO 012</t>
  </si>
  <si>
    <t>Regulace</t>
  </si>
  <si>
    <t>{8753f7a3-a306-4351-926a-7778c35abf2a}</t>
  </si>
  <si>
    <t>SO 02</t>
  </si>
  <si>
    <t>Bourání vstupu, balkonů,výstavba nového vstupu - neuznatelné náklady</t>
  </si>
  <si>
    <t>{bd9c17e0-9051-469f-ac94-6d25100548e5}</t>
  </si>
  <si>
    <t>KRYCÍ LIST SOUPISU PRACÍ</t>
  </si>
  <si>
    <t>Objekt:</t>
  </si>
  <si>
    <t>SO 01 - Architektonicko - stavební řešení - 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</si>
  <si>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</si>
  <si>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</si>
  <si>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</si>
  <si>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</si>
  <si>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</si>
  <si>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</si>
  <si>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</si>
  <si>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</si>
  <si>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</si>
  <si>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</si>
  <si>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</si>
  <si>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</si>
  <si>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</si>
  <si>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</si>
  <si>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</si>
  <si>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</si>
  <si>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</si>
  <si>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</si>
  <si>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</si>
  <si>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</si>
  <si>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</si>
  <si>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</si>
  <si>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</si>
  <si>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</si>
  <si>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</si>
  <si>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</si>
  <si>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</si>
  <si>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</si>
  <si>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</si>
  <si>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</si>
  <si>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</si>
  <si>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</si>
  <si>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</si>
  <si>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</si>
  <si>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</si>
  <si>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</si>
  <si>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</si>
  <si>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</si>
  <si>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</si>
  <si>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</si>
  <si>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</si>
  <si>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</si>
  <si>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113107130</t>
  </si>
  <si>
    <t>Odstranění podkladů nebo krytů ručně s přemístěním hmot na skládku na vzdálenost do 3 m nebo s naložením na dopravní prostředek z betonu prostého, o tl. vrstvy do 100 mm</t>
  </si>
  <si>
    <t>m2</t>
  </si>
  <si>
    <t>CS ÚRS 2018 02</t>
  </si>
  <si>
    <t>4</t>
  </si>
  <si>
    <t>434430533</t>
  </si>
  <si>
    <t>VV</t>
  </si>
  <si>
    <t>okapový chodník výkres 1.NP stávající stav</t>
  </si>
  <si>
    <t>2,2*0,4</t>
  </si>
  <si>
    <t>Součet</t>
  </si>
  <si>
    <t>122201101</t>
  </si>
  <si>
    <t>Odkopávky a prokopávky nezapažené s přehozením výkopku na vzdálenost do 3 m nebo s naložením na dopravní prostředek v hornině tř. 3 do 100 m3</t>
  </si>
  <si>
    <t>m3</t>
  </si>
  <si>
    <t>1616618077</t>
  </si>
  <si>
    <t>výkres 1.NP stávající stav</t>
  </si>
  <si>
    <t xml:space="preserve">odstranění okapového chodníku </t>
  </si>
  <si>
    <t>(5,6+37,5+0,45+3,9+0,4+7,6+7,8+3,9+11,1+0,4+3,6+9,6+0,4+3,6+19,2+4,2)*0,4*0,2</t>
  </si>
  <si>
    <t>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</si>
  <si>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</si>
  <si>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</si>
  <si>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-1400855384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</si>
  <si>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</si>
  <si>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</si>
  <si>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-159743489</t>
  </si>
  <si>
    <t>9,54</t>
  </si>
  <si>
    <t>5</t>
  </si>
  <si>
    <t>171201201</t>
  </si>
  <si>
    <t>Uložení sypaniny na skládky</t>
  </si>
  <si>
    <t>840130375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</si>
  <si>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</si>
  <si>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</si>
  <si>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</si>
  <si>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</si>
  <si>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-334955155</t>
  </si>
  <si>
    <t>9,54*2 'Přepočtené koeficientem množství</t>
  </si>
  <si>
    <t>Svislé a kompletní konstrukce</t>
  </si>
  <si>
    <t>7</t>
  </si>
  <si>
    <t>311273111</t>
  </si>
  <si>
    <t>Zdivo tepelněizolační z pórobetonových tvárnic na tenkovrstvou maltu, pevnost tvárnic do P2, objemová hmotnost do 400kg/m3,součinitel prostupu tepla U přes 0,18 do 0,22, tl. zdiva 375 mm</t>
  </si>
  <si>
    <t>-503526157</t>
  </si>
  <si>
    <t>příčný řez A-A´</t>
  </si>
  <si>
    <t>(0,7*0,675)*3</t>
  </si>
  <si>
    <t>((0,4*2,1)*2)*2</t>
  </si>
  <si>
    <t>(0,4*1,5*2)</t>
  </si>
  <si>
    <t>(3,075*0,7)*2</t>
  </si>
  <si>
    <t>3,075*0,7</t>
  </si>
  <si>
    <t>příčný řez B-B´</t>
  </si>
  <si>
    <t>0,3*0,7</t>
  </si>
  <si>
    <t>(1,1*2,7)*2</t>
  </si>
  <si>
    <t>0,3*2,1</t>
  </si>
  <si>
    <t>0,3*0,9</t>
  </si>
  <si>
    <t>1,5*2,7</t>
  </si>
  <si>
    <t>0,85*2,7</t>
  </si>
  <si>
    <t>0,3*1,5</t>
  </si>
  <si>
    <t>0,3*2,7</t>
  </si>
  <si>
    <t>pohled jižní, dílčí řez C-C´</t>
  </si>
  <si>
    <t>3,15*1,8</t>
  </si>
  <si>
    <t>3,15*1,35</t>
  </si>
  <si>
    <t>dílčí řez D-D</t>
  </si>
  <si>
    <t>2*1,5</t>
  </si>
  <si>
    <t>2*1,15</t>
  </si>
  <si>
    <t>8</t>
  </si>
  <si>
    <t>317234410</t>
  </si>
  <si>
    <t>Vyzdívka mezi nosníky cihlami pálenými na maltu cementovou</t>
  </si>
  <si>
    <t>1213659051</t>
  </si>
  <si>
    <t>(3*0,3*0,16)</t>
  </si>
  <si>
    <t>3*0,3*0,16</t>
  </si>
  <si>
    <t>(3*0,3*0,16)*2</t>
  </si>
  <si>
    <t>3*0,3*0,1</t>
  </si>
  <si>
    <t>(3,5*0,3*0,16)*2</t>
  </si>
  <si>
    <t>(2,3*0,3*0,1)*2</t>
  </si>
  <si>
    <t>9</t>
  </si>
  <si>
    <t>317944321</t>
  </si>
  <si>
    <t>Válcované nosníky dodatečně osazované do připravených otvorů bez zazdění hlav do č. 12</t>
  </si>
  <si>
    <t>-193484331</t>
  </si>
  <si>
    <t>detail D4</t>
  </si>
  <si>
    <t>(3*2*8,34/1000)</t>
  </si>
  <si>
    <t>detail D6</t>
  </si>
  <si>
    <t>(2,3*2*8,34/1000)*2</t>
  </si>
  <si>
    <t>10</t>
  </si>
  <si>
    <t>317944323</t>
  </si>
  <si>
    <t>Válcované nosníky dodatečně osazované do připravených otvorů bez zazdění hlav č. 14 až 22</t>
  </si>
  <si>
    <t>-900436805</t>
  </si>
  <si>
    <t>detail D1 a detail D2</t>
  </si>
  <si>
    <t>(3*2*17,9/1000)*2</t>
  </si>
  <si>
    <t xml:space="preserve">detail D3 </t>
  </si>
  <si>
    <t>detail D5</t>
  </si>
  <si>
    <t>(3,5*2*17,9/1000)*2</t>
  </si>
  <si>
    <t>11</t>
  </si>
  <si>
    <t>346244381</t>
  </si>
  <si>
    <t>Plentování ocelových válcovaných nosníků jednostranné cihlami na maltu, výška stojiny do 200 mm</t>
  </si>
  <si>
    <t>1453086977</t>
  </si>
  <si>
    <t>3*0,16*2</t>
  </si>
  <si>
    <t>3*0,6*2</t>
  </si>
  <si>
    <t>3*0,1*2</t>
  </si>
  <si>
    <t>3,5*0,16*2</t>
  </si>
  <si>
    <t>2,3*0,1*2</t>
  </si>
  <si>
    <t>Vodorovné konstrukce</t>
  </si>
  <si>
    <t>12</t>
  </si>
  <si>
    <t>413232211</t>
  </si>
  <si>
    <t>Zazdívka zhlaví stropních trámů nebo válcovaných nosníků pálenými cihlami válcovaných nosníků, výšky do 150 mm</t>
  </si>
  <si>
    <t>kus</t>
  </si>
  <si>
    <t>-366642899</t>
  </si>
  <si>
    <t>2+2</t>
  </si>
  <si>
    <t>13</t>
  </si>
  <si>
    <t>413232221</t>
  </si>
  <si>
    <t>Zazdívka zhlaví stropních trámů nebo válcovaných nosníků pálenými cihlami válcovaných nosníků, výšky přes 150 do 300 mm</t>
  </si>
  <si>
    <t>-302798956</t>
  </si>
  <si>
    <t>Komunikace pozemní</t>
  </si>
  <si>
    <t>14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</si>
  <si>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</si>
  <si>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</si>
  <si>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15693217</t>
  </si>
  <si>
    <t xml:space="preserve">okapový chodník </t>
  </si>
  <si>
    <t>(5,7+4,2)*0,5</t>
  </si>
  <si>
    <t>451577777</t>
  </si>
  <si>
    <t>Podklad nebo lože pod dlažbu (přídlažbu) v ploše vodorovné nebo ve sklonu do 1:5, tloušťky od 30 do 100 mm z kameniva těženého</t>
  </si>
  <si>
    <t>-1556174762</t>
  </si>
  <si>
    <t>výkres 1.NP nový stav</t>
  </si>
  <si>
    <t>okapový chodník výkres 1.NP nový stav</t>
  </si>
  <si>
    <t>(19,2+3,6+0,4+9,6+3,6+0,4+11,1)*0,4</t>
  </si>
  <si>
    <t>před opěrnou zídkou</t>
  </si>
  <si>
    <t>5*0,4</t>
  </si>
  <si>
    <t>16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</si>
  <si>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</si>
  <si>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</si>
  <si>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-156563284</t>
  </si>
  <si>
    <t>17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</si>
  <si>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</si>
  <si>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</si>
  <si>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997136378</t>
  </si>
  <si>
    <t>okapový chodník z kačírku výkres 1.NP stávající stav</t>
  </si>
  <si>
    <t>(37,5+0,4+3,9+7,8+7,8+3,9)*0,4</t>
  </si>
  <si>
    <t>18</t>
  </si>
  <si>
    <t>581114113</t>
  </si>
  <si>
    <t>Kryt z prostého betonu komunikací pro pěší tl. 100 mm</t>
  </si>
  <si>
    <t>-1439077068</t>
  </si>
  <si>
    <t>19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</si>
  <si>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</si>
  <si>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</si>
  <si>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393975142</t>
  </si>
  <si>
    <t xml:space="preserve">okapový chodník výkres </t>
  </si>
  <si>
    <t>20</t>
  </si>
  <si>
    <t>M</t>
  </si>
  <si>
    <t>59245001</t>
  </si>
  <si>
    <t>dlažba zámková profilová základní 20x16,5x4 cm přírodní</t>
  </si>
  <si>
    <t>1123232050</t>
  </si>
  <si>
    <t>okapový chodník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</si>
  <si>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</si>
  <si>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</si>
  <si>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-1417646012</t>
  </si>
  <si>
    <t>22</t>
  </si>
  <si>
    <t>59245320</t>
  </si>
  <si>
    <t>dlažba skladebná betonová 40x40x4,5 cm přírodní</t>
  </si>
  <si>
    <t>1867189400</t>
  </si>
  <si>
    <t>Úpravy povrchů, podlahy a osazování výplní</t>
  </si>
  <si>
    <t>23</t>
  </si>
  <si>
    <t>612131121</t>
  </si>
  <si>
    <t>Podkladní a spojovací vrstva vnitřních omítaných ploch penetrace akrylát-silikonová nanášená ručně stěn</t>
  </si>
  <si>
    <t>350914288</t>
  </si>
  <si>
    <t>(0,85*2,7)</t>
  </si>
  <si>
    <t>0,4*2,7</t>
  </si>
  <si>
    <t>0,45*2,7</t>
  </si>
  <si>
    <t>0,2*2,7</t>
  </si>
  <si>
    <t>3,15*0,6</t>
  </si>
  <si>
    <t>3,15*0,85</t>
  </si>
  <si>
    <t>3,15*0,4</t>
  </si>
  <si>
    <t>3,15*0,7</t>
  </si>
  <si>
    <t>2*0,3</t>
  </si>
  <si>
    <t>2*0,85</t>
  </si>
  <si>
    <t>2*0,5</t>
  </si>
  <si>
    <t>24</t>
  </si>
  <si>
    <t>612142001</t>
  </si>
  <si>
    <t>Potažení vnitřních ploch pletivem v ploše nebo pruzích, na plném podkladu sklovláknitým vtlačením do tmelu stěn</t>
  </si>
  <si>
    <t>86284542</t>
  </si>
  <si>
    <t>25</t>
  </si>
  <si>
    <t>612311131</t>
  </si>
  <si>
    <t>Potažení vnitřních ploch štukem tloušťky do 3 mm svislých konstrukcí stěn</t>
  </si>
  <si>
    <t>-456592172</t>
  </si>
  <si>
    <t>26</t>
  </si>
  <si>
    <t>619995001</t>
  </si>
  <si>
    <t>Začištění omítek (s dodáním hmot) kolem oken, dveří, podlah, obkladů apod.</t>
  </si>
  <si>
    <t>m</t>
  </si>
  <si>
    <t>1323332644</t>
  </si>
  <si>
    <t>(1,2+2,1*2)*56</t>
  </si>
  <si>
    <t>(1,2+2,1*2)*11</t>
  </si>
  <si>
    <t>(1,2+0,7*2)*2</t>
  </si>
  <si>
    <t>(0,9+2,1*2)*6</t>
  </si>
  <si>
    <t>(2+2,1*2)*2</t>
  </si>
  <si>
    <t>(1,2+1,5*2)*30</t>
  </si>
  <si>
    <t>(1,2+1,5*2)*3</t>
  </si>
  <si>
    <t>(1,2+0,9*2)*2</t>
  </si>
  <si>
    <t>(3,15+2,1*2)*2</t>
  </si>
  <si>
    <t>(0,9+1,5*2)*3</t>
  </si>
  <si>
    <t>(2+1,5*2)*1</t>
  </si>
  <si>
    <t>(2,4+2,1*2)*2</t>
  </si>
  <si>
    <t>(2,4+1,5*2)*1</t>
  </si>
  <si>
    <t>(1,7+3*2)*1</t>
  </si>
  <si>
    <t>(3,15+2,75*2)*1</t>
  </si>
  <si>
    <t>27</t>
  </si>
  <si>
    <t>621131121</t>
  </si>
  <si>
    <t>Podkladní a spojovací vrstva vnějších omítaných ploch penetrace akrylát-silikonová nanášená ručně podhledů</t>
  </si>
  <si>
    <t>-803106093</t>
  </si>
  <si>
    <t xml:space="preserve">pohled západní </t>
  </si>
  <si>
    <t>19,2*0,6</t>
  </si>
  <si>
    <t>9,6*0,6</t>
  </si>
  <si>
    <t>11,1*0,6</t>
  </si>
  <si>
    <t>pohled východní</t>
  </si>
  <si>
    <t>11,02*0,6</t>
  </si>
  <si>
    <t>9*0,6</t>
  </si>
  <si>
    <t>28</t>
  </si>
  <si>
    <t>621541011</t>
  </si>
  <si>
    <t>Omítka tenkovrstvá silikonsilikátová vnějších ploch hydrofobní, se samočistícím účinkem probarvená, včetně penetrace podkladu zrnitá, tloušťky 1,5 mm podhledů</t>
  </si>
  <si>
    <t>-678999994</t>
  </si>
  <si>
    <t>35,95</t>
  </si>
  <si>
    <t>29</t>
  </si>
  <si>
    <t>622131121</t>
  </si>
  <si>
    <t>Podkladní a spojovací vrstva vnějších omítaných ploch penetrace akrylát-silikonová nanášená ručně stěn</t>
  </si>
  <si>
    <t>-2075930669</t>
  </si>
  <si>
    <t>19,2*10,9</t>
  </si>
  <si>
    <t>9,6*10,5</t>
  </si>
  <si>
    <t>11,1*10,9</t>
  </si>
  <si>
    <t>3,9*10,57</t>
  </si>
  <si>
    <t xml:space="preserve">pohled jižní </t>
  </si>
  <si>
    <t>18,35*10,5</t>
  </si>
  <si>
    <t>3,2*0,4/2</t>
  </si>
  <si>
    <t>7,65*1,8/2</t>
  </si>
  <si>
    <t>((1,8+2,2)/2*1,5)*2</t>
  </si>
  <si>
    <t>9,75*0,75</t>
  </si>
  <si>
    <t>0,45*7,3</t>
  </si>
  <si>
    <t>3,9*10,65</t>
  </si>
  <si>
    <t>11,02*10,65</t>
  </si>
  <si>
    <t>9,52*10,95</t>
  </si>
  <si>
    <t>9*10,8</t>
  </si>
  <si>
    <t>10*11,4</t>
  </si>
  <si>
    <t>pohled severní</t>
  </si>
  <si>
    <t>12,05*11,62</t>
  </si>
  <si>
    <t>6,025*2,1/2</t>
  </si>
  <si>
    <t>3,6*10,95</t>
  </si>
  <si>
    <t>3,6*0,75/2</t>
  </si>
  <si>
    <t>((4,5+4,9)/2*0,75)</t>
  </si>
  <si>
    <t>3,6*10,8</t>
  </si>
  <si>
    <t>((3,6+3,75)/2*1,3)</t>
  </si>
  <si>
    <t>6,3*1,2</t>
  </si>
  <si>
    <t>2,25*1,2/2</t>
  </si>
  <si>
    <t>odpočet oken</t>
  </si>
  <si>
    <t>-299,54</t>
  </si>
  <si>
    <t>30</t>
  </si>
  <si>
    <t>621211001</t>
  </si>
  <si>
    <t>Montáž kontaktního zateplení z polystyrenových desek nebo z kombinovaných desek na vnější podhledy, tloušťky desek do 40 mm</t>
  </si>
  <si>
    <t>886618432</t>
  </si>
  <si>
    <t>31</t>
  </si>
  <si>
    <t>28375931</t>
  </si>
  <si>
    <t>deska EPS 70 fasádní λ=0,039 tl 30mm</t>
  </si>
  <si>
    <t>-275685105</t>
  </si>
  <si>
    <t>podhledy</t>
  </si>
  <si>
    <t>35,95*1,02 'Přepočtené koeficientem množství</t>
  </si>
  <si>
    <t>32</t>
  </si>
  <si>
    <t>62221</t>
  </si>
  <si>
    <t>Montáž průběžných říms z EPS</t>
  </si>
  <si>
    <t>vlastní</t>
  </si>
  <si>
    <t>1934376097</t>
  </si>
  <si>
    <t>průběžné římsy</t>
  </si>
  <si>
    <t>10,6+10,6</t>
  </si>
  <si>
    <t>11,1</t>
  </si>
  <si>
    <t>33</t>
  </si>
  <si>
    <t>622211</t>
  </si>
  <si>
    <t>EPS nalepovací průběžné římsy</t>
  </si>
  <si>
    <t>-1765905125</t>
  </si>
  <si>
    <t>32,3*1,2 'Přepočtené koeficientem množství</t>
  </si>
  <si>
    <t>34</t>
  </si>
  <si>
    <t>622211001</t>
  </si>
  <si>
    <t>Montáž kontaktního zateplení z polystyrenových desek nebo z kombinovaných desek na vnější stěny, tloušťky desek do 40 mm</t>
  </si>
  <si>
    <t>-632889290</t>
  </si>
  <si>
    <t>šambrány</t>
  </si>
  <si>
    <t>pohled západní</t>
  </si>
  <si>
    <t>(3+3+5,7+5,7+5,7+1,2+1,2+1,2+1,2)*0,2</t>
  </si>
  <si>
    <t>(4+1,5+1,5)*0,2</t>
  </si>
  <si>
    <t>(4,8+4,8+1,5+1,5)*0,2</t>
  </si>
  <si>
    <t>(4,8+4,8+2,1+2,1)*0,2</t>
  </si>
  <si>
    <t>(2,8+2,8+1,5+1,5)*0,2</t>
  </si>
  <si>
    <t>(2,8+2,8+2,1+2,1)*0,2</t>
  </si>
  <si>
    <t>(2,8+2,8+0,5+0,5)*0,2</t>
  </si>
  <si>
    <t>((1,6+1,6+2,1+2,1)*0,2)*8</t>
  </si>
  <si>
    <t>35</t>
  </si>
  <si>
    <t>283751</t>
  </si>
  <si>
    <t>deska EPS šambrána 200/25 mm</t>
  </si>
  <si>
    <t>1684157033</t>
  </si>
  <si>
    <t>(3+3+5,7+5,7+5,7+1,2+1,2+1,2+1,2)</t>
  </si>
  <si>
    <t>(4+1,5+1,5)</t>
  </si>
  <si>
    <t>(4,8+4,8+1,5+1,5)</t>
  </si>
  <si>
    <t>(4,8+4,8+2,1+2,1)</t>
  </si>
  <si>
    <t>(2,8+2,8+1,5+1,5)</t>
  </si>
  <si>
    <t>(2,8+2,8+2,1+2,1)</t>
  </si>
  <si>
    <t>(2,8+2,8+0,5+0,5)</t>
  </si>
  <si>
    <t>(1,6+1,6+2,1+2,1)*8</t>
  </si>
  <si>
    <t>203,6*1,2 'Přepočtené koeficientem množství</t>
  </si>
  <si>
    <t>36</t>
  </si>
  <si>
    <t>622211031</t>
  </si>
  <si>
    <t>Montáž kontaktního zateplení z polystyrenových desek nebo z kombinovaných desek na vnější stěny, tloušťky desek přes 120 do 160 mm</t>
  </si>
  <si>
    <t>1823645347</t>
  </si>
  <si>
    <t>19,34*10,9</t>
  </si>
  <si>
    <t>9,74*10,5</t>
  </si>
  <si>
    <t>11,38*10,9</t>
  </si>
  <si>
    <t>18,63*10,5</t>
  </si>
  <si>
    <t>12,33*11,62</t>
  </si>
  <si>
    <t>odpočet MV sokl</t>
  </si>
  <si>
    <t>-104,06</t>
  </si>
  <si>
    <t>37</t>
  </si>
  <si>
    <t>28375951</t>
  </si>
  <si>
    <t>deska EPS 70 fasádní λ=0,039 tl 140mm</t>
  </si>
  <si>
    <t>782956067</t>
  </si>
  <si>
    <t>odpočet 160</t>
  </si>
  <si>
    <t>-331,81</t>
  </si>
  <si>
    <t>710,51*1,02 'Přepočtené koeficientem množství</t>
  </si>
  <si>
    <t>38</t>
  </si>
  <si>
    <t>28375952</t>
  </si>
  <si>
    <t>deska EPS 70 fasádní λ=0,039 tl 160mm</t>
  </si>
  <si>
    <t>90653878</t>
  </si>
  <si>
    <t>pohled západní nový stav</t>
  </si>
  <si>
    <t>6,6*0,84</t>
  </si>
  <si>
    <t>6*1,04</t>
  </si>
  <si>
    <t>7,95*1,3</t>
  </si>
  <si>
    <t>1,5*5,25</t>
  </si>
  <si>
    <t>6*0,74</t>
  </si>
  <si>
    <t>6,52*1,04</t>
  </si>
  <si>
    <t>9,6*0,52</t>
  </si>
  <si>
    <t>2,7*1,04</t>
  </si>
  <si>
    <t>1,2*0,7*2</t>
  </si>
  <si>
    <t>pohled jižní nový stav</t>
  </si>
  <si>
    <t>6,2*0,84</t>
  </si>
  <si>
    <t>17,25*0,75</t>
  </si>
  <si>
    <t>3,5*0,75</t>
  </si>
  <si>
    <t>1,4*3</t>
  </si>
  <si>
    <t>18,75*3,15</t>
  </si>
  <si>
    <t>9*2,18/2</t>
  </si>
  <si>
    <t>pohled východní nový stav</t>
  </si>
  <si>
    <t>9,75*0,74</t>
  </si>
  <si>
    <t>10*0,5</t>
  </si>
  <si>
    <t>pohled severní nový stav</t>
  </si>
  <si>
    <t>7,35*1,04</t>
  </si>
  <si>
    <t>10,9*0,7</t>
  </si>
  <si>
    <t>6,7*2,25</t>
  </si>
  <si>
    <t>12,4*3,15</t>
  </si>
  <si>
    <t>3,2*0,4*2</t>
  </si>
  <si>
    <t>6,1*2,25/2</t>
  </si>
  <si>
    <t>2,85*0,5</t>
  </si>
  <si>
    <t>7*0,84</t>
  </si>
  <si>
    <t>3,6*3,3</t>
  </si>
  <si>
    <t>3,3*3,6/2</t>
  </si>
  <si>
    <t>1,2*6,75</t>
  </si>
  <si>
    <t>1,2*1,9/2</t>
  </si>
  <si>
    <t>331,81*1,02 'Přepočtené koeficientem množství</t>
  </si>
  <si>
    <t>39</t>
  </si>
  <si>
    <t>622212001</t>
  </si>
  <si>
    <t>Montáž kontaktního zateplení vnějšího ostění, nadpraží nebo parapetu z polystyrenových desek hloubky špalet do 200 mm, tloušťky desek do 40 mm</t>
  </si>
  <si>
    <t>-2062223889</t>
  </si>
  <si>
    <t>40</t>
  </si>
  <si>
    <t>28375931a</t>
  </si>
  <si>
    <t>-823408874</t>
  </si>
  <si>
    <t>(1,2+2,1*2)*56*0,2</t>
  </si>
  <si>
    <t>(1,2+2,1*2)*11*0,2</t>
  </si>
  <si>
    <t>(1,2+0,7*2)*2*0,2</t>
  </si>
  <si>
    <t>(0,9+2,1*2)*6*0,2</t>
  </si>
  <si>
    <t>(2+2,1*2)*2*0,2</t>
  </si>
  <si>
    <t>(1,2+1,5*2)*30*0,2</t>
  </si>
  <si>
    <t>(1,2+1,5*2)*3*0,2</t>
  </si>
  <si>
    <t>(1,2+0,9*2)*2*0,2</t>
  </si>
  <si>
    <t>(3,15+2,1*2)*2*0,2</t>
  </si>
  <si>
    <t>(0,9+1,5*2)*3*0,2</t>
  </si>
  <si>
    <t>(2+1,5*2)*1*0,2</t>
  </si>
  <si>
    <t>(2,4+2,1*2)*2*0,2</t>
  </si>
  <si>
    <t>(2,4+1,5*2)*1*0,2</t>
  </si>
  <si>
    <t>(1,7+3*2)*1*0,2</t>
  </si>
  <si>
    <t>(3,15+2,75*2)*1*0,2</t>
  </si>
  <si>
    <t>124,19*1,1 'Přepočtené koeficientem množství</t>
  </si>
  <si>
    <t>41</t>
  </si>
  <si>
    <t>622221101</t>
  </si>
  <si>
    <t>Montáž kontaktního zateplení z desek z minerální vlny s kolmou orientací vláken na vnější stěny, tloušťky desek do 40 mm</t>
  </si>
  <si>
    <t>745104082</t>
  </si>
  <si>
    <t>pohled západní 2.vrstva</t>
  </si>
  <si>
    <t>0,7*0,9</t>
  </si>
  <si>
    <t>0,5*0,9</t>
  </si>
  <si>
    <t>0,9*0,9</t>
  </si>
  <si>
    <t>0,6*0,9</t>
  </si>
  <si>
    <t>pohled jižní 2.vrstva</t>
  </si>
  <si>
    <t>pohled východní 2.vrstva</t>
  </si>
  <si>
    <t>pohled severní 2.vrsva</t>
  </si>
  <si>
    <t>42</t>
  </si>
  <si>
    <t>63151505</t>
  </si>
  <si>
    <t>deska tepelně izolační minerální kontaktních fasád kolmé vlákno λ=0,040 tl 20mm</t>
  </si>
  <si>
    <t>943646952</t>
  </si>
  <si>
    <t>8,64*1,02 'Přepočtené koeficientem množství</t>
  </si>
  <si>
    <t>43</t>
  </si>
  <si>
    <t>622221131</t>
  </si>
  <si>
    <t>Montáž kontaktního zateplení z desek z minerální vlny s kolmou orientací vláken na vnější stěny, tloušťky desek přes 120 do 160 mm</t>
  </si>
  <si>
    <t>-1712844585</t>
  </si>
  <si>
    <t>19,34*0,9</t>
  </si>
  <si>
    <t>9,74*0,9</t>
  </si>
  <si>
    <t>-(1,2*0,45)*4</t>
  </si>
  <si>
    <t>11,38*0,9</t>
  </si>
  <si>
    <t>-(1,2*0,3)*4</t>
  </si>
  <si>
    <t>3,9*0,9</t>
  </si>
  <si>
    <t>7,3*0,9</t>
  </si>
  <si>
    <t>0,45*0,9</t>
  </si>
  <si>
    <t>40,18*0,9</t>
  </si>
  <si>
    <t>6,04*0,9</t>
  </si>
  <si>
    <t>4,59*0,9</t>
  </si>
  <si>
    <t>3,6*0,9</t>
  </si>
  <si>
    <t>44</t>
  </si>
  <si>
    <t>63151532</t>
  </si>
  <si>
    <t>deska tepelně izolační minerální kontaktních fasád kolmé vlákno λ=0,040 tl 140mm</t>
  </si>
  <si>
    <t>49156745</t>
  </si>
  <si>
    <t>3,9*0,4</t>
  </si>
  <si>
    <t>104,06*1,02 'Přepočtené koeficientem množství</t>
  </si>
  <si>
    <t>45</t>
  </si>
  <si>
    <t>622252001</t>
  </si>
  <si>
    <t>Montáž lišt kontaktního zateplení zakládacích soklových připevněných hmoždinkami</t>
  </si>
  <si>
    <t>-1138925829</t>
  </si>
  <si>
    <t>112,36</t>
  </si>
  <si>
    <t>11,6</t>
  </si>
  <si>
    <t>46</t>
  </si>
  <si>
    <t>59051634</t>
  </si>
  <si>
    <t>lišta zakládací pro telpelně izolační desky do roviny 143 mm tl.1,0mm</t>
  </si>
  <si>
    <t>-1463632378</t>
  </si>
  <si>
    <t>9+8,85+7,95+9,6+3,9</t>
  </si>
  <si>
    <t>pohled jižní</t>
  </si>
  <si>
    <t>0,14+0,45+6,4+0,4+0,4+6,4+0,45+0,14</t>
  </si>
  <si>
    <t>3,9+10+28,9+0,14</t>
  </si>
  <si>
    <t>5+3,75+3,6+0,14+2,85</t>
  </si>
  <si>
    <t>112,36*1,05 'Přepočtené koeficientem množství</t>
  </si>
  <si>
    <t>47</t>
  </si>
  <si>
    <t>59051638</t>
  </si>
  <si>
    <t>lišta zakládací pro telpelně izolační desky do roviny 163 mm tl.1,0mm</t>
  </si>
  <si>
    <t>-477784205</t>
  </si>
  <si>
    <t>0,16+0,7+0,9+0,16+0,9+0,6+0,16+0,9+0,9+0,16</t>
  </si>
  <si>
    <t>0,16+0,7+0,7+0,16</t>
  </si>
  <si>
    <t>0,16+0,6+0,6</t>
  </si>
  <si>
    <t>0,16+0,9+0,9+0,16+0,7+0,16</t>
  </si>
  <si>
    <t>11,6*1,05 'Přepočtené koeficientem množství</t>
  </si>
  <si>
    <t>48</t>
  </si>
  <si>
    <t>622252002</t>
  </si>
  <si>
    <t>Montáž lišt kontaktního zateplení ostatních stěnových, dilatačních apod. lepených do tmelu</t>
  </si>
  <si>
    <t>-757032768</t>
  </si>
  <si>
    <t>1241,9</t>
  </si>
  <si>
    <t>1160,8</t>
  </si>
  <si>
    <t>157,25</t>
  </si>
  <si>
    <t>152,4</t>
  </si>
  <si>
    <t>49</t>
  </si>
  <si>
    <t>59051476</t>
  </si>
  <si>
    <t>profil okenní začišťovací se sklovláknitou armovací tkaninou 9 mm/2,4 m</t>
  </si>
  <si>
    <t>-1510132669</t>
  </si>
  <si>
    <t>(1,2+2,1*2)*56*2</t>
  </si>
  <si>
    <t>(1,2+2,1*2)*11*2</t>
  </si>
  <si>
    <t>(1,2+0,7*2)*2*2</t>
  </si>
  <si>
    <t>(0,9+2,1*2)*6*2</t>
  </si>
  <si>
    <t>(2+2,1*2)*2*2</t>
  </si>
  <si>
    <t>(1,2+1,5*2)*30*2</t>
  </si>
  <si>
    <t>(1,2+1,5*2)*3*2</t>
  </si>
  <si>
    <t>(1,2+0,9*2)*2*2</t>
  </si>
  <si>
    <t>(3,15+2,1*2)*2*2</t>
  </si>
  <si>
    <t>(0,9+1,5*2)*3*2</t>
  </si>
  <si>
    <t>(2+1,5*2)*1*2</t>
  </si>
  <si>
    <t>(2,4+2,1*2)*2*2</t>
  </si>
  <si>
    <t>(2,4+1,5*2)*1*2</t>
  </si>
  <si>
    <t>(1,7+3*2)*1*2</t>
  </si>
  <si>
    <t>(3,15+2,75*2)*1*2</t>
  </si>
  <si>
    <t>1241,9*1,05 'Přepočtené koeficientem množství</t>
  </si>
  <si>
    <t>50</t>
  </si>
  <si>
    <t>59051480</t>
  </si>
  <si>
    <t>profil rohový Al s tkaninou kontaktního zateplení</t>
  </si>
  <si>
    <t>-462542125</t>
  </si>
  <si>
    <t>okna</t>
  </si>
  <si>
    <t>2,1*2*56</t>
  </si>
  <si>
    <t>2,1*2*11</t>
  </si>
  <si>
    <t>0,7*2*2</t>
  </si>
  <si>
    <t>2,1*2*6</t>
  </si>
  <si>
    <t>2,1*2*2</t>
  </si>
  <si>
    <t>1,5*2*30</t>
  </si>
  <si>
    <t>1,5*2*3</t>
  </si>
  <si>
    <t>0,9*2*2</t>
  </si>
  <si>
    <t>15*2*3</t>
  </si>
  <si>
    <t>1,5*2*1</t>
  </si>
  <si>
    <t>3*2*1</t>
  </si>
  <si>
    <t>275*2*1</t>
  </si>
  <si>
    <t>budova</t>
  </si>
  <si>
    <t>8,5</t>
  </si>
  <si>
    <t>7,7</t>
  </si>
  <si>
    <t>10,9</t>
  </si>
  <si>
    <t>7,3</t>
  </si>
  <si>
    <t>10,7</t>
  </si>
  <si>
    <t>8,3</t>
  </si>
  <si>
    <t>1160,8*1,05 'Přepočtené koeficientem množství</t>
  </si>
  <si>
    <t>51</t>
  </si>
  <si>
    <t>59051500</t>
  </si>
  <si>
    <t>profil dilatační stěnový</t>
  </si>
  <si>
    <t>588195979</t>
  </si>
  <si>
    <t>7,5</t>
  </si>
  <si>
    <t>40*1,05 'Přepočtené koeficientem množství</t>
  </si>
  <si>
    <t>52</t>
  </si>
  <si>
    <t>59051510</t>
  </si>
  <si>
    <t>profil okenní s nepřiznanou podomítkovou okapnicí PVC 2,0 m</t>
  </si>
  <si>
    <t>-1932676209</t>
  </si>
  <si>
    <t>1,2*56</t>
  </si>
  <si>
    <t>1,2*11</t>
  </si>
  <si>
    <t>1,2*2</t>
  </si>
  <si>
    <t>0,9*6</t>
  </si>
  <si>
    <t>2*2</t>
  </si>
  <si>
    <t>1,2*30</t>
  </si>
  <si>
    <t>1,2*3</t>
  </si>
  <si>
    <t>3,15*2</t>
  </si>
  <si>
    <t>0,9*3</t>
  </si>
  <si>
    <t>2*1</t>
  </si>
  <si>
    <t>2,4*2</t>
  </si>
  <si>
    <t>2,4*1</t>
  </si>
  <si>
    <t>1,7*1</t>
  </si>
  <si>
    <t>3,15*1</t>
  </si>
  <si>
    <t>157,25*1,05 'Přepočtené koeficientem množství</t>
  </si>
  <si>
    <t>53</t>
  </si>
  <si>
    <t>59051512</t>
  </si>
  <si>
    <t>profil parapetní se sklovláknitou armovací tkaninou PVC 2 m</t>
  </si>
  <si>
    <t>1623699288</t>
  </si>
  <si>
    <t>152,4*1,05 'Přepočtené koeficientem množství</t>
  </si>
  <si>
    <t>54</t>
  </si>
  <si>
    <t>622325107</t>
  </si>
  <si>
    <t>Oprava vápenocementové omítky vnějších ploch stupně členitosti 1 hladké stěn, v rozsahu opravované plochy přes 50 do 65%</t>
  </si>
  <si>
    <t>2147130618</t>
  </si>
  <si>
    <t>odpočet soklu</t>
  </si>
  <si>
    <t>-82,94</t>
  </si>
  <si>
    <t>55</t>
  </si>
  <si>
    <t>622331121</t>
  </si>
  <si>
    <t>Omítka cementová vnějších ploch nanášená ručně jednovrstvá, tloušťky do 15 mm hladká stěn</t>
  </si>
  <si>
    <t>-1663405784</t>
  </si>
  <si>
    <t>omítky po vybouraném soklu</t>
  </si>
  <si>
    <t>29,75</t>
  </si>
  <si>
    <t>26,96</t>
  </si>
  <si>
    <t>26,23</t>
  </si>
  <si>
    <t>56</t>
  </si>
  <si>
    <t>622511111</t>
  </si>
  <si>
    <t>Omítka tenkovrstvá akrylátová vnějších ploch probarvená, včetně penetrace podkladu mozaiková střednězrnná stěn</t>
  </si>
  <si>
    <t>170636054</t>
  </si>
  <si>
    <t>sokl</t>
  </si>
  <si>
    <t>19,34*0,2</t>
  </si>
  <si>
    <t>9,74*0,75</t>
  </si>
  <si>
    <t>11,38*0,55</t>
  </si>
  <si>
    <t>3,9*0,2</t>
  </si>
  <si>
    <t>((0,9+0,5)/2*0,75)</t>
  </si>
  <si>
    <t>((0,5+0,2)/2*0,9)</t>
  </si>
  <si>
    <t>0,2*0,2</t>
  </si>
  <si>
    <t>0,45*0,2</t>
  </si>
  <si>
    <t>7,44*0,2</t>
  </si>
  <si>
    <t>3,9*0,3</t>
  </si>
  <si>
    <t>11,2*0,45</t>
  </si>
  <si>
    <t>9,5*0,45</t>
  </si>
  <si>
    <t>9*0,9</t>
  </si>
  <si>
    <t>10,2*0,75</t>
  </si>
  <si>
    <t>6,04*1,1</t>
  </si>
  <si>
    <t>4,59*1,1</t>
  </si>
  <si>
    <t>3,6*0,7</t>
  </si>
  <si>
    <t>3,6*0,5</t>
  </si>
  <si>
    <t>57</t>
  </si>
  <si>
    <t>622541011</t>
  </si>
  <si>
    <t>Omítka tenkovrstvá silikonsilikátová vnějších ploch hydrofobní, se samočistícím účinkem probarvená, včetně penetrace podkladu zrnitá, tloušťky 1,5 mm stěn</t>
  </si>
  <si>
    <t>-1157397028</t>
  </si>
  <si>
    <t>203,6*0,2</t>
  </si>
  <si>
    <t>978,69</t>
  </si>
  <si>
    <t>124,19</t>
  </si>
  <si>
    <t>8,64</t>
  </si>
  <si>
    <t>106,01</t>
  </si>
  <si>
    <t>58</t>
  </si>
  <si>
    <t>629991012</t>
  </si>
  <si>
    <t>Zakrytí vnějších ploch před znečištěním včetně pozdějšího odkrytí výplní otvorů a svislých ploch fólií přilepenou na začišťovací lištu</t>
  </si>
  <si>
    <t>598852313</t>
  </si>
  <si>
    <t>1,2*2,1*56</t>
  </si>
  <si>
    <t>1,2*2,1*11</t>
  </si>
  <si>
    <t>0,9*2,1*6</t>
  </si>
  <si>
    <t>2*2,1*2</t>
  </si>
  <si>
    <t>1,2*1,5*30</t>
  </si>
  <si>
    <t>1,2*1,5*3</t>
  </si>
  <si>
    <t>1,2*0,9*2</t>
  </si>
  <si>
    <t>3,15*2,1*2</t>
  </si>
  <si>
    <t>0,9*1,5*3</t>
  </si>
  <si>
    <t>2*1,5*1</t>
  </si>
  <si>
    <t>2,4*2,1*2</t>
  </si>
  <si>
    <t>2,4*1,5*1</t>
  </si>
  <si>
    <t>1,7*3*1</t>
  </si>
  <si>
    <t>3,15*2,75*1</t>
  </si>
  <si>
    <t>59</t>
  </si>
  <si>
    <t>637121112</t>
  </si>
  <si>
    <t>Okapový chodník z kameniva s udusáním a urovnáním povrchu z kačírku tl. 150 mm</t>
  </si>
  <si>
    <t>546185424</t>
  </si>
  <si>
    <t>okapový chodník z kačírku výkres 1.NP nový stav</t>
  </si>
  <si>
    <t>(37,5+0,4+3,9+7,8+7,8+3,9)*0,2</t>
  </si>
  <si>
    <t>Ostatní konstrukce a práce, bourání</t>
  </si>
  <si>
    <t>60</t>
  </si>
  <si>
    <t>941211112</t>
  </si>
  <si>
    <t>Montáž lešení řadového rámového lehkého pracovního s podlahami s provozním zatížením tř. 3 do 200 kg/m2 šířky tř. SW06 přes 0,6 do 0,9 m, výšky přes 10 do 25 m</t>
  </si>
  <si>
    <t>1630963544</t>
  </si>
  <si>
    <t>(1,2+19,2)*12,5</t>
  </si>
  <si>
    <t>(1,2+9,6)*12,5</t>
  </si>
  <si>
    <t>(1,2+11,1+1,2)*12,5</t>
  </si>
  <si>
    <t>(3,9+1,2)*12,5</t>
  </si>
  <si>
    <t>(1,2+19,25+1,2)*12,5</t>
  </si>
  <si>
    <t>(1,2+3,9)*12,5</t>
  </si>
  <si>
    <t>(39,9+1,2)*12,5</t>
  </si>
  <si>
    <t>(1,2+12,05+1,2)*13</t>
  </si>
  <si>
    <t>3,6*12,5</t>
  </si>
  <si>
    <t>8*3</t>
  </si>
  <si>
    <t>11*3,6</t>
  </si>
  <si>
    <t>61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</si>
  <si>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</si>
  <si>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</si>
  <si>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560572932</t>
  </si>
  <si>
    <t>1812,08*120</t>
  </si>
  <si>
    <t>62</t>
  </si>
  <si>
    <t>941211811</t>
  </si>
  <si>
    <t>Demontáž lešení řadového rámového lehkého pracovního s provozním zatížením tř. 3 do 200 kg/m2 šířky tř. SW06 přes 0,6 do 0,9 m, výšky do 10 m</t>
  </si>
  <si>
    <t>195916735</t>
  </si>
  <si>
    <t>63</t>
  </si>
  <si>
    <t>944611111</t>
  </si>
  <si>
    <t>Montáž ochranné plachty zavěšené na konstrukci lešení z textilie z umělých vláken</t>
  </si>
  <si>
    <t>1898551517</t>
  </si>
  <si>
    <t>64</t>
  </si>
  <si>
    <t>944611211</t>
  </si>
  <si>
    <t>Montáž ochranné plachty Příplatek za první a každý další den použití plachty k ceně -1111</t>
  </si>
  <si>
    <t>134145131</t>
  </si>
  <si>
    <t>65</t>
  </si>
  <si>
    <t>944611811</t>
  </si>
  <si>
    <t>Demontáž ochranné plachty zavěšené na konstrukci lešení z textilie z umělých vláken</t>
  </si>
  <si>
    <t>397466310</t>
  </si>
  <si>
    <t>66</t>
  </si>
  <si>
    <t>944711113</t>
  </si>
  <si>
    <t>Montáž záchytné stříšky zřizované současně s lehkým nebo těžkým lešením, šířky přes 2,0 do 2,5 m</t>
  </si>
  <si>
    <t>-932603174</t>
  </si>
  <si>
    <t>4+4</t>
  </si>
  <si>
    <t>67</t>
  </si>
  <si>
    <t>944711213</t>
  </si>
  <si>
    <t>Montáž záchytné stříšky Příplatek za první a každý další den použití záchytné stříšky k ceně -1113</t>
  </si>
  <si>
    <t>967498456</t>
  </si>
  <si>
    <t>8*120</t>
  </si>
  <si>
    <t>68</t>
  </si>
  <si>
    <t>944711813</t>
  </si>
  <si>
    <t>Demontáž záchytné stříšky zřizované současně s lehkým nebo těžkým lešením, šířky přes 2,0 do 2,5 m</t>
  </si>
  <si>
    <t>1538174630</t>
  </si>
  <si>
    <t>69</t>
  </si>
  <si>
    <t>949101111</t>
  </si>
  <si>
    <t>Lešení pomocné pracovní pro objekty pozemních staveb pro zatížení do 150 kg/m2, o výšce lešeňové podlahy do 1,9 m</t>
  </si>
  <si>
    <t>478496856</t>
  </si>
  <si>
    <t>pro omítku dozdívek</t>
  </si>
  <si>
    <t>2,7*1,2</t>
  </si>
  <si>
    <t>(2,7*1,2)*3</t>
  </si>
  <si>
    <t>(3,15*1,2)*2</t>
  </si>
  <si>
    <t>(2*1,2)*2</t>
  </si>
  <si>
    <t>omítka vnitřního ostění</t>
  </si>
  <si>
    <t>1,2*1,2*56</t>
  </si>
  <si>
    <t>1,2*1,2*11</t>
  </si>
  <si>
    <t>1,2*1,2*2</t>
  </si>
  <si>
    <t>0,9*12*6</t>
  </si>
  <si>
    <t>2*1,2*2</t>
  </si>
  <si>
    <t>1,2*1,2*30</t>
  </si>
  <si>
    <t>1,2*1,2*3</t>
  </si>
  <si>
    <t>3,15*1,2*2</t>
  </si>
  <si>
    <t>0,9*1,2*3</t>
  </si>
  <si>
    <t>2*1,2*1</t>
  </si>
  <si>
    <t>2,4*1,2*2</t>
  </si>
  <si>
    <t>2,4*1,2*1</t>
  </si>
  <si>
    <t>1,7*1,2*1</t>
  </si>
  <si>
    <t>3,15*1,2*1</t>
  </si>
  <si>
    <t>272,34*2 'Přepočtené koeficientem množství</t>
  </si>
  <si>
    <t>70</t>
  </si>
  <si>
    <t>966032911</t>
  </si>
  <si>
    <t>Odsekání říms podokenních nebo nadokenních předsazených přes líc zdiva do 80 mm</t>
  </si>
  <si>
    <t>892687839</t>
  </si>
  <si>
    <t>pohled západní stávající stav</t>
  </si>
  <si>
    <t>71</t>
  </si>
  <si>
    <t>967032974</t>
  </si>
  <si>
    <t>Odsekání plošných fasádních prvků předsazených před líc zdiva do 80 mm</t>
  </si>
  <si>
    <t>1684231205</t>
  </si>
  <si>
    <t>4*0,2</t>
  </si>
  <si>
    <t>1,5*0,375*2</t>
  </si>
  <si>
    <t>6,1*0,2*2</t>
  </si>
  <si>
    <t>5,7*0,3</t>
  </si>
  <si>
    <t>2,7*0,2*4</t>
  </si>
  <si>
    <t>0,8*0,7*2</t>
  </si>
  <si>
    <t>7,35*0,5</t>
  </si>
  <si>
    <t>4,8*0,2*2</t>
  </si>
  <si>
    <t>1,5*0,2*2</t>
  </si>
  <si>
    <t>3,47*0,2</t>
  </si>
  <si>
    <t>2,2*0,2*2</t>
  </si>
  <si>
    <t>2,8*0,2*2</t>
  </si>
  <si>
    <t>0,5*0,2*2</t>
  </si>
  <si>
    <t>6,75*0,75</t>
  </si>
  <si>
    <t>1,8*0,5</t>
  </si>
  <si>
    <t>4,6*1,15</t>
  </si>
  <si>
    <t>((1,6*0,2+2,1*0,2)*2)*8</t>
  </si>
  <si>
    <t>9,6*0,55</t>
  </si>
  <si>
    <t>7,5*0,75</t>
  </si>
  <si>
    <t>2,7*0,75</t>
  </si>
  <si>
    <t>pohled severní stávající stav</t>
  </si>
  <si>
    <t>10,9*0,75</t>
  </si>
  <si>
    <t>((4,6+3,8)/2*2,85)</t>
  </si>
  <si>
    <t>1,2*6,3</t>
  </si>
  <si>
    <t>6,7*0,75</t>
  </si>
  <si>
    <t>2,25*6,7</t>
  </si>
  <si>
    <t>12,05*3,9</t>
  </si>
  <si>
    <t>(6,025*2,1/2)*2</t>
  </si>
  <si>
    <t>0,4*3,9/2</t>
  </si>
  <si>
    <t>pohled jižní stávající stav</t>
  </si>
  <si>
    <t>6,4*0,75</t>
  </si>
  <si>
    <t>((5,7+3,9)/2*7,5)</t>
  </si>
  <si>
    <t>((2,6+2,25)/2*1,5)</t>
  </si>
  <si>
    <t>-(1,2*2,1)*3</t>
  </si>
  <si>
    <t>72</t>
  </si>
  <si>
    <t>968082016</t>
  </si>
  <si>
    <t>Vybourání plastových rámů oken s křídly, dveřních zárubní, vrat rámu oken s křídly, plochy přes 1 do 2 m2</t>
  </si>
  <si>
    <t>-1109325223</t>
  </si>
  <si>
    <t>0,9*1,2*6</t>
  </si>
  <si>
    <t>1,2*1,5*26</t>
  </si>
  <si>
    <t>73</t>
  </si>
  <si>
    <t>968082017</t>
  </si>
  <si>
    <t>Vybourání plastových rámů oken s křídly, dveřních zárubní, vrat rámu oken s křídly, plochy přes 2 do 4 m2</t>
  </si>
  <si>
    <t>1943428253</t>
  </si>
  <si>
    <t>1,2*2,1*46</t>
  </si>
  <si>
    <t>74</t>
  </si>
  <si>
    <t>968082018</t>
  </si>
  <si>
    <t>Vybourání plastových rámů oken s křídly, dveřních zárubní, vrat rámu oken s křídly, plochy přes 4 m2</t>
  </si>
  <si>
    <t>-192298801</t>
  </si>
  <si>
    <t>1,7*3</t>
  </si>
  <si>
    <t>3,075*2,8*2</t>
  </si>
  <si>
    <t>3,075*2,2</t>
  </si>
  <si>
    <t>2,7*5,9</t>
  </si>
  <si>
    <t>3,15*10</t>
  </si>
  <si>
    <t>2,7*8,35</t>
  </si>
  <si>
    <t>2*8,35</t>
  </si>
  <si>
    <t>75</t>
  </si>
  <si>
    <t>978036191</t>
  </si>
  <si>
    <t>Otlučení cementových omítek vnějších ploch s vyškrabáním spar zdiva a s očištěním povrchu, v rozsahu přes 80 do 100 %</t>
  </si>
  <si>
    <t>189118967</t>
  </si>
  <si>
    <t>pohled západní stávající stav -mozaiková omítka</t>
  </si>
  <si>
    <t>3,9*0,25</t>
  </si>
  <si>
    <t>7,6*0,25</t>
  </si>
  <si>
    <t>0,45*0,25</t>
  </si>
  <si>
    <t>pohled východní - stávající stav</t>
  </si>
  <si>
    <t>11,1*0,4</t>
  </si>
  <si>
    <t>9,6*0,5</t>
  </si>
  <si>
    <t>9,1*0,7</t>
  </si>
  <si>
    <t>10,1*0,8</t>
  </si>
  <si>
    <t>76</t>
  </si>
  <si>
    <t>978036391</t>
  </si>
  <si>
    <t>Otlučení omítek z umělého kamene vnějších ploch s vyškrabáním spar zdiva, s očištěním povrchu, v rozsahu přes 100 %</t>
  </si>
  <si>
    <t>-1887907721</t>
  </si>
  <si>
    <t>9*3,8</t>
  </si>
  <si>
    <t>-(3,075*2,8)</t>
  </si>
  <si>
    <t>3,6*0,6</t>
  </si>
  <si>
    <t>77</t>
  </si>
  <si>
    <t>978059641</t>
  </si>
  <si>
    <t>Odsekání obkladů stěn včetně otlučení podkladní omítky až na zdivo z obkládaček vnějších, z jakýchkoliv materiálů, plochy přes 1 m2</t>
  </si>
  <si>
    <t>-1695821518</t>
  </si>
  <si>
    <t>10,2*0,25</t>
  </si>
  <si>
    <t>9,6*0,9</t>
  </si>
  <si>
    <t>pohled východní stávající stav</t>
  </si>
  <si>
    <t>1,05*1,05</t>
  </si>
  <si>
    <t>1,05*2,3/2</t>
  </si>
  <si>
    <t>5,9*1,1</t>
  </si>
  <si>
    <t>4,45*1,2</t>
  </si>
  <si>
    <t>1,12*0,8</t>
  </si>
  <si>
    <t>78</t>
  </si>
  <si>
    <t>985131111</t>
  </si>
  <si>
    <t>Očištění ploch stěn, rubu kleneb a podlah tlakovou vodou</t>
  </si>
  <si>
    <t>-732308095</t>
  </si>
  <si>
    <t>79</t>
  </si>
  <si>
    <t>985131311</t>
  </si>
  <si>
    <t>Očištění ploch stěn, rubu kleneb a podlah ruční dočištění ocelovými kartáči</t>
  </si>
  <si>
    <t>-341316330</t>
  </si>
  <si>
    <t>997</t>
  </si>
  <si>
    <t>Přesun sutě</t>
  </si>
  <si>
    <t>80</t>
  </si>
  <si>
    <t>997013113</t>
  </si>
  <si>
    <t>Vnitrostaveništní doprava suti a vybouraných hmot vodorovně do 50 m svisle s použitím mechanizace pro budovy a haly výšky přes 9 do 12 m</t>
  </si>
  <si>
    <t>-253457359</t>
  </si>
  <si>
    <t>81</t>
  </si>
  <si>
    <t>997013501</t>
  </si>
  <si>
    <t>Odvoz suti a vybouraných hmot na skládku nebo meziskládku se složením, na vzdálenost do 1 km</t>
  </si>
  <si>
    <t>-1050625648</t>
  </si>
  <si>
    <t>82</t>
  </si>
  <si>
    <t>997013509</t>
  </si>
  <si>
    <t>Odvoz suti a vybouraných hmot na skládku nebo meziskládku se složením, na vzdálenost Příplatek k ceně za každý další i započatý 1 km přes 1 km</t>
  </si>
  <si>
    <t>-347958040</t>
  </si>
  <si>
    <t>74,11*5</t>
  </si>
  <si>
    <t>83</t>
  </si>
  <si>
    <t>997013831</t>
  </si>
  <si>
    <t>Poplatek za uložení stavebního odpadu na skládce (skládkovné) směsného stavebního a demoličního zatříděného do Katalogu odpadů pod kódem 170 904</t>
  </si>
  <si>
    <t>721515938</t>
  </si>
  <si>
    <t>998</t>
  </si>
  <si>
    <t>Přesun hmot</t>
  </si>
  <si>
    <t>84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</si>
  <si>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</si>
  <si>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</si>
  <si>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-1780713246</t>
  </si>
  <si>
    <t>85</t>
  </si>
  <si>
    <t>998223011</t>
  </si>
  <si>
    <t>Přesun hmot pro pozemní komunikace s krytem dlážděným dopravní vzdálenost do 200 m jakékoliv délky objektu</t>
  </si>
  <si>
    <t>-1839554516</t>
  </si>
  <si>
    <t>PSV</t>
  </si>
  <si>
    <t>Práce a dodávky PSV</t>
  </si>
  <si>
    <t>711</t>
  </si>
  <si>
    <t>Izolace proti vodě, vlhkosti a plynům</t>
  </si>
  <si>
    <t>86</t>
  </si>
  <si>
    <t>711161115</t>
  </si>
  <si>
    <t>Izolace proti zemní vlhkosti a beztlakové vodě nopovými fóliemi na ploše vodorovné V vrstva ochranná, odvětrávací a drenážní výška nopku 20,0 mm, tl. fólie do 1,0 mm</t>
  </si>
  <si>
    <t>1491104962</t>
  </si>
  <si>
    <t>9,74*0,2</t>
  </si>
  <si>
    <t>11,38*0,2</t>
  </si>
  <si>
    <t>11,2*0,2</t>
  </si>
  <si>
    <t>9,5*0,2</t>
  </si>
  <si>
    <t>9*0,2</t>
  </si>
  <si>
    <t>10,2*0,2</t>
  </si>
  <si>
    <t>6,04*0,2</t>
  </si>
  <si>
    <t>4,59*0,2</t>
  </si>
  <si>
    <t>3,6*0,2</t>
  </si>
  <si>
    <t>87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</si>
  <si>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</si>
  <si>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</si>
  <si>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</si>
  <si>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655662516</t>
  </si>
  <si>
    <t>713</t>
  </si>
  <si>
    <t>Izolace tepelné</t>
  </si>
  <si>
    <t>88</t>
  </si>
  <si>
    <t>713131141</t>
  </si>
  <si>
    <t>Montáž tepelné izolace stěn rohožemi, pásy, deskami, dílci, bloky (izolační materiál ve specifikaci) lepením celoplošně</t>
  </si>
  <si>
    <t>-681188252</t>
  </si>
  <si>
    <t>19,34*0,4</t>
  </si>
  <si>
    <t>9,74*0,95</t>
  </si>
  <si>
    <t>11,38*0,75</t>
  </si>
  <si>
    <t>0,45*0,4</t>
  </si>
  <si>
    <t>7,44*0,4</t>
  </si>
  <si>
    <t>3,9*0,5</t>
  </si>
  <si>
    <t>11,2*0,65</t>
  </si>
  <si>
    <t>9,5*0,65</t>
  </si>
  <si>
    <t>9*1,1</t>
  </si>
  <si>
    <t>10,2*0,95</t>
  </si>
  <si>
    <t>6,04*1,3</t>
  </si>
  <si>
    <t>4,59*1,3</t>
  </si>
  <si>
    <t>89</t>
  </si>
  <si>
    <t>28376424</t>
  </si>
  <si>
    <t>deska z polystyrénu XPS, hrana polodrážková a hladký povrch tl 140mm</t>
  </si>
  <si>
    <t>1965027524</t>
  </si>
  <si>
    <t>87,99*1,02 'Přepočtené koeficientem množství</t>
  </si>
  <si>
    <t>90</t>
  </si>
  <si>
    <t>998713202</t>
  </si>
  <si>
    <t>Přesun hmot pro izolace tepelné stanovený procentní sazbou (%) z ceny vodorovná dopravní vzdálenost do 50 m v objektech výšky přes 6 do 12 m</t>
  </si>
  <si>
    <t>1876479786</t>
  </si>
  <si>
    <t>762</t>
  </si>
  <si>
    <t>Konstrukce tesařské</t>
  </si>
  <si>
    <t>91</t>
  </si>
  <si>
    <t>762341210</t>
  </si>
  <si>
    <t>Bednění a laťování montáž bednění střech rovných a šikmých sklonu do 60° s vyřezáním otvorů z prken hrubých na sraz tl. do 32 mm</t>
  </si>
  <si>
    <t>-387555536</t>
  </si>
  <si>
    <t>výkres  půdorys střechy - nový stav</t>
  </si>
  <si>
    <t>112</t>
  </si>
  <si>
    <t>92</t>
  </si>
  <si>
    <t>60515111</t>
  </si>
  <si>
    <t>řezivo jehličnaté boční prkno jakost I.-II. 2-3cm</t>
  </si>
  <si>
    <t>1427390529</t>
  </si>
  <si>
    <t>112*0,025</t>
  </si>
  <si>
    <t>93</t>
  </si>
  <si>
    <t>762341811</t>
  </si>
  <si>
    <t>Demontáž bednění a laťování bednění střech rovných, obloukových, sklonu do 60° se všemi nadstřešními konstrukcemi z prken hrubých, hoblovaných tl. do 32 mm</t>
  </si>
  <si>
    <t>-549769821</t>
  </si>
  <si>
    <t>výkres  půdorys střechy - stávající stav</t>
  </si>
  <si>
    <t>94</t>
  </si>
  <si>
    <t>998762202</t>
  </si>
  <si>
    <t>Přesun hmot pro konstrukce tesařské stanovený procentní sazbou (%) z ceny vodorovná dopravní vzdálenost do 50 m v objektech výšky přes 6 do 12 m</t>
  </si>
  <si>
    <t>-566624737</t>
  </si>
  <si>
    <t>764</t>
  </si>
  <si>
    <t>Konstrukce klempířské</t>
  </si>
  <si>
    <t>95</t>
  </si>
  <si>
    <t>764001831</t>
  </si>
  <si>
    <t>Demontáž klempířských konstrukcí krytiny z taškových tabulí do suti</t>
  </si>
  <si>
    <t>-1878603081</t>
  </si>
  <si>
    <t>96</t>
  </si>
  <si>
    <t>764002851</t>
  </si>
  <si>
    <t>Demontáž klempířských konstrukcí oplechování parapetů do suti</t>
  </si>
  <si>
    <t>-1164694291</t>
  </si>
  <si>
    <t>C/1</t>
  </si>
  <si>
    <t>1,2*46</t>
  </si>
  <si>
    <t>C/2</t>
  </si>
  <si>
    <t>C/4</t>
  </si>
  <si>
    <t>C/6</t>
  </si>
  <si>
    <t>1,2*26</t>
  </si>
  <si>
    <t>C/7</t>
  </si>
  <si>
    <t>C/10</t>
  </si>
  <si>
    <t>97</t>
  </si>
  <si>
    <t>764004801</t>
  </si>
  <si>
    <t>Demontáž klempířských konstrukcí žlabu podokapního do suti</t>
  </si>
  <si>
    <t>2044100744</t>
  </si>
  <si>
    <t>výpis klempířských prvků</t>
  </si>
  <si>
    <t>22+58+17+9</t>
  </si>
  <si>
    <t>98</t>
  </si>
  <si>
    <t>764004821</t>
  </si>
  <si>
    <t>Demontáž klempířských konstrukcí žlabu nástřešního do suti</t>
  </si>
  <si>
    <t>-10643127</t>
  </si>
  <si>
    <t>31+20</t>
  </si>
  <si>
    <t>99</t>
  </si>
  <si>
    <t>764004861</t>
  </si>
  <si>
    <t>Demontáž klempířských konstrukcí svodu do suti</t>
  </si>
  <si>
    <t>-1898140167</t>
  </si>
  <si>
    <t>56+66</t>
  </si>
  <si>
    <t>100</t>
  </si>
  <si>
    <t>764121454</t>
  </si>
  <si>
    <t>Krytina z hliníkového plechu s úpravou u okapů, prostupů a výčnělků ze šablon, počet kusů přes 4 do 10 ks/m2 přes 60°</t>
  </si>
  <si>
    <t>-304124093</t>
  </si>
  <si>
    <t>101</t>
  </si>
  <si>
    <t>76421264</t>
  </si>
  <si>
    <t>Oplechování střešních prvků z pozinkovaného plechu s povrchovou úpravou štítu závětrnou lištou rš 740 mm</t>
  </si>
  <si>
    <t>-621897719</t>
  </si>
  <si>
    <t>K/20</t>
  </si>
  <si>
    <t>K/21</t>
  </si>
  <si>
    <t>102</t>
  </si>
  <si>
    <t>76421661</t>
  </si>
  <si>
    <t>Oplechování parapetů z pozinkovaného plechu s povrchovou úpravou rovných celoplošně lepené, bez rohů rš 270 mm</t>
  </si>
  <si>
    <t>-1727523544</t>
  </si>
  <si>
    <t>K/3</t>
  </si>
  <si>
    <t>53*1,2</t>
  </si>
  <si>
    <t>K/4</t>
  </si>
  <si>
    <t>K/5</t>
  </si>
  <si>
    <t>2*3</t>
  </si>
  <si>
    <t>K/6</t>
  </si>
  <si>
    <t>103</t>
  </si>
  <si>
    <t>76421662</t>
  </si>
  <si>
    <t>Oplechování parapetů z pozinkovaného plechu s povrchovou úpravou rovných celoplošně lepené, bez rohů rš 290 mm</t>
  </si>
  <si>
    <t>-2084900509</t>
  </si>
  <si>
    <t>K/1</t>
  </si>
  <si>
    <t>1,2*43</t>
  </si>
  <si>
    <t>K/2</t>
  </si>
  <si>
    <t>2,4*3</t>
  </si>
  <si>
    <t>K/8</t>
  </si>
  <si>
    <t>104</t>
  </si>
  <si>
    <t>76421663</t>
  </si>
  <si>
    <t>Oplechování parapetů z pozinkovaného plechu s povrchovou úpravou rovných celoplošně lepené, bez rohů rš 730 mm</t>
  </si>
  <si>
    <t>398363861</t>
  </si>
  <si>
    <t>K/7</t>
  </si>
  <si>
    <t>1,2*4</t>
  </si>
  <si>
    <t>K/9</t>
  </si>
  <si>
    <t>6,6*1</t>
  </si>
  <si>
    <t>K/10</t>
  </si>
  <si>
    <t>4,7*1</t>
  </si>
  <si>
    <t>105</t>
  </si>
  <si>
    <t>76431166</t>
  </si>
  <si>
    <t>Lemování zdí z pozinkovaného plechu s povrchovou úpravou boční nebo horní rovné, střech s krytinou prejzovou nebo vlnitou rš 480 mm</t>
  </si>
  <si>
    <t>1670872222</t>
  </si>
  <si>
    <t>K/19</t>
  </si>
  <si>
    <t>106</t>
  </si>
  <si>
    <t>76451167</t>
  </si>
  <si>
    <t>Žlab podokapní z pozinkovaného plechu s povrchovou úpravou včetně háků a čel půlkruhový do rš 250 mm</t>
  </si>
  <si>
    <t>1055073583</t>
  </si>
  <si>
    <t>K/17</t>
  </si>
  <si>
    <t>K/18</t>
  </si>
  <si>
    <t>107</t>
  </si>
  <si>
    <t>764511602</t>
  </si>
  <si>
    <t>Žlab podokapní z pozinkovaného plechu s povrchovou úpravou včetně háků a čel půlkruhový rš 330 mm</t>
  </si>
  <si>
    <t>1042490668</t>
  </si>
  <si>
    <t>K/11</t>
  </si>
  <si>
    <t>K/12</t>
  </si>
  <si>
    <t>108</t>
  </si>
  <si>
    <t>7645138</t>
  </si>
  <si>
    <t>Žlab nadokapní (nástřešní) z pozinkovaného plechu s povrchovou úpravou oblého tvaru, včetně háků, čel a hrdel rš 800 mm</t>
  </si>
  <si>
    <t>-309477154</t>
  </si>
  <si>
    <t>K/13</t>
  </si>
  <si>
    <t>K/14</t>
  </si>
  <si>
    <t>109</t>
  </si>
  <si>
    <t>76451867</t>
  </si>
  <si>
    <t>Svod z pozinkovaného plechu s upraveným povrchem včetně objímek, kolen a odskoků kruhový, průměru 125 mm</t>
  </si>
  <si>
    <t>-348266702</t>
  </si>
  <si>
    <t>K/15</t>
  </si>
  <si>
    <t>K/16</t>
  </si>
  <si>
    <t>110</t>
  </si>
  <si>
    <t>998764202</t>
  </si>
  <si>
    <t>Přesun hmot pro konstrukce klempířské stanovený procentní sazbou (%) z ceny vodorovná dopravní vzdálenost do 50 m v objektech výšky přes 6 do 12 m</t>
  </si>
  <si>
    <t>1652153407</t>
  </si>
  <si>
    <t>766</t>
  </si>
  <si>
    <t>Konstrukce truhlářské</t>
  </si>
  <si>
    <t>111</t>
  </si>
  <si>
    <t>766000216</t>
  </si>
  <si>
    <t>Montáž oken plastových, montáž žaluzií</t>
  </si>
  <si>
    <t>kpl</t>
  </si>
  <si>
    <t>-1080471735</t>
  </si>
  <si>
    <t>6114001</t>
  </si>
  <si>
    <t>okno plastové dvoukřídlé  s nadsvětlíkem OS, 1200 x 2100 mm, barva bílá,izolační trojsklo, stav. hl. min 75 mm, Uw max.0,85 W/m2.K     C/1</t>
  </si>
  <si>
    <t>1004185975</t>
  </si>
  <si>
    <t>113</t>
  </si>
  <si>
    <t>6114001a</t>
  </si>
  <si>
    <t>žaluzie vnitřní MAX 25 mm, barva bílá   C/1</t>
  </si>
  <si>
    <t>1434444808</t>
  </si>
  <si>
    <t>114</t>
  </si>
  <si>
    <t>6114001b</t>
  </si>
  <si>
    <t>klika uzamykatelná, barva bílá   C/1</t>
  </si>
  <si>
    <t>1914145255</t>
  </si>
  <si>
    <t>115</t>
  </si>
  <si>
    <t>6114002</t>
  </si>
  <si>
    <t>okno plastové dvoukřídlé s nadsvětlíkem O+S 1200 x 2100 mm, barva bílá,izolační trojsklo, stav. hl. min 75 mm,Uw max.0,85 W/m2.K   C/2</t>
  </si>
  <si>
    <t>-731081483</t>
  </si>
  <si>
    <t>116</t>
  </si>
  <si>
    <t>6114002a</t>
  </si>
  <si>
    <t>žaluzie vntřní MAX 25mm,barva bílá   C/2</t>
  </si>
  <si>
    <t>1235791192</t>
  </si>
  <si>
    <t>117</t>
  </si>
  <si>
    <t>6114003</t>
  </si>
  <si>
    <t>okno plastové dvoukřídlé OS+OS, se sloupkem 1200 x 700 mm, barva bílá,izolační trojsklo, stav. hl. min 75 mm,Uw max.0,85 W/m2.K   C/3</t>
  </si>
  <si>
    <t>26454492</t>
  </si>
  <si>
    <t>118</t>
  </si>
  <si>
    <t>6114003a</t>
  </si>
  <si>
    <t>žaluzie vnitřní MAX 25mm, barva bílá   C/3</t>
  </si>
  <si>
    <t>1702864883</t>
  </si>
  <si>
    <t>119</t>
  </si>
  <si>
    <t>6114003b</t>
  </si>
  <si>
    <t>klika uzamykatelná, barva bílá   C/3</t>
  </si>
  <si>
    <t>1631205615</t>
  </si>
  <si>
    <t>120</t>
  </si>
  <si>
    <t>6114004</t>
  </si>
  <si>
    <t>okno plastové jednokřídlé s nadsvětlíkem OS+OS 900 x 2100 mm, barva bílá,izolační trojsklo, stav. hl. min 75 mm,Uw max.0,85 W/m2.K   C/4</t>
  </si>
  <si>
    <t>-647598492</t>
  </si>
  <si>
    <t>121</t>
  </si>
  <si>
    <t>6114004a</t>
  </si>
  <si>
    <t>žaluzie vnitřní MAX 25mm, barva bílá  C/4</t>
  </si>
  <si>
    <t>2073821700</t>
  </si>
  <si>
    <t>122</t>
  </si>
  <si>
    <t>6114005</t>
  </si>
  <si>
    <t>okno plastové dvoukřídlé s nadsvětlíky, OS+OS+OS+OS, 2000x2100 mm, barva bílá,izolační trojsklo, stav. hl. min 75 mm,Uw max.0,85 W/m2.K   C/5</t>
  </si>
  <si>
    <t>-538286058</t>
  </si>
  <si>
    <t>123</t>
  </si>
  <si>
    <t>6114005a</t>
  </si>
  <si>
    <t>žaluzie vnitřní, MAX 25mm, barva bílá  C/5</t>
  </si>
  <si>
    <t>2052826175</t>
  </si>
  <si>
    <t>124</t>
  </si>
  <si>
    <t>6114005b</t>
  </si>
  <si>
    <t>klika uzamykatelná, barva bílá   C/5</t>
  </si>
  <si>
    <t>490389775</t>
  </si>
  <si>
    <t>125</t>
  </si>
  <si>
    <t>6114006</t>
  </si>
  <si>
    <t>okno plastové dvoukřídlé OS + OS 1200 x 1500 mm, barva bílá,izolační trojsklo, stav. hl. min 75 mm,Uw max.0,85 W/m2.K   C/6</t>
  </si>
  <si>
    <t>45535199</t>
  </si>
  <si>
    <t>126</t>
  </si>
  <si>
    <t>6114006a</t>
  </si>
  <si>
    <t>žaluzie vnitřní MAX 25, barva bílá   C/6</t>
  </si>
  <si>
    <t>1164085882</t>
  </si>
  <si>
    <t>127</t>
  </si>
  <si>
    <t>6114007</t>
  </si>
  <si>
    <t>okno plastové dvoukřídlé, s nadsvětlíkem, OS + OS +S,1200x1500 mm, barva bílá,izolační trojsklo, stav. hl. min 75 mm,Uw max.0,85 W/m2.K   C/7</t>
  </si>
  <si>
    <t>1181218536</t>
  </si>
  <si>
    <t>128</t>
  </si>
  <si>
    <t>6114007a</t>
  </si>
  <si>
    <t>žaluzie vnitřní MAX 25mm, barva bílá  C/7</t>
  </si>
  <si>
    <t>-640843813</t>
  </si>
  <si>
    <t>129</t>
  </si>
  <si>
    <t>6114008</t>
  </si>
  <si>
    <t>okno plastové dvoukřídlé OS+ OS, 1200 x 900 mm, barva bílá,izolační trojsklo, stav. hl. min 75 mm,Uw max.0,85 W/m2.K   C/8</t>
  </si>
  <si>
    <t>-811213899</t>
  </si>
  <si>
    <t>130</t>
  </si>
  <si>
    <t>6114008a</t>
  </si>
  <si>
    <t>žaluzie vnitřní MAX 25mm, barva bílá  C/8</t>
  </si>
  <si>
    <t>1399446780</t>
  </si>
  <si>
    <t>131</t>
  </si>
  <si>
    <t>6114008b</t>
  </si>
  <si>
    <t>klika uzamykatelná, barva bílá   C/8</t>
  </si>
  <si>
    <t>-1147222087</t>
  </si>
  <si>
    <t>132</t>
  </si>
  <si>
    <t>6114009</t>
  </si>
  <si>
    <t>okno plastové čtyřkřídlé  s nadsvětlíky, OS+OS+OS+OS+OS+OS  3150 x 2100 mm, barva bílá,izolační trojsklo, stav. hl. min 75 mm,Uw max.0,85 W/m2.K    C/9</t>
  </si>
  <si>
    <t>-898432157</t>
  </si>
  <si>
    <t>133</t>
  </si>
  <si>
    <t>6114009a</t>
  </si>
  <si>
    <t>žaluzie vnitřní MAX 25mm, barva bílá  C/9</t>
  </si>
  <si>
    <t>766491417</t>
  </si>
  <si>
    <t>134</t>
  </si>
  <si>
    <t>6114009b</t>
  </si>
  <si>
    <t>klika uzamykatelná, barva bílá   C/9</t>
  </si>
  <si>
    <t>-1499414737</t>
  </si>
  <si>
    <t>135</t>
  </si>
  <si>
    <t>6114011</t>
  </si>
  <si>
    <t>Okno plastové jednokřídlé OS 900x1500 mm, barva bílá, izolační trojsklo, stav. hl. min. 75 mm,Uw max.0,85 W/m2.K   C/10</t>
  </si>
  <si>
    <t>1157241768</t>
  </si>
  <si>
    <t>136</t>
  </si>
  <si>
    <t>6114011a</t>
  </si>
  <si>
    <t>žaluzie vnitřní MAX 25mm, barva bílá      C/10</t>
  </si>
  <si>
    <t>-1532686758</t>
  </si>
  <si>
    <t>137</t>
  </si>
  <si>
    <t>6114012</t>
  </si>
  <si>
    <t>okno plastové dvoukřídlé ,  OS + OS, 2000x1500 mm,barva bílá,izolační trojsklo, stav. hl. min 75 mm,Uw max.0,85 W/m2.K     C/11</t>
  </si>
  <si>
    <t>-882116249</t>
  </si>
  <si>
    <t>138</t>
  </si>
  <si>
    <t>6114012a</t>
  </si>
  <si>
    <t>žaluzie vnitřní MAX 25mm,barva bílá    C/11</t>
  </si>
  <si>
    <t>323698876</t>
  </si>
  <si>
    <t>139</t>
  </si>
  <si>
    <t>61140011b</t>
  </si>
  <si>
    <t>klika uzamykatelná, barva bílá   C/11</t>
  </si>
  <si>
    <t>405985519</t>
  </si>
  <si>
    <t>140</t>
  </si>
  <si>
    <t>6114013</t>
  </si>
  <si>
    <t>okno plastové čtyřkřídlé s nadsvětlíky OS+OS+OS+OS+OS+OS, 2400x2100mcm, barva bílá,izolační trojsklo, stav. hl. min 75 mm,Uw max.0,85 W/m2.K   C/12</t>
  </si>
  <si>
    <t>-1390960423</t>
  </si>
  <si>
    <t>141</t>
  </si>
  <si>
    <t>6114013a</t>
  </si>
  <si>
    <t>žaluzie vnitřní MAX 25mm, barva bílá        C/12</t>
  </si>
  <si>
    <t>-1249183890</t>
  </si>
  <si>
    <t>142</t>
  </si>
  <si>
    <t>6114014</t>
  </si>
  <si>
    <t>okno plastové čtyřkřídlé  OS+OS+ OS+OS, 2400x1500 mm, barva bílá,izolační trojsklo, stav. hl. min 75 mm,Uw max.0,85 W/m2.K   C/13</t>
  </si>
  <si>
    <t>-470136554</t>
  </si>
  <si>
    <t>143</t>
  </si>
  <si>
    <t>6114014a</t>
  </si>
  <si>
    <t>žaluzie vnitřní MAX 25mm,barva bílá      C/13</t>
  </si>
  <si>
    <t>-1379771246</t>
  </si>
  <si>
    <t>144</t>
  </si>
  <si>
    <t>766000217</t>
  </si>
  <si>
    <t>Dodávka a montáž těsnění připojovací spáry</t>
  </si>
  <si>
    <t>200027622</t>
  </si>
  <si>
    <t>145</t>
  </si>
  <si>
    <t>766421214</t>
  </si>
  <si>
    <t>Montáž obložení podhledů jednoduchých palubkami na pero a drážku z měkkého dřeva, šířky přes 100 mm</t>
  </si>
  <si>
    <t>707513657</t>
  </si>
  <si>
    <t>mansardové střechy</t>
  </si>
  <si>
    <t>3,5*0,5</t>
  </si>
  <si>
    <t>2,7*0,5</t>
  </si>
  <si>
    <t>2,3*0,5</t>
  </si>
  <si>
    <t>4,3*0,5</t>
  </si>
  <si>
    <t>1,2*0,5</t>
  </si>
  <si>
    <t>0,45*0,5</t>
  </si>
  <si>
    <t>9,8*0,5</t>
  </si>
  <si>
    <t>7,1*0,5</t>
  </si>
  <si>
    <t>146</t>
  </si>
  <si>
    <t>61191155</t>
  </si>
  <si>
    <t>palubky obkladové SM profil klasický 19x116mm A/B</t>
  </si>
  <si>
    <t>-1506700517</t>
  </si>
  <si>
    <t>147</t>
  </si>
  <si>
    <t>766421821</t>
  </si>
  <si>
    <t>Demontáž obložení podhledů palubkami</t>
  </si>
  <si>
    <t>94524942</t>
  </si>
  <si>
    <t>148</t>
  </si>
  <si>
    <t>766441811</t>
  </si>
  <si>
    <t>Demontáž parapetních desek dřevěných nebo plastových šířky do 300 mm délky do 1m</t>
  </si>
  <si>
    <t>-1893579783</t>
  </si>
  <si>
    <t>149</t>
  </si>
  <si>
    <t>766441821</t>
  </si>
  <si>
    <t>Demontáž parapetních desek dřevěných nebo plastových šířky do 300 mm délky přes 1m</t>
  </si>
  <si>
    <t>-770502603</t>
  </si>
  <si>
    <t>150</t>
  </si>
  <si>
    <t>766694111</t>
  </si>
  <si>
    <t>Montáž ostatních truhlářských konstrukcí parapetních desek dřevěných nebo plastových šířky do 300 mm, délky do 1000 mm</t>
  </si>
  <si>
    <t>-86618815</t>
  </si>
  <si>
    <t>151</t>
  </si>
  <si>
    <t>766694112</t>
  </si>
  <si>
    <t>Montáž ostatních truhlářských konstrukcí parapetních desek dřevěných nebo plastových šířky do 300 mm, délky přes 1000 do 1600 mm</t>
  </si>
  <si>
    <t>-1823107303</t>
  </si>
  <si>
    <t>C/3</t>
  </si>
  <si>
    <t>C/8</t>
  </si>
  <si>
    <t>152</t>
  </si>
  <si>
    <t>766694113</t>
  </si>
  <si>
    <t>Montáž ostatních truhlářských konstrukcí parapetních desek dřevěných nebo plastových šířky do 300 mm, délky přes 1600 do 2600 mm</t>
  </si>
  <si>
    <t>1443213237</t>
  </si>
  <si>
    <t>C/5</t>
  </si>
  <si>
    <t>C/11</t>
  </si>
  <si>
    <t>C/12</t>
  </si>
  <si>
    <t>C/13</t>
  </si>
  <si>
    <t>153</t>
  </si>
  <si>
    <t>766694114</t>
  </si>
  <si>
    <t>Montáž ostatních truhlářských konstrukcí parapetních desek dřevěných nebo plastových šířky do 300 mm, délky přes 2600 mm</t>
  </si>
  <si>
    <t>-2090864715</t>
  </si>
  <si>
    <t>C/9</t>
  </si>
  <si>
    <t>154</t>
  </si>
  <si>
    <t>60794103</t>
  </si>
  <si>
    <t>deska parapetní dřevotřísková vnitřní 0,3 x 1 m</t>
  </si>
  <si>
    <t>-1814315580</t>
  </si>
  <si>
    <t>56*1,2</t>
  </si>
  <si>
    <t>11*1,2</t>
  </si>
  <si>
    <t>2*1,2</t>
  </si>
  <si>
    <t>6*0,9</t>
  </si>
  <si>
    <t>30*1,2</t>
  </si>
  <si>
    <t>3*1,2</t>
  </si>
  <si>
    <t>2*3,15</t>
  </si>
  <si>
    <t>3*0,9</t>
  </si>
  <si>
    <t>1*2</t>
  </si>
  <si>
    <t>2*2,4</t>
  </si>
  <si>
    <t>1*2,4</t>
  </si>
  <si>
    <t>155</t>
  </si>
  <si>
    <t>998766202</t>
  </si>
  <si>
    <t>Přesun hmot pro konstrukce truhlářské stanovený procentní sazbou (%) z ceny vodorovná dopravní vzdálenost do 50 m v objektech výšky přes 6 do 12 m</t>
  </si>
  <si>
    <t>1046959205</t>
  </si>
  <si>
    <t>767</t>
  </si>
  <si>
    <t>Konstrukce zámečnické</t>
  </si>
  <si>
    <t>156</t>
  </si>
  <si>
    <t>767001</t>
  </si>
  <si>
    <t>Montáž vstupních hliníkových výrobků</t>
  </si>
  <si>
    <t>634695507</t>
  </si>
  <si>
    <t>157</t>
  </si>
  <si>
    <t>767002</t>
  </si>
  <si>
    <t>Dveře hliníkové, dvoukřídlové O, s nadsvětlíkem F,  s přerušeným tepelným mostem, 1700 x 3000 mm, izolační trojsklo čiré,bezpečnostní sklo, bezpečnostní kování, Ud = max.1,2W/m2.k, klika,koule    D/1</t>
  </si>
  <si>
    <t>ks</t>
  </si>
  <si>
    <t>-1399362078</t>
  </si>
  <si>
    <t>158</t>
  </si>
  <si>
    <t>767005</t>
  </si>
  <si>
    <t>Dodávka a montáž dvoukřídlých automatických dveří s bočními světlíky a nadsvětlíky, hliníkové s přerušeným tepelným mostem, rozměr 3150x2750 mm,izolační trojsklo,čiré,bezpečnostní, st.hloubka min.72mm, Ud=max.1,2 W/m2.K D/2</t>
  </si>
  <si>
    <t>1224642659</t>
  </si>
  <si>
    <t>159</t>
  </si>
  <si>
    <t>767642814</t>
  </si>
  <si>
    <t>Demontáž automatických dveří výšky přes 2200 mm do 3000 mm linerálních nebo teleskopických, šířky přes 2500 mm do 3500 mm</t>
  </si>
  <si>
    <t>-1895547084</t>
  </si>
  <si>
    <t>vstup do budovy</t>
  </si>
  <si>
    <t>160</t>
  </si>
  <si>
    <t>767661811</t>
  </si>
  <si>
    <t>Demontáž mříží pevných nebo otevíravých</t>
  </si>
  <si>
    <t>-1114593519</t>
  </si>
  <si>
    <t>(1,215*2,2)*3</t>
  </si>
  <si>
    <t>161</t>
  </si>
  <si>
    <t>767662120</t>
  </si>
  <si>
    <t>Montáž mříží pevných, připevněných svařováním</t>
  </si>
  <si>
    <t>-332732829</t>
  </si>
  <si>
    <t>1,215*2,1*2</t>
  </si>
  <si>
    <t>162</t>
  </si>
  <si>
    <t>767662</t>
  </si>
  <si>
    <t>dodávka mříží</t>
  </si>
  <si>
    <t>379393033</t>
  </si>
  <si>
    <t>163</t>
  </si>
  <si>
    <t>998767202</t>
  </si>
  <si>
    <t>Přesun hmot pro zámečnické konstrukce stanovený procentní sazbou (%) z ceny vodorovná dopravní vzdálenost do 50 m v objektech výšky přes 6 do 12 m</t>
  </si>
  <si>
    <t>-251825174</t>
  </si>
  <si>
    <t>783</t>
  </si>
  <si>
    <t>Dokončovací práce - nátěry</t>
  </si>
  <si>
    <t>164</t>
  </si>
  <si>
    <t>783101401</t>
  </si>
  <si>
    <t>Příprava podkladu truhlářských konstrukcí před provedením nátěru ometení</t>
  </si>
  <si>
    <t>-1892545874</t>
  </si>
  <si>
    <t>165</t>
  </si>
  <si>
    <t>783123121</t>
  </si>
  <si>
    <t>Napouštěcí nátěr truhlářských konstrukcí dvojnásobný fungicidní akrylátový</t>
  </si>
  <si>
    <t>-946085098</t>
  </si>
  <si>
    <t>166</t>
  </si>
  <si>
    <t>783124101</t>
  </si>
  <si>
    <t>Základní nátěr truhlářských konstrukcí jednonásobný akrylátový</t>
  </si>
  <si>
    <t>-777054947</t>
  </si>
  <si>
    <t>167</t>
  </si>
  <si>
    <t>783128101</t>
  </si>
  <si>
    <t>Lazurovací nátěr truhlářských konstrukcí jednonásobný akrylátový</t>
  </si>
  <si>
    <t>1516970895</t>
  </si>
  <si>
    <t>784</t>
  </si>
  <si>
    <t>Dokončovací práce - malby a tapety</t>
  </si>
  <si>
    <t>168</t>
  </si>
  <si>
    <t>784211101</t>
  </si>
  <si>
    <t>Malby z malířských směsí otěruvzdorných za mokra dvojnásobné, bílé za mokra otěruvzdorné výborně v místnostech výšky do 3,80 m</t>
  </si>
  <si>
    <t>1788319454</t>
  </si>
  <si>
    <t>dozdívky, ostění</t>
  </si>
  <si>
    <t>37,61</t>
  </si>
  <si>
    <t>620,95*0,7</t>
  </si>
  <si>
    <t>OST</t>
  </si>
  <si>
    <t>Ostatní</t>
  </si>
  <si>
    <t>169</t>
  </si>
  <si>
    <t>OST 01</t>
  </si>
  <si>
    <t>Demontáž prvků na fasádě - poštovní schránky,cedule, siréna,klimatizační jednotky, držák vlajky,osvětlení</t>
  </si>
  <si>
    <t>hod</t>
  </si>
  <si>
    <t>512</t>
  </si>
  <si>
    <t>987186548</t>
  </si>
  <si>
    <t>170</t>
  </si>
  <si>
    <t>OST 02</t>
  </si>
  <si>
    <t>Zpětná montáž prvků na fasádu - poštovní schránky,cedule, siréna,klimatizační jednotky, držák vlajky,osvětlení</t>
  </si>
  <si>
    <t>-1835877225</t>
  </si>
  <si>
    <t>171</t>
  </si>
  <si>
    <t>OST 03</t>
  </si>
  <si>
    <t>Povinná publicita</t>
  </si>
  <si>
    <t>494765434</t>
  </si>
  <si>
    <t>172</t>
  </si>
  <si>
    <t>OST 04</t>
  </si>
  <si>
    <t>Zábor veřejného prostranství</t>
  </si>
  <si>
    <t>946742887</t>
  </si>
  <si>
    <t>173</t>
  </si>
  <si>
    <t>OST 05</t>
  </si>
  <si>
    <t>Dokumentace skutečného provedení stavby - 4x v tištěné podobě a 2x v digitální podobě ve formátu PDF</t>
  </si>
  <si>
    <t>-936583876</t>
  </si>
  <si>
    <t>174</t>
  </si>
  <si>
    <t>OST 06</t>
  </si>
  <si>
    <t>Ornitologický průzkum před prováděním prací</t>
  </si>
  <si>
    <t>-1051780334</t>
  </si>
  <si>
    <t>VRN</t>
  </si>
  <si>
    <t>Vedlejší rozpočtové náklady</t>
  </si>
  <si>
    <t>175</t>
  </si>
  <si>
    <t>VRN 01</t>
  </si>
  <si>
    <t>Zařízení staveniště</t>
  </si>
  <si>
    <t>1905076825</t>
  </si>
  <si>
    <t>176</t>
  </si>
  <si>
    <t>VRN 02</t>
  </si>
  <si>
    <t>Provoz investora</t>
  </si>
  <si>
    <t>256683762</t>
  </si>
  <si>
    <t>Soupis:</t>
  </si>
  <si>
    <t>SO 011 - Hromosvod</t>
  </si>
  <si>
    <t>D1 - Elektromontáže - začátek</t>
  </si>
  <si>
    <t>D2 - ZINKOVANÉ PROVEDENÍ OCELOVÝ DRÁT POZINKOVANÝ</t>
  </si>
  <si>
    <t>D3 - OCELOVÝ PÁSEK POZINKOVANÝ</t>
  </si>
  <si>
    <t>D4 - Podpěra vedení do zdiva</t>
  </si>
  <si>
    <t>D5 - Podpěra vedení na ocel. Konstrukce</t>
  </si>
  <si>
    <t>D6 - plechová Uni 2xM10</t>
  </si>
  <si>
    <t>D7 - Svorka</t>
  </si>
  <si>
    <t>D8 - Jímací tyč</t>
  </si>
  <si>
    <t>D9 - OCHRANNÝ ÚHELNÍK A DRŽÁKY</t>
  </si>
  <si>
    <t>D10 - Označovací štítky PVC</t>
  </si>
  <si>
    <t>D11 - Podstavec</t>
  </si>
  <si>
    <t>D12 - Podpěra na lepenkovou krytinu</t>
  </si>
  <si>
    <t>D13 - JÍMACÍ TYČ</t>
  </si>
  <si>
    <t>D14 - HODINOVE ZUCTOVACI SAZBY</t>
  </si>
  <si>
    <t>D15 - PROVEDENI REVIZNICH ZKOUSEK DLE ČSN 331500</t>
  </si>
  <si>
    <t>D1</t>
  </si>
  <si>
    <t>Elektromontáže - začátek</t>
  </si>
  <si>
    <t>Pol1</t>
  </si>
  <si>
    <t>Izolování zemnícího pásku, drátu 30 cm</t>
  </si>
  <si>
    <t>Pol2</t>
  </si>
  <si>
    <t>Tvarování montážního dílu</t>
  </si>
  <si>
    <t>D2</t>
  </si>
  <si>
    <t>ZINKOVANÉ PROVEDENÍ OCELOVÝ DRÁT POZINKOVANÝ</t>
  </si>
  <si>
    <t>Pol3</t>
  </si>
  <si>
    <t>Drát 10 drát ø 10mm(0,62kg/m), pevně</t>
  </si>
  <si>
    <t>D3</t>
  </si>
  <si>
    <t>OCELOVÝ PÁSEK POZINKOVANÝ</t>
  </si>
  <si>
    <t>Pol4</t>
  </si>
  <si>
    <t>Páska 30x4 páska 30x4 (0,95 kg/m), pevně</t>
  </si>
  <si>
    <t>D4</t>
  </si>
  <si>
    <t>Podpěra vedení do zdiva</t>
  </si>
  <si>
    <t>Pol5</t>
  </si>
  <si>
    <t>PV01 - 150 mm</t>
  </si>
  <si>
    <t>D5</t>
  </si>
  <si>
    <t>Podpěra vedení na ocel. Konstrukce</t>
  </si>
  <si>
    <t>Pol6</t>
  </si>
  <si>
    <t>SO okapových žlabů - velká</t>
  </si>
  <si>
    <t>D6</t>
  </si>
  <si>
    <t>plechová Uni 2xM10</t>
  </si>
  <si>
    <t>Pol7</t>
  </si>
  <si>
    <t>SK křížová</t>
  </si>
  <si>
    <t>D7</t>
  </si>
  <si>
    <t>Svorka</t>
  </si>
  <si>
    <t>Pol8</t>
  </si>
  <si>
    <t>SS litina</t>
  </si>
  <si>
    <t>Pol9</t>
  </si>
  <si>
    <t>SZ litina</t>
  </si>
  <si>
    <t>D8</t>
  </si>
  <si>
    <t>Jímací tyč</t>
  </si>
  <si>
    <t>Pol10</t>
  </si>
  <si>
    <t>JP10 bez osazení 1,0 m, rovný</t>
  </si>
  <si>
    <t>D9</t>
  </si>
  <si>
    <t>OCHRANNÝ ÚHELNÍK A DRŽÁKY</t>
  </si>
  <si>
    <t>Pol11</t>
  </si>
  <si>
    <t>OU 1,7 ochranný úhelník, L 1700mm</t>
  </si>
  <si>
    <t>Pol12</t>
  </si>
  <si>
    <t>DUZ držák ochranného úhelníku do zdiva, L 170mm</t>
  </si>
  <si>
    <t>D10</t>
  </si>
  <si>
    <t>Označovací štítky PVC</t>
  </si>
  <si>
    <t>Pol13</t>
  </si>
  <si>
    <t>č. 0-9</t>
  </si>
  <si>
    <t>D11</t>
  </si>
  <si>
    <t>Podstavec</t>
  </si>
  <si>
    <t>Pol14</t>
  </si>
  <si>
    <t>Pryžové těsnění "Master plug" (pro PV 22)</t>
  </si>
  <si>
    <t>D12</t>
  </si>
  <si>
    <t>Podpěra na lepenkovou krytinu</t>
  </si>
  <si>
    <t>Pol15</t>
  </si>
  <si>
    <t>PV22 L - 100 (s pryž. těsněním)</t>
  </si>
  <si>
    <t>D13</t>
  </si>
  <si>
    <t>JÍMACÍ TYČ</t>
  </si>
  <si>
    <t>Pol16</t>
  </si>
  <si>
    <t>0,5 m</t>
  </si>
  <si>
    <t>Pol17</t>
  </si>
  <si>
    <t>840 008 Vodič AlMgSi Rd 8 polotvrdý</t>
  </si>
  <si>
    <t>D14</t>
  </si>
  <si>
    <t>HODINOVE ZUCTOVACI SAZBY</t>
  </si>
  <si>
    <t>Pol18</t>
  </si>
  <si>
    <t>Zabezpeceni pracoviste</t>
  </si>
  <si>
    <t>Pol19</t>
  </si>
  <si>
    <t>Demontáž stávajícího vedení</t>
  </si>
  <si>
    <t>Pol20</t>
  </si>
  <si>
    <t>Výkop pro uložení pásku, 0,5 m</t>
  </si>
  <si>
    <t>D15</t>
  </si>
  <si>
    <t>PROVEDENI REVIZNICH ZKOUSEK DLE ČSN 331500</t>
  </si>
  <si>
    <t>Pol21</t>
  </si>
  <si>
    <t>Spoluprace s reviz.technikem</t>
  </si>
  <si>
    <t>Pol22</t>
  </si>
  <si>
    <t>Revizni technik</t>
  </si>
  <si>
    <t>Pol23</t>
  </si>
  <si>
    <t>Montažní práce blíže nespecifikované</t>
  </si>
  <si>
    <t>Pol24</t>
  </si>
  <si>
    <t>Plošina</t>
  </si>
  <si>
    <t>Pol25</t>
  </si>
  <si>
    <t>Podružný materiál</t>
  </si>
  <si>
    <t>-728189440</t>
  </si>
  <si>
    <t>Pol26</t>
  </si>
  <si>
    <t>PPV 6,0% z montáže : materiál + práce</t>
  </si>
  <si>
    <t>781938507</t>
  </si>
  <si>
    <t>SO 012 - Regulace</t>
  </si>
  <si>
    <t>731 - Kotelny</t>
  </si>
  <si>
    <t>734 - Armatury</t>
  </si>
  <si>
    <t>735 - Otopná tělesa</t>
  </si>
  <si>
    <t>799 - Ostatní</t>
  </si>
  <si>
    <t>731</t>
  </si>
  <si>
    <t>Kotelny</t>
  </si>
  <si>
    <t>731R2</t>
  </si>
  <si>
    <t>Vypuštění a napuštění OS</t>
  </si>
  <si>
    <t>734</t>
  </si>
  <si>
    <t>Armatury</t>
  </si>
  <si>
    <t>998734103</t>
  </si>
  <si>
    <t>Přesun hmot pro armatury stanovený z hmotnosti přesunovaného materiálu vodorovná dopravní vzdálenost do 50 m v objektech výšky přes 12 do 24 m</t>
  </si>
  <si>
    <t>734209103C00</t>
  </si>
  <si>
    <t>Demontáž a zpětná montáž termostatických hlavic</t>
  </si>
  <si>
    <t>55155161005</t>
  </si>
  <si>
    <t>Hlav.termostatická (výměna 30%)</t>
  </si>
  <si>
    <t>55155161076</t>
  </si>
  <si>
    <t>Vent.term. 8st.nastavení př.1/2"( výměna 30%)</t>
  </si>
  <si>
    <t>55155161077</t>
  </si>
  <si>
    <t>Vent.term. 8st.nastavení př.3/4"</t>
  </si>
  <si>
    <t>735</t>
  </si>
  <si>
    <t>Otopná tělesa</t>
  </si>
  <si>
    <t>735000912</t>
  </si>
  <si>
    <t>Regulace otopného systému při opravách vyregulování dvojregulačních ventilů a kohoutů s termostatickým ovládáním</t>
  </si>
  <si>
    <t>799</t>
  </si>
  <si>
    <t>904C02</t>
  </si>
  <si>
    <t>Hzs-zkousky v ramci montaz.praci Topná zkouška</t>
  </si>
  <si>
    <t>799PC001</t>
  </si>
  <si>
    <t>Úklid staveniště</t>
  </si>
  <si>
    <t>soub</t>
  </si>
  <si>
    <t>SO 02 - Bourání vstupu, balkonů,výstavba nového vstupu - neuznatelné náklady</t>
  </si>
  <si>
    <t xml:space="preserve">    2 - Zakládání</t>
  </si>
  <si>
    <t>121101101</t>
  </si>
  <si>
    <t>Sejmutí ornice nebo lesní půdy s vodorovným přemístěním na hromady v místě upotřebení nebo na dočasné či trvalé skládky se složením, na vzdálenost do 50 m</t>
  </si>
  <si>
    <t>1921789800</t>
  </si>
  <si>
    <t>u vstupu</t>
  </si>
  <si>
    <t>1*3*0,1</t>
  </si>
  <si>
    <t>670470716</t>
  </si>
  <si>
    <t>vstup</t>
  </si>
  <si>
    <t>3,95*3*0,1</t>
  </si>
  <si>
    <t>-44827391</t>
  </si>
  <si>
    <t>132301101</t>
  </si>
  <si>
    <t>Hloubení zapažených i nezapažených rýh šířky do 600 mm s urovnáním dna do předepsaného profilu a spádu v hornině tř. 4 do 100 m3</t>
  </si>
  <si>
    <t>1405209928</t>
  </si>
  <si>
    <t>základy vstupu</t>
  </si>
  <si>
    <t>3,1*0,5*1</t>
  </si>
  <si>
    <t>132301109</t>
  </si>
  <si>
    <t>Hloubení zapažených i nezapažených rýh šířky do 600 mm s urovnáním dna do předepsaného profilu a spádu v hornině tř. 4 Příplatek k cenám za lepivost horniny tř. 4</t>
  </si>
  <si>
    <t>1225745352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</si>
  <si>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</si>
  <si>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</si>
  <si>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1318301308</t>
  </si>
  <si>
    <t>1436372053</t>
  </si>
  <si>
    <t>0,6</t>
  </si>
  <si>
    <t>1,19</t>
  </si>
  <si>
    <t>3,1</t>
  </si>
  <si>
    <t>2071345400</t>
  </si>
  <si>
    <t>-2059382516</t>
  </si>
  <si>
    <t>4,89*2 'Přepočtené koeficientem množství</t>
  </si>
  <si>
    <t>Zakládání</t>
  </si>
  <si>
    <t>274313611</t>
  </si>
  <si>
    <t>Základy z betonu prostého pasy betonu kamenem neprokládaného tř. C 16/20</t>
  </si>
  <si>
    <t>-878792596</t>
  </si>
  <si>
    <t>3,1*0,5*0,5</t>
  </si>
  <si>
    <t>279113134</t>
  </si>
  <si>
    <t>Základové zdi z tvárnic ztraceného bednění včetně výplně z betonu bez zvláštních nároků na vliv prostředí třídy C 16/20, tloušťky zdiva přes 250 do 300 mm</t>
  </si>
  <si>
    <t>-587902624</t>
  </si>
  <si>
    <t>3*0,5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</si>
  <si>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</si>
  <si>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</si>
  <si>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-1342269266</t>
  </si>
  <si>
    <t>3*0,2*40/1000</t>
  </si>
  <si>
    <t>311272221</t>
  </si>
  <si>
    <t>Zdivo z pórobetonových tvárnic na tenké maltové lože, tl. zdiva 300 mm pevnost tvárnic do P2, objemová hmotnost do 450 kg/m3 na pero a drážku</t>
  </si>
  <si>
    <t>-932640381</t>
  </si>
  <si>
    <t>3*3,15</t>
  </si>
  <si>
    <t>413941123</t>
  </si>
  <si>
    <t>Osazování ocelových válcovaných nosníků ve stropech I nebo IE nebo U nebo UE nebo L č. 14 až 22 nebo výšky do 220 mm</t>
  </si>
  <si>
    <t>1642157524</t>
  </si>
  <si>
    <t>4,25*2*22/1000</t>
  </si>
  <si>
    <t>13010918</t>
  </si>
  <si>
    <t>ocel profilová UE 180 jakost 11 375</t>
  </si>
  <si>
    <t>537290973</t>
  </si>
  <si>
    <t>417321414</t>
  </si>
  <si>
    <t>Ztužující pásy a věnce z betonu železového (bez výztuže) tř. C 20/25</t>
  </si>
  <si>
    <t>-2131358484</t>
  </si>
  <si>
    <t>3*0,3*0,18</t>
  </si>
  <si>
    <t>417351115</t>
  </si>
  <si>
    <t>Bednění bočnic ztužujících pásů a věnců včetně vzpěr zřízení</t>
  </si>
  <si>
    <t>1853628147</t>
  </si>
  <si>
    <t>(0,3+3+0,3+3,)*0,18</t>
  </si>
  <si>
    <t>(0,3+3+0,3+3)*0,18</t>
  </si>
  <si>
    <t>417351116</t>
  </si>
  <si>
    <t>Bednění bočnic ztužujících pásů a věnců včetně vzpěr odstranění</t>
  </si>
  <si>
    <t>-21771222</t>
  </si>
  <si>
    <t>417361821</t>
  </si>
  <si>
    <t>Výztuž ztužujících pásů a věnců z betonářské oceli 10 505 (R) nebo BSt 500</t>
  </si>
  <si>
    <t>311301022</t>
  </si>
  <si>
    <t>0,32*70/1000</t>
  </si>
  <si>
    <t>1059496985</t>
  </si>
  <si>
    <t>před vstupem</t>
  </si>
  <si>
    <t>2*4,55</t>
  </si>
  <si>
    <t>-333284807</t>
  </si>
  <si>
    <t>3,95*5</t>
  </si>
  <si>
    <t>-(1,5*2,4)</t>
  </si>
  <si>
    <t>714363587</t>
  </si>
  <si>
    <t>1982712740</t>
  </si>
  <si>
    <t>-1904321433</t>
  </si>
  <si>
    <t>výkres zastřešení vstupu</t>
  </si>
  <si>
    <t>(3+0,3+3)*2,93</t>
  </si>
  <si>
    <t>622142001</t>
  </si>
  <si>
    <t>Potažení vnějších ploch pletivem v ploše nebo pruzích, na plném podkladu sklovláknitým vtlačením do tmelu stěn</t>
  </si>
  <si>
    <t>-1760820107</t>
  </si>
  <si>
    <t>(3+0,3+3)*3,13</t>
  </si>
  <si>
    <t>1579030691</t>
  </si>
  <si>
    <t>(3+0,3+3)*0,2</t>
  </si>
  <si>
    <t>485924293</t>
  </si>
  <si>
    <t>935113111</t>
  </si>
  <si>
    <t>Osazení odvodňovacího žlabu s krycím roštem polymerbetonového šířky do 200 mm</t>
  </si>
  <si>
    <t>1211942994</t>
  </si>
  <si>
    <t>4,6</t>
  </si>
  <si>
    <t>59227006</t>
  </si>
  <si>
    <t>žlab odvodňovací polymerbetonový se spádem dna 0,5%, 1000x130x155/160 mm</t>
  </si>
  <si>
    <t>-1262462395</t>
  </si>
  <si>
    <t>59227013</t>
  </si>
  <si>
    <t>rošt mřížkový B125 Pz dl 1m oka 30/20 pro žlab š 100mm</t>
  </si>
  <si>
    <t>183672197</t>
  </si>
  <si>
    <t>56241453</t>
  </si>
  <si>
    <t>vpusť s kalovým košem s předformovaným odtokem zátěž A15-D400 kN pro žlaby z PE š 150mm</t>
  </si>
  <si>
    <t>-563220476</t>
  </si>
  <si>
    <t>716556691</t>
  </si>
  <si>
    <t>3,1*1,2*4</t>
  </si>
  <si>
    <t>953331121</t>
  </si>
  <si>
    <t>Vložky svislé do dilatačních spár z lepenky natavením, včetně dodání a osazení, v jakémkoliv zdivu, těžké asfaltové pásy</t>
  </si>
  <si>
    <t>-1245184766</t>
  </si>
  <si>
    <t>0,5*1</t>
  </si>
  <si>
    <t>963013530</t>
  </si>
  <si>
    <t>Bourání stropů s keramickou výplní jakékoliv tloušťky</t>
  </si>
  <si>
    <t>172607004</t>
  </si>
  <si>
    <t>balkony</t>
  </si>
  <si>
    <t>(4*1,2*0,15)*2</t>
  </si>
  <si>
    <t>(3,6*1,2*0,15)*2</t>
  </si>
  <si>
    <t>965043431</t>
  </si>
  <si>
    <t>Bourání mazanin betonových s potěrem nebo teracem tl. do 150 mm, plochy do 4 m2</t>
  </si>
  <si>
    <t>1364920985</t>
  </si>
  <si>
    <t>(4*1,2*0,08)*2</t>
  </si>
  <si>
    <t>(3,6*1,2*0,08)*2</t>
  </si>
  <si>
    <t>965043441</t>
  </si>
  <si>
    <t>Bourání mazanin betonových s potěrem nebo teracem tl. do 150 mm, plochy přes 4 m2</t>
  </si>
  <si>
    <t>-434486691</t>
  </si>
  <si>
    <t>2,5*3,15</t>
  </si>
  <si>
    <t>867262411</t>
  </si>
  <si>
    <t>-671708722</t>
  </si>
  <si>
    <t>947744754</t>
  </si>
  <si>
    <t>20,27*5</t>
  </si>
  <si>
    <t>186485591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</si>
  <si>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</si>
  <si>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</si>
  <si>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553459976</t>
  </si>
  <si>
    <t>526229147</t>
  </si>
  <si>
    <t>711111001</t>
  </si>
  <si>
    <t>Provedení izolace proti zemní vlhkosti natěradly a tmely za studena na ploše vodorovné V nátěrem penetračním</t>
  </si>
  <si>
    <t>-518790234</t>
  </si>
  <si>
    <t>nový vstup</t>
  </si>
  <si>
    <t>3,1*0,5</t>
  </si>
  <si>
    <t>11163150</t>
  </si>
  <si>
    <t>lak asfaltový penetrační</t>
  </si>
  <si>
    <t>1556660872</t>
  </si>
  <si>
    <t>33,3333333333333*0,0003 'Přepočtené koeficientem množství</t>
  </si>
  <si>
    <t>711141559</t>
  </si>
  <si>
    <t>Provedení izolace proti zemní vlhkosti pásy přitavením NAIP na ploše vodorovné V</t>
  </si>
  <si>
    <t>-508234405</t>
  </si>
  <si>
    <t>62852254</t>
  </si>
  <si>
    <t>pásy s modifikovaným asfaltem tl. 4,0 mm vložka polyesterové rouno minerální jemnozrnný posyp</t>
  </si>
  <si>
    <t>-1940265412</t>
  </si>
  <si>
    <t>3,1*1,15 'Přepočtené koeficientem množství</t>
  </si>
  <si>
    <t>1174709815</t>
  </si>
  <si>
    <t>76421565</t>
  </si>
  <si>
    <t>Oplechování horních ploch zdí a nadezdívek (atik) z pozinkovaného plechu s povrchovou úpravou celoplošně lepené rš 560 mm</t>
  </si>
  <si>
    <t>-1036745890</t>
  </si>
  <si>
    <t>K/22</t>
  </si>
  <si>
    <t>10,5</t>
  </si>
  <si>
    <t>-658933346</t>
  </si>
  <si>
    <t>K/23</t>
  </si>
  <si>
    <t>-1487687572</t>
  </si>
  <si>
    <t>K/24</t>
  </si>
  <si>
    <t>764518621</t>
  </si>
  <si>
    <t>Svod z pozinkovaného plechu s upraveným povrchem včetně objímek, kolen a odskoků kruhový, průměru do 90 mm</t>
  </si>
  <si>
    <t>656161411</t>
  </si>
  <si>
    <t>K/25</t>
  </si>
  <si>
    <t>-1511070532</t>
  </si>
  <si>
    <t>767003</t>
  </si>
  <si>
    <t>Demontáž ocelového přístřešku</t>
  </si>
  <si>
    <t>-2063297062</t>
  </si>
  <si>
    <t>767004</t>
  </si>
  <si>
    <t>Dodávka a montáž prosklené střechy v Al rámu s bezpečnostním čirým sklem</t>
  </si>
  <si>
    <t>soubor</t>
  </si>
  <si>
    <t>-1185312066</t>
  </si>
  <si>
    <t>Dílenská dokumentace prosklené střechy</t>
  </si>
  <si>
    <t>-1101819427</t>
  </si>
  <si>
    <t>767006</t>
  </si>
  <si>
    <t>Zábradlí před okny ze strany interiéru</t>
  </si>
  <si>
    <t>-2110463334</t>
  </si>
  <si>
    <t>767161813</t>
  </si>
  <si>
    <t>Demontáž zábradlí rovného nerozebíratelný spoj hmotnosti 1 m zábradlí do 20 kg</t>
  </si>
  <si>
    <t>654916273</t>
  </si>
  <si>
    <t>odbourání balkonů</t>
  </si>
  <si>
    <t>(1,2+3,5+1,2)*2</t>
  </si>
  <si>
    <t>(1,2+3,9)*2</t>
  </si>
  <si>
    <t>767531</t>
  </si>
  <si>
    <t>Montáž vstupních čistících zón z rohoží osazení rámu nerezového z L profilů</t>
  </si>
  <si>
    <t>63447255</t>
  </si>
  <si>
    <t>(1,5+2,4)*2</t>
  </si>
  <si>
    <t>697522</t>
  </si>
  <si>
    <t>rám pro zapuštění profil L</t>
  </si>
  <si>
    <t>1207300530</t>
  </si>
  <si>
    <t>767531111</t>
  </si>
  <si>
    <t>Montáž vstupních čistících zón z rohoží kovových nebo plastových</t>
  </si>
  <si>
    <t>-494573075</t>
  </si>
  <si>
    <t>1,5*2,4</t>
  </si>
  <si>
    <t>697521</t>
  </si>
  <si>
    <t>rohož vstupní čistící gumová</t>
  </si>
  <si>
    <t>-1419045993</t>
  </si>
  <si>
    <t>-1752966877</t>
  </si>
  <si>
    <t>783314201</t>
  </si>
  <si>
    <t>Základní antikorozní nátěr zámečnických konstrukcí jednonásobný syntetický standardní</t>
  </si>
  <si>
    <t>490330081</t>
  </si>
  <si>
    <t>U č.18</t>
  </si>
  <si>
    <t>(0,18+0,07+0,07)*4,25</t>
  </si>
  <si>
    <t>783315101</t>
  </si>
  <si>
    <t>Mezinátěr zámečnických konstrukcí jednonásobný syntetický standardní</t>
  </si>
  <si>
    <t>297020240</t>
  </si>
  <si>
    <t>Geometrický plán - geodetické zaměření nového vstupu a vklad do katastru</t>
  </si>
  <si>
    <t>1432836684</t>
  </si>
  <si>
    <t>1797936062</t>
  </si>
  <si>
    <t>1670252540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</si>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</sst>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4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topLeftCell="A34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57" t="s">
        <v>13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3"/>
      <c r="AQ5" s="23"/>
      <c r="AR5" s="21"/>
      <c r="BE5" s="354" t="s">
        <v>14</v>
      </c>
      <c r="BS5" s="18" t="s">
        <v>6</v>
      </c>
    </row>
    <row r="6" spans="1:74" s="1" customFormat="1" ht="36.9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59" t="s">
        <v>16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3"/>
      <c r="AQ6" s="23"/>
      <c r="AR6" s="21"/>
      <c r="BE6" s="355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18</v>
      </c>
      <c r="AO7" s="23"/>
      <c r="AP7" s="23"/>
      <c r="AQ7" s="23"/>
      <c r="AR7" s="21"/>
      <c r="BE7" s="35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55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55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18</v>
      </c>
      <c r="AO11" s="23"/>
      <c r="AP11" s="23"/>
      <c r="AQ11" s="23"/>
      <c r="AR11" s="21"/>
      <c r="BE11" s="355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5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355"/>
      <c r="BS13" s="18" t="s">
        <v>6</v>
      </c>
    </row>
    <row r="14" spans="1:74" ht="13.2">
      <c r="B14" s="22"/>
      <c r="C14" s="23"/>
      <c r="D14" s="23"/>
      <c r="E14" s="360" t="s">
        <v>30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55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5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55"/>
      <c r="BS16" s="18" t="s">
        <v>4</v>
      </c>
    </row>
    <row r="17" spans="1:71" s="1" customFormat="1" ht="18.45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18</v>
      </c>
      <c r="AO17" s="23"/>
      <c r="AP17" s="23"/>
      <c r="AQ17" s="23"/>
      <c r="AR17" s="21"/>
      <c r="BE17" s="355"/>
      <c r="BS17" s="18" t="s">
        <v>33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5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55"/>
      <c r="BS19" s="18" t="s">
        <v>6</v>
      </c>
    </row>
    <row r="20" spans="1:71" s="1" customFormat="1" ht="18.45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18</v>
      </c>
      <c r="AO20" s="23"/>
      <c r="AP20" s="23"/>
      <c r="AQ20" s="23"/>
      <c r="AR20" s="21"/>
      <c r="BE20" s="355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5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5"/>
    </row>
    <row r="23" spans="1:71" s="1" customFormat="1" ht="47.25" customHeight="1">
      <c r="B23" s="22"/>
      <c r="C23" s="23"/>
      <c r="D23" s="23"/>
      <c r="E23" s="362" t="s">
        <v>36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3"/>
      <c r="AP23" s="23"/>
      <c r="AQ23" s="23"/>
      <c r="AR23" s="21"/>
      <c r="BE23" s="355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5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5"/>
    </row>
    <row r="26" spans="1:71" s="2" customFormat="1" ht="25.95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3">
        <f>ROUND(AG54,2)</f>
        <v>0</v>
      </c>
      <c r="AL26" s="364"/>
      <c r="AM26" s="364"/>
      <c r="AN26" s="364"/>
      <c r="AO26" s="364"/>
      <c r="AP26" s="37"/>
      <c r="AQ26" s="37"/>
      <c r="AR26" s="40"/>
      <c r="BE26" s="355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5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5" t="s">
        <v>38</v>
      </c>
      <c r="M28" s="365"/>
      <c r="N28" s="365"/>
      <c r="O28" s="365"/>
      <c r="P28" s="365"/>
      <c r="Q28" s="37"/>
      <c r="R28" s="37"/>
      <c r="S28" s="37"/>
      <c r="T28" s="37"/>
      <c r="U28" s="37"/>
      <c r="V28" s="37"/>
      <c r="W28" s="365" t="s">
        <v>39</v>
      </c>
      <c r="X28" s="365"/>
      <c r="Y28" s="365"/>
      <c r="Z28" s="365"/>
      <c r="AA28" s="365"/>
      <c r="AB28" s="365"/>
      <c r="AC28" s="365"/>
      <c r="AD28" s="365"/>
      <c r="AE28" s="365"/>
      <c r="AF28" s="37"/>
      <c r="AG28" s="37"/>
      <c r="AH28" s="37"/>
      <c r="AI28" s="37"/>
      <c r="AJ28" s="37"/>
      <c r="AK28" s="365" t="s">
        <v>40</v>
      </c>
      <c r="AL28" s="365"/>
      <c r="AM28" s="365"/>
      <c r="AN28" s="365"/>
      <c r="AO28" s="365"/>
      <c r="AP28" s="37"/>
      <c r="AQ28" s="37"/>
      <c r="AR28" s="40"/>
      <c r="BE28" s="355"/>
    </row>
    <row r="29" spans="1:71" s="3" customFormat="1" ht="14.4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68">
        <v>0.21</v>
      </c>
      <c r="M29" s="367"/>
      <c r="N29" s="367"/>
      <c r="O29" s="367"/>
      <c r="P29" s="367"/>
      <c r="Q29" s="42"/>
      <c r="R29" s="42"/>
      <c r="S29" s="42"/>
      <c r="T29" s="42"/>
      <c r="U29" s="42"/>
      <c r="V29" s="42"/>
      <c r="W29" s="366">
        <f>ROUND(AZ54, 2)</f>
        <v>0</v>
      </c>
      <c r="X29" s="367"/>
      <c r="Y29" s="367"/>
      <c r="Z29" s="367"/>
      <c r="AA29" s="367"/>
      <c r="AB29" s="367"/>
      <c r="AC29" s="367"/>
      <c r="AD29" s="367"/>
      <c r="AE29" s="367"/>
      <c r="AF29" s="42"/>
      <c r="AG29" s="42"/>
      <c r="AH29" s="42"/>
      <c r="AI29" s="42"/>
      <c r="AJ29" s="42"/>
      <c r="AK29" s="366">
        <f>ROUND(AV54, 2)</f>
        <v>0</v>
      </c>
      <c r="AL29" s="367"/>
      <c r="AM29" s="367"/>
      <c r="AN29" s="367"/>
      <c r="AO29" s="367"/>
      <c r="AP29" s="42"/>
      <c r="AQ29" s="42"/>
      <c r="AR29" s="43"/>
      <c r="BE29" s="356"/>
    </row>
    <row r="30" spans="1:71" s="3" customFormat="1" ht="14.4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68">
        <v>0.15</v>
      </c>
      <c r="M30" s="367"/>
      <c r="N30" s="367"/>
      <c r="O30" s="367"/>
      <c r="P30" s="367"/>
      <c r="Q30" s="42"/>
      <c r="R30" s="42"/>
      <c r="S30" s="42"/>
      <c r="T30" s="42"/>
      <c r="U30" s="42"/>
      <c r="V30" s="42"/>
      <c r="W30" s="366">
        <f>ROUND(BA54, 2)</f>
        <v>0</v>
      </c>
      <c r="X30" s="367"/>
      <c r="Y30" s="367"/>
      <c r="Z30" s="367"/>
      <c r="AA30" s="367"/>
      <c r="AB30" s="367"/>
      <c r="AC30" s="367"/>
      <c r="AD30" s="367"/>
      <c r="AE30" s="367"/>
      <c r="AF30" s="42"/>
      <c r="AG30" s="42"/>
      <c r="AH30" s="42"/>
      <c r="AI30" s="42"/>
      <c r="AJ30" s="42"/>
      <c r="AK30" s="366">
        <f>ROUND(AW54, 2)</f>
        <v>0</v>
      </c>
      <c r="AL30" s="367"/>
      <c r="AM30" s="367"/>
      <c r="AN30" s="367"/>
      <c r="AO30" s="367"/>
      <c r="AP30" s="42"/>
      <c r="AQ30" s="42"/>
      <c r="AR30" s="43"/>
      <c r="BE30" s="356"/>
    </row>
    <row r="31" spans="1:71" s="3" customFormat="1" ht="14.4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68">
        <v>0.21</v>
      </c>
      <c r="M31" s="367"/>
      <c r="N31" s="367"/>
      <c r="O31" s="367"/>
      <c r="P31" s="367"/>
      <c r="Q31" s="42"/>
      <c r="R31" s="42"/>
      <c r="S31" s="42"/>
      <c r="T31" s="42"/>
      <c r="U31" s="42"/>
      <c r="V31" s="42"/>
      <c r="W31" s="366">
        <f>ROUND(BB54, 2)</f>
        <v>0</v>
      </c>
      <c r="X31" s="367"/>
      <c r="Y31" s="367"/>
      <c r="Z31" s="367"/>
      <c r="AA31" s="367"/>
      <c r="AB31" s="367"/>
      <c r="AC31" s="367"/>
      <c r="AD31" s="367"/>
      <c r="AE31" s="367"/>
      <c r="AF31" s="42"/>
      <c r="AG31" s="42"/>
      <c r="AH31" s="42"/>
      <c r="AI31" s="42"/>
      <c r="AJ31" s="42"/>
      <c r="AK31" s="366">
        <v>0</v>
      </c>
      <c r="AL31" s="367"/>
      <c r="AM31" s="367"/>
      <c r="AN31" s="367"/>
      <c r="AO31" s="367"/>
      <c r="AP31" s="42"/>
      <c r="AQ31" s="42"/>
      <c r="AR31" s="43"/>
      <c r="BE31" s="356"/>
    </row>
    <row r="32" spans="1:71" s="3" customFormat="1" ht="14.4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68">
        <v>0.15</v>
      </c>
      <c r="M32" s="367"/>
      <c r="N32" s="367"/>
      <c r="O32" s="367"/>
      <c r="P32" s="367"/>
      <c r="Q32" s="42"/>
      <c r="R32" s="42"/>
      <c r="S32" s="42"/>
      <c r="T32" s="42"/>
      <c r="U32" s="42"/>
      <c r="V32" s="42"/>
      <c r="W32" s="366">
        <f>ROUND(BC54, 2)</f>
        <v>0</v>
      </c>
      <c r="X32" s="367"/>
      <c r="Y32" s="367"/>
      <c r="Z32" s="367"/>
      <c r="AA32" s="367"/>
      <c r="AB32" s="367"/>
      <c r="AC32" s="367"/>
      <c r="AD32" s="367"/>
      <c r="AE32" s="367"/>
      <c r="AF32" s="42"/>
      <c r="AG32" s="42"/>
      <c r="AH32" s="42"/>
      <c r="AI32" s="42"/>
      <c r="AJ32" s="42"/>
      <c r="AK32" s="366">
        <v>0</v>
      </c>
      <c r="AL32" s="367"/>
      <c r="AM32" s="367"/>
      <c r="AN32" s="367"/>
      <c r="AO32" s="367"/>
      <c r="AP32" s="42"/>
      <c r="AQ32" s="42"/>
      <c r="AR32" s="43"/>
      <c r="BE32" s="356"/>
    </row>
    <row r="33" spans="1:57" s="3" customFormat="1" ht="14.4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68">
        <v>0</v>
      </c>
      <c r="M33" s="367"/>
      <c r="N33" s="367"/>
      <c r="O33" s="367"/>
      <c r="P33" s="367"/>
      <c r="Q33" s="42"/>
      <c r="R33" s="42"/>
      <c r="S33" s="42"/>
      <c r="T33" s="42"/>
      <c r="U33" s="42"/>
      <c r="V33" s="42"/>
      <c r="W33" s="366">
        <f>ROUND(BD54, 2)</f>
        <v>0</v>
      </c>
      <c r="X33" s="367"/>
      <c r="Y33" s="367"/>
      <c r="Z33" s="367"/>
      <c r="AA33" s="367"/>
      <c r="AB33" s="367"/>
      <c r="AC33" s="367"/>
      <c r="AD33" s="367"/>
      <c r="AE33" s="367"/>
      <c r="AF33" s="42"/>
      <c r="AG33" s="42"/>
      <c r="AH33" s="42"/>
      <c r="AI33" s="42"/>
      <c r="AJ33" s="42"/>
      <c r="AK33" s="366">
        <v>0</v>
      </c>
      <c r="AL33" s="367"/>
      <c r="AM33" s="367"/>
      <c r="AN33" s="367"/>
      <c r="AO33" s="367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72" t="s">
        <v>49</v>
      </c>
      <c r="Y35" s="370"/>
      <c r="Z35" s="370"/>
      <c r="AA35" s="370"/>
      <c r="AB35" s="370"/>
      <c r="AC35" s="46"/>
      <c r="AD35" s="46"/>
      <c r="AE35" s="46"/>
      <c r="AF35" s="46"/>
      <c r="AG35" s="46"/>
      <c r="AH35" s="46"/>
      <c r="AI35" s="46"/>
      <c r="AJ35" s="46"/>
      <c r="AK35" s="369">
        <f>SUM(AK26:AK33)</f>
        <v>0</v>
      </c>
      <c r="AL35" s="370"/>
      <c r="AM35" s="370"/>
      <c r="AN35" s="370"/>
      <c r="AO35" s="371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12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N2962019e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15</v>
      </c>
      <c r="D45" s="57"/>
      <c r="E45" s="57"/>
      <c r="F45" s="57"/>
      <c r="G45" s="57"/>
      <c r="H45" s="57"/>
      <c r="I45" s="57"/>
      <c r="J45" s="57"/>
      <c r="K45" s="57"/>
      <c r="L45" s="330" t="str">
        <f>K6</f>
        <v>Stavební úpravy a zateplení úřadu města Valašské Meziříčí na ul. Soudní 1221, VM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332" t="str">
        <f>IF(AN8= "","",AN8)</f>
        <v>15. 7. 2019</v>
      </c>
      <c r="AN47" s="332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Valašské Meziříčí, Náměstí 7, 757 01 VM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9" t="str">
        <f>IF(E17="","",E17)</f>
        <v>Architektura &amp; interiér, Šimůnek &amp; partners</v>
      </c>
      <c r="AN49" s="340"/>
      <c r="AO49" s="340"/>
      <c r="AP49" s="340"/>
      <c r="AQ49" s="37"/>
      <c r="AR49" s="40"/>
      <c r="AS49" s="333" t="s">
        <v>51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9" t="str">
        <f>IF(E20="","",E20)</f>
        <v xml:space="preserve"> </v>
      </c>
      <c r="AN50" s="340"/>
      <c r="AO50" s="340"/>
      <c r="AP50" s="340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1" t="s">
        <v>52</v>
      </c>
      <c r="D52" s="342"/>
      <c r="E52" s="342"/>
      <c r="F52" s="342"/>
      <c r="G52" s="342"/>
      <c r="H52" s="67"/>
      <c r="I52" s="344" t="s">
        <v>53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3" t="s">
        <v>54</v>
      </c>
      <c r="AH52" s="342"/>
      <c r="AI52" s="342"/>
      <c r="AJ52" s="342"/>
      <c r="AK52" s="342"/>
      <c r="AL52" s="342"/>
      <c r="AM52" s="342"/>
      <c r="AN52" s="344" t="s">
        <v>55</v>
      </c>
      <c r="AO52" s="342"/>
      <c r="AP52" s="342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2">
        <f>ROUND(AG55+AG59,2)</f>
        <v>0</v>
      </c>
      <c r="AH54" s="352"/>
      <c r="AI54" s="352"/>
      <c r="AJ54" s="352"/>
      <c r="AK54" s="352"/>
      <c r="AL54" s="352"/>
      <c r="AM54" s="352"/>
      <c r="AN54" s="353">
        <f t="shared" ref="AN54:AN59" si="0">SUM(AG54,AT54)</f>
        <v>0</v>
      </c>
      <c r="AO54" s="353"/>
      <c r="AP54" s="353"/>
      <c r="AQ54" s="79" t="s">
        <v>18</v>
      </c>
      <c r="AR54" s="80"/>
      <c r="AS54" s="81">
        <f>ROUND(AS55+AS59,2)</f>
        <v>0</v>
      </c>
      <c r="AT54" s="82">
        <f t="shared" ref="AT54:AT59" si="1">ROUND(SUM(AV54:AW54),2)</f>
        <v>0</v>
      </c>
      <c r="AU54" s="83">
        <f>ROUND(AU55+AU59,5)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ROUND(AZ55+AZ59,2)</f>
        <v>0</v>
      </c>
      <c r="BA54" s="82">
        <f>ROUND(BA55+BA59,2)</f>
        <v>0</v>
      </c>
      <c r="BB54" s="82">
        <f>ROUND(BB55+BB59,2)</f>
        <v>0</v>
      </c>
      <c r="BC54" s="82">
        <f>ROUND(BC55+BC59,2)</f>
        <v>0</v>
      </c>
      <c r="BD54" s="84">
        <f>ROUND(BD55+BD59,2)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18</v>
      </c>
    </row>
    <row r="55" spans="1:91" s="7" customFormat="1" ht="24.75" customHeight="1">
      <c r="B55" s="87"/>
      <c r="C55" s="88"/>
      <c r="D55" s="348" t="s">
        <v>75</v>
      </c>
      <c r="E55" s="348"/>
      <c r="F55" s="348"/>
      <c r="G55" s="348"/>
      <c r="H55" s="348"/>
      <c r="I55" s="89"/>
      <c r="J55" s="348" t="s">
        <v>76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5">
        <f>ROUND(SUM(AG56:AG58),2)</f>
        <v>0</v>
      </c>
      <c r="AH55" s="346"/>
      <c r="AI55" s="346"/>
      <c r="AJ55" s="346"/>
      <c r="AK55" s="346"/>
      <c r="AL55" s="346"/>
      <c r="AM55" s="346"/>
      <c r="AN55" s="347">
        <f t="shared" si="0"/>
        <v>0</v>
      </c>
      <c r="AO55" s="346"/>
      <c r="AP55" s="346"/>
      <c r="AQ55" s="90" t="s">
        <v>77</v>
      </c>
      <c r="AR55" s="91"/>
      <c r="AS55" s="92">
        <f>ROUND(SUM(AS56:AS58),2)</f>
        <v>0</v>
      </c>
      <c r="AT55" s="93">
        <f t="shared" si="1"/>
        <v>0</v>
      </c>
      <c r="AU55" s="94">
        <f>ROUND(SUM(AU56:AU58),5)</f>
        <v>0</v>
      </c>
      <c r="AV55" s="93">
        <f>ROUND(AZ55*L29,2)</f>
        <v>0</v>
      </c>
      <c r="AW55" s="93">
        <f>ROUND(BA55*L30,2)</f>
        <v>0</v>
      </c>
      <c r="AX55" s="93">
        <f>ROUND(BB55*L29,2)</f>
        <v>0</v>
      </c>
      <c r="AY55" s="93">
        <f>ROUND(BC55*L30,2)</f>
        <v>0</v>
      </c>
      <c r="AZ55" s="93">
        <f>ROUND(SUM(AZ56:AZ58),2)</f>
        <v>0</v>
      </c>
      <c r="BA55" s="93">
        <f>ROUND(SUM(BA56:BA58),2)</f>
        <v>0</v>
      </c>
      <c r="BB55" s="93">
        <f>ROUND(SUM(BB56:BB58),2)</f>
        <v>0</v>
      </c>
      <c r="BC55" s="93">
        <f>ROUND(SUM(BC56:BC58),2)</f>
        <v>0</v>
      </c>
      <c r="BD55" s="95">
        <f>ROUND(SUM(BD56:BD58),2)</f>
        <v>0</v>
      </c>
      <c r="BS55" s="96" t="s">
        <v>70</v>
      </c>
      <c r="BT55" s="96" t="s">
        <v>78</v>
      </c>
      <c r="BV55" s="96" t="s">
        <v>73</v>
      </c>
      <c r="BW55" s="96" t="s">
        <v>79</v>
      </c>
      <c r="BX55" s="96" t="s">
        <v>5</v>
      </c>
      <c r="CL55" s="96" t="s">
        <v>18</v>
      </c>
      <c r="CM55" s="96" t="s">
        <v>80</v>
      </c>
    </row>
    <row r="56" spans="1:91" s="4" customFormat="1" ht="23.25" customHeight="1">
      <c r="A56" s="97" t="s">
        <v>81</v>
      </c>
      <c r="B56" s="52"/>
      <c r="C56" s="98"/>
      <c r="D56" s="98"/>
      <c r="E56" s="351" t="s">
        <v>75</v>
      </c>
      <c r="F56" s="351"/>
      <c r="G56" s="351"/>
      <c r="H56" s="351"/>
      <c r="I56" s="351"/>
      <c r="J56" s="98"/>
      <c r="K56" s="351" t="s">
        <v>76</v>
      </c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49">
        <f>'SO 01 - Architektonicko -...'!J30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99" t="s">
        <v>82</v>
      </c>
      <c r="AR56" s="54"/>
      <c r="AS56" s="100">
        <v>0</v>
      </c>
      <c r="AT56" s="101">
        <f t="shared" si="1"/>
        <v>0</v>
      </c>
      <c r="AU56" s="102">
        <f>'SO 01 - Architektonicko -...'!P99</f>
        <v>0</v>
      </c>
      <c r="AV56" s="101">
        <f>'SO 01 - Architektonicko -...'!J33</f>
        <v>0</v>
      </c>
      <c r="AW56" s="101">
        <f>'SO 01 - Architektonicko -...'!J34</f>
        <v>0</v>
      </c>
      <c r="AX56" s="101">
        <f>'SO 01 - Architektonicko -...'!J35</f>
        <v>0</v>
      </c>
      <c r="AY56" s="101">
        <f>'SO 01 - Architektonicko -...'!J36</f>
        <v>0</v>
      </c>
      <c r="AZ56" s="101">
        <f>'SO 01 - Architektonicko -...'!F33</f>
        <v>0</v>
      </c>
      <c r="BA56" s="101">
        <f>'SO 01 - Architektonicko -...'!F34</f>
        <v>0</v>
      </c>
      <c r="BB56" s="101">
        <f>'SO 01 - Architektonicko -...'!F35</f>
        <v>0</v>
      </c>
      <c r="BC56" s="101">
        <f>'SO 01 - Architektonicko -...'!F36</f>
        <v>0</v>
      </c>
      <c r="BD56" s="103">
        <f>'SO 01 - Architektonicko -...'!F37</f>
        <v>0</v>
      </c>
      <c r="BT56" s="104" t="s">
        <v>80</v>
      </c>
      <c r="BU56" s="104" t="s">
        <v>83</v>
      </c>
      <c r="BV56" s="104" t="s">
        <v>73</v>
      </c>
      <c r="BW56" s="104" t="s">
        <v>79</v>
      </c>
      <c r="BX56" s="104" t="s">
        <v>5</v>
      </c>
      <c r="CL56" s="104" t="s">
        <v>18</v>
      </c>
      <c r="CM56" s="104" t="s">
        <v>80</v>
      </c>
    </row>
    <row r="57" spans="1:91" s="4" customFormat="1" ht="16.5" customHeight="1">
      <c r="A57" s="97" t="s">
        <v>81</v>
      </c>
      <c r="B57" s="52"/>
      <c r="C57" s="98"/>
      <c r="D57" s="98"/>
      <c r="E57" s="351" t="s">
        <v>84</v>
      </c>
      <c r="F57" s="351"/>
      <c r="G57" s="351"/>
      <c r="H57" s="351"/>
      <c r="I57" s="351"/>
      <c r="J57" s="98"/>
      <c r="K57" s="351" t="s">
        <v>85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49">
        <f>'SO 011 - Hromosvod'!J32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99" t="s">
        <v>82</v>
      </c>
      <c r="AR57" s="54"/>
      <c r="AS57" s="100">
        <v>0</v>
      </c>
      <c r="AT57" s="101">
        <f t="shared" si="1"/>
        <v>0</v>
      </c>
      <c r="AU57" s="102">
        <f>'SO 011 - Hromosvod'!P100</f>
        <v>0</v>
      </c>
      <c r="AV57" s="101">
        <f>'SO 011 - Hromosvod'!J35</f>
        <v>0</v>
      </c>
      <c r="AW57" s="101">
        <f>'SO 011 - Hromosvod'!J36</f>
        <v>0</v>
      </c>
      <c r="AX57" s="101">
        <f>'SO 011 - Hromosvod'!J37</f>
        <v>0</v>
      </c>
      <c r="AY57" s="101">
        <f>'SO 011 - Hromosvod'!J38</f>
        <v>0</v>
      </c>
      <c r="AZ57" s="101">
        <f>'SO 011 - Hromosvod'!F35</f>
        <v>0</v>
      </c>
      <c r="BA57" s="101">
        <f>'SO 011 - Hromosvod'!F36</f>
        <v>0</v>
      </c>
      <c r="BB57" s="101">
        <f>'SO 011 - Hromosvod'!F37</f>
        <v>0</v>
      </c>
      <c r="BC57" s="101">
        <f>'SO 011 - Hromosvod'!F38</f>
        <v>0</v>
      </c>
      <c r="BD57" s="103">
        <f>'SO 011 - Hromosvod'!F39</f>
        <v>0</v>
      </c>
      <c r="BT57" s="104" t="s">
        <v>80</v>
      </c>
      <c r="BV57" s="104" t="s">
        <v>73</v>
      </c>
      <c r="BW57" s="104" t="s">
        <v>86</v>
      </c>
      <c r="BX57" s="104" t="s">
        <v>79</v>
      </c>
      <c r="CL57" s="104" t="s">
        <v>18</v>
      </c>
    </row>
    <row r="58" spans="1:91" s="4" customFormat="1" ht="16.5" customHeight="1">
      <c r="A58" s="97" t="s">
        <v>81</v>
      </c>
      <c r="B58" s="52"/>
      <c r="C58" s="98"/>
      <c r="D58" s="98"/>
      <c r="E58" s="351" t="s">
        <v>87</v>
      </c>
      <c r="F58" s="351"/>
      <c r="G58" s="351"/>
      <c r="H58" s="351"/>
      <c r="I58" s="351"/>
      <c r="J58" s="98"/>
      <c r="K58" s="351" t="s">
        <v>88</v>
      </c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49">
        <f>'SO 012 - Regulace'!J32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99" t="s">
        <v>82</v>
      </c>
      <c r="AR58" s="54"/>
      <c r="AS58" s="100">
        <v>0</v>
      </c>
      <c r="AT58" s="101">
        <f t="shared" si="1"/>
        <v>0</v>
      </c>
      <c r="AU58" s="102">
        <f>'SO 012 - Regulace'!P89</f>
        <v>0</v>
      </c>
      <c r="AV58" s="101">
        <f>'SO 012 - Regulace'!J35</f>
        <v>0</v>
      </c>
      <c r="AW58" s="101">
        <f>'SO 012 - Regulace'!J36</f>
        <v>0</v>
      </c>
      <c r="AX58" s="101">
        <f>'SO 012 - Regulace'!J37</f>
        <v>0</v>
      </c>
      <c r="AY58" s="101">
        <f>'SO 012 - Regulace'!J38</f>
        <v>0</v>
      </c>
      <c r="AZ58" s="101">
        <f>'SO 012 - Regulace'!F35</f>
        <v>0</v>
      </c>
      <c r="BA58" s="101">
        <f>'SO 012 - Regulace'!F36</f>
        <v>0</v>
      </c>
      <c r="BB58" s="101">
        <f>'SO 012 - Regulace'!F37</f>
        <v>0</v>
      </c>
      <c r="BC58" s="101">
        <f>'SO 012 - Regulace'!F38</f>
        <v>0</v>
      </c>
      <c r="BD58" s="103">
        <f>'SO 012 - Regulace'!F39</f>
        <v>0</v>
      </c>
      <c r="BT58" s="104" t="s">
        <v>80</v>
      </c>
      <c r="BV58" s="104" t="s">
        <v>73</v>
      </c>
      <c r="BW58" s="104" t="s">
        <v>89</v>
      </c>
      <c r="BX58" s="104" t="s">
        <v>79</v>
      </c>
      <c r="CL58" s="104" t="s">
        <v>18</v>
      </c>
    </row>
    <row r="59" spans="1:91" s="7" customFormat="1" ht="24.75" customHeight="1">
      <c r="A59" s="97" t="s">
        <v>81</v>
      </c>
      <c r="B59" s="87"/>
      <c r="C59" s="88"/>
      <c r="D59" s="348" t="s">
        <v>90</v>
      </c>
      <c r="E59" s="348"/>
      <c r="F59" s="348"/>
      <c r="G59" s="348"/>
      <c r="H59" s="348"/>
      <c r="I59" s="89"/>
      <c r="J59" s="348" t="s">
        <v>91</v>
      </c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7">
        <f>'SO 02 - Bourání vstupu, b...'!J30</f>
        <v>0</v>
      </c>
      <c r="AH59" s="346"/>
      <c r="AI59" s="346"/>
      <c r="AJ59" s="346"/>
      <c r="AK59" s="346"/>
      <c r="AL59" s="346"/>
      <c r="AM59" s="346"/>
      <c r="AN59" s="347">
        <f t="shared" si="0"/>
        <v>0</v>
      </c>
      <c r="AO59" s="346"/>
      <c r="AP59" s="346"/>
      <c r="AQ59" s="90" t="s">
        <v>77</v>
      </c>
      <c r="AR59" s="91"/>
      <c r="AS59" s="105">
        <v>0</v>
      </c>
      <c r="AT59" s="106">
        <f t="shared" si="1"/>
        <v>0</v>
      </c>
      <c r="AU59" s="107">
        <f>'SO 02 - Bourání vstupu, b...'!P96</f>
        <v>0</v>
      </c>
      <c r="AV59" s="106">
        <f>'SO 02 - Bourání vstupu, b...'!J33</f>
        <v>0</v>
      </c>
      <c r="AW59" s="106">
        <f>'SO 02 - Bourání vstupu, b...'!J34</f>
        <v>0</v>
      </c>
      <c r="AX59" s="106">
        <f>'SO 02 - Bourání vstupu, b...'!J35</f>
        <v>0</v>
      </c>
      <c r="AY59" s="106">
        <f>'SO 02 - Bourání vstupu, b...'!J36</f>
        <v>0</v>
      </c>
      <c r="AZ59" s="106">
        <f>'SO 02 - Bourání vstupu, b...'!F33</f>
        <v>0</v>
      </c>
      <c r="BA59" s="106">
        <f>'SO 02 - Bourání vstupu, b...'!F34</f>
        <v>0</v>
      </c>
      <c r="BB59" s="106">
        <f>'SO 02 - Bourání vstupu, b...'!F35</f>
        <v>0</v>
      </c>
      <c r="BC59" s="106">
        <f>'SO 02 - Bourání vstupu, b...'!F36</f>
        <v>0</v>
      </c>
      <c r="BD59" s="108">
        <f>'SO 02 - Bourání vstupu, b...'!F37</f>
        <v>0</v>
      </c>
      <c r="BT59" s="96" t="s">
        <v>78</v>
      </c>
      <c r="BV59" s="96" t="s">
        <v>73</v>
      </c>
      <c r="BW59" s="96" t="s">
        <v>92</v>
      </c>
      <c r="BX59" s="96" t="s">
        <v>5</v>
      </c>
      <c r="CL59" s="96" t="s">
        <v>18</v>
      </c>
      <c r="CM59" s="96" t="s">
        <v>80</v>
      </c>
    </row>
    <row r="60" spans="1:91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algorithmName="SHA-512" hashValue="uGA+z7dPOZ5DT7X83EHZe86nqtaUWdjy9DEMV21ktVeR6IDX7tgAQZRH9NrJtdgiqIrjvTAD+sZm2z846gTcSw==" saltValue="5jAu5G9D2wzmTtJyZrPSU7Xrcll+bTK+/3jkF8uzZNVOYl6YNrAwLdmEtsVHbk+UGw5h9oDBFORA3OWk3qO+HA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SO 01 - Architektonicko -...'!C2" display="/"/>
    <hyperlink ref="A57" location="'SO 011 - Hromosvod'!C2" display="/"/>
    <hyperlink ref="A58" location="'SO 012 - Regulace'!C2" display="/"/>
    <hyperlink ref="A59" location="'SO 02 - Bourání vstupu, b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8" t="s">
        <v>79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" customHeight="1">
      <c r="B4" s="21"/>
      <c r="D4" s="113" t="s">
        <v>93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15</v>
      </c>
      <c r="I6" s="109"/>
      <c r="L6" s="21"/>
    </row>
    <row r="7" spans="1:46" s="1" customFormat="1" ht="16.5" customHeight="1">
      <c r="B7" s="21"/>
      <c r="E7" s="374" t="str">
        <f>'Rekapitulace stavby'!K6</f>
        <v>Stavební úpravy a zateplení úřadu města Valašské Meziříčí na ul. Soudní 1221, VM</v>
      </c>
      <c r="F7" s="375"/>
      <c r="G7" s="375"/>
      <c r="H7" s="375"/>
      <c r="I7" s="109"/>
      <c r="L7" s="21"/>
    </row>
    <row r="8" spans="1:46" s="2" customFormat="1" ht="12" customHeight="1">
      <c r="A8" s="35"/>
      <c r="B8" s="40"/>
      <c r="C8" s="35"/>
      <c r="D8" s="115" t="s">
        <v>94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6" t="s">
        <v>95</v>
      </c>
      <c r="F9" s="377"/>
      <c r="G9" s="377"/>
      <c r="H9" s="37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17</v>
      </c>
      <c r="E11" s="35"/>
      <c r="F11" s="104" t="s">
        <v>18</v>
      </c>
      <c r="G11" s="35"/>
      <c r="H11" s="35"/>
      <c r="I11" s="118" t="s">
        <v>19</v>
      </c>
      <c r="J11" s="104" t="s">
        <v>18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04" t="s">
        <v>21</v>
      </c>
      <c r="G12" s="35"/>
      <c r="H12" s="35"/>
      <c r="I12" s="118" t="s">
        <v>22</v>
      </c>
      <c r="J12" s="119" t="str">
        <f>'Rekapitulace stavby'!AN8</f>
        <v>15. 7. 2019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04" t="s">
        <v>26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8" t="s">
        <v>28</v>
      </c>
      <c r="J15" s="104" t="s">
        <v>18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8" t="str">
        <f>'Rekapitulace stavby'!E14</f>
        <v>Vyplň údaj</v>
      </c>
      <c r="F18" s="379"/>
      <c r="G18" s="379"/>
      <c r="H18" s="37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25</v>
      </c>
      <c r="J20" s="104" t="s">
        <v>18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18" t="s">
        <v>28</v>
      </c>
      <c r="J21" s="104" t="s">
        <v>18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80" t="s">
        <v>18</v>
      </c>
      <c r="F27" s="380"/>
      <c r="G27" s="380"/>
      <c r="H27" s="38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ROUND(J99,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41</v>
      </c>
      <c r="E33" s="115" t="s">
        <v>42</v>
      </c>
      <c r="F33" s="131">
        <f>ROUND((SUM(BE99:BE1833)),  2)</f>
        <v>0</v>
      </c>
      <c r="G33" s="35"/>
      <c r="H33" s="35"/>
      <c r="I33" s="132">
        <v>0.21</v>
      </c>
      <c r="J33" s="131">
        <f>ROUND(((SUM(BE99:BE1833))*I33),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43</v>
      </c>
      <c r="F34" s="131">
        <f>ROUND((SUM(BF99:BF1833)),  2)</f>
        <v>0</v>
      </c>
      <c r="G34" s="35"/>
      <c r="H34" s="35"/>
      <c r="I34" s="132">
        <v>0.15</v>
      </c>
      <c r="J34" s="131">
        <f>ROUND(((SUM(BF99:BF1833))*I34),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44</v>
      </c>
      <c r="F35" s="131">
        <f>ROUND((SUM(BG99:BG1833)),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45</v>
      </c>
      <c r="F36" s="131">
        <f>ROUND((SUM(BH99:BH1833)),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46</v>
      </c>
      <c r="F37" s="131">
        <f>ROUND((SUM(BI99:BI1833)),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1" t="str">
        <f>E7</f>
        <v>Stavební úpravy a zateplení úřadu města Valašské Meziříčí na ul. Soudní 1221, VM</v>
      </c>
      <c r="F48" s="382"/>
      <c r="G48" s="382"/>
      <c r="H48" s="382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01 - Architektonicko - stavební řešení - uznatelné náklady</v>
      </c>
      <c r="F50" s="383"/>
      <c r="G50" s="383"/>
      <c r="H50" s="383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20</v>
      </c>
      <c r="D52" s="37"/>
      <c r="E52" s="37"/>
      <c r="F52" s="28" t="str">
        <f>F12</f>
        <v xml:space="preserve"> </v>
      </c>
      <c r="G52" s="37"/>
      <c r="H52" s="37"/>
      <c r="I52" s="118" t="s">
        <v>22</v>
      </c>
      <c r="J52" s="60" t="str">
        <f>IF(J12="","",J12)</f>
        <v>15. 7. 2019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24</v>
      </c>
      <c r="D54" s="37"/>
      <c r="E54" s="37"/>
      <c r="F54" s="28" t="str">
        <f>E15</f>
        <v>Město Valašské Meziříčí, Náměstí 7, 757 01 VM</v>
      </c>
      <c r="G54" s="37"/>
      <c r="H54" s="37"/>
      <c r="I54" s="118" t="s">
        <v>31</v>
      </c>
      <c r="J54" s="33" t="str">
        <f>E21</f>
        <v>Architektura &amp; interiér, Šimůnek &amp; partners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34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97</v>
      </c>
      <c r="D57" s="148"/>
      <c r="E57" s="148"/>
      <c r="F57" s="148"/>
      <c r="G57" s="148"/>
      <c r="H57" s="148"/>
      <c r="I57" s="149"/>
      <c r="J57" s="150" t="s">
        <v>98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51" t="s">
        <v>69</v>
      </c>
      <c r="D59" s="37"/>
      <c r="E59" s="37"/>
      <c r="F59" s="37"/>
      <c r="G59" s="37"/>
      <c r="H59" s="37"/>
      <c r="I59" s="116"/>
      <c r="J59" s="78">
        <f>J99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9" customFormat="1" ht="24.9" customHeight="1">
      <c r="B60" s="152"/>
      <c r="C60" s="153"/>
      <c r="D60" s="154" t="s">
        <v>100</v>
      </c>
      <c r="E60" s="155"/>
      <c r="F60" s="155"/>
      <c r="G60" s="155"/>
      <c r="H60" s="155"/>
      <c r="I60" s="156"/>
      <c r="J60" s="157">
        <f>J100</f>
        <v>0</v>
      </c>
      <c r="K60" s="153"/>
      <c r="L60" s="158"/>
    </row>
    <row r="61" spans="1:47" s="10" customFormat="1" ht="19.95" customHeight="1">
      <c r="B61" s="159"/>
      <c r="C61" s="98"/>
      <c r="D61" s="160" t="s">
        <v>101</v>
      </c>
      <c r="E61" s="161"/>
      <c r="F61" s="161"/>
      <c r="G61" s="161"/>
      <c r="H61" s="161"/>
      <c r="I61" s="162"/>
      <c r="J61" s="163">
        <f>J101</f>
        <v>0</v>
      </c>
      <c r="K61" s="98"/>
      <c r="L61" s="164"/>
    </row>
    <row r="62" spans="1:47" s="10" customFormat="1" ht="19.95" customHeight="1">
      <c r="B62" s="159"/>
      <c r="C62" s="98"/>
      <c r="D62" s="160" t="s">
        <v>102</v>
      </c>
      <c r="E62" s="161"/>
      <c r="F62" s="161"/>
      <c r="G62" s="161"/>
      <c r="H62" s="161"/>
      <c r="I62" s="162"/>
      <c r="J62" s="163">
        <f>J126</f>
        <v>0</v>
      </c>
      <c r="K62" s="98"/>
      <c r="L62" s="164"/>
    </row>
    <row r="63" spans="1:47" s="10" customFormat="1" ht="19.95" customHeight="1">
      <c r="B63" s="159"/>
      <c r="C63" s="98"/>
      <c r="D63" s="160" t="s">
        <v>103</v>
      </c>
      <c r="E63" s="161"/>
      <c r="F63" s="161"/>
      <c r="G63" s="161"/>
      <c r="H63" s="161"/>
      <c r="I63" s="162"/>
      <c r="J63" s="163">
        <f>J184</f>
        <v>0</v>
      </c>
      <c r="K63" s="98"/>
      <c r="L63" s="164"/>
    </row>
    <row r="64" spans="1:47" s="10" customFormat="1" ht="19.95" customHeight="1">
      <c r="B64" s="159"/>
      <c r="C64" s="98"/>
      <c r="D64" s="160" t="s">
        <v>104</v>
      </c>
      <c r="E64" s="161"/>
      <c r="F64" s="161"/>
      <c r="G64" s="161"/>
      <c r="H64" s="161"/>
      <c r="I64" s="162"/>
      <c r="J64" s="163">
        <f>J198</f>
        <v>0</v>
      </c>
      <c r="K64" s="98"/>
      <c r="L64" s="164"/>
    </row>
    <row r="65" spans="1:31" s="10" customFormat="1" ht="19.95" customHeight="1">
      <c r="B65" s="159"/>
      <c r="C65" s="98"/>
      <c r="D65" s="160" t="s">
        <v>105</v>
      </c>
      <c r="E65" s="161"/>
      <c r="F65" s="161"/>
      <c r="G65" s="161"/>
      <c r="H65" s="161"/>
      <c r="I65" s="162"/>
      <c r="J65" s="163">
        <f>J251</f>
        <v>0</v>
      </c>
      <c r="K65" s="98"/>
      <c r="L65" s="164"/>
    </row>
    <row r="66" spans="1:31" s="10" customFormat="1" ht="19.95" customHeight="1">
      <c r="B66" s="159"/>
      <c r="C66" s="98"/>
      <c r="D66" s="160" t="s">
        <v>106</v>
      </c>
      <c r="E66" s="161"/>
      <c r="F66" s="161"/>
      <c r="G66" s="161"/>
      <c r="H66" s="161"/>
      <c r="I66" s="162"/>
      <c r="J66" s="163">
        <f>J981</f>
        <v>0</v>
      </c>
      <c r="K66" s="98"/>
      <c r="L66" s="164"/>
    </row>
    <row r="67" spans="1:31" s="10" customFormat="1" ht="19.95" customHeight="1">
      <c r="B67" s="159"/>
      <c r="C67" s="98"/>
      <c r="D67" s="160" t="s">
        <v>107</v>
      </c>
      <c r="E67" s="161"/>
      <c r="F67" s="161"/>
      <c r="G67" s="161"/>
      <c r="H67" s="161"/>
      <c r="I67" s="162"/>
      <c r="J67" s="163">
        <f>J1313</f>
        <v>0</v>
      </c>
      <c r="K67" s="98"/>
      <c r="L67" s="164"/>
    </row>
    <row r="68" spans="1:31" s="10" customFormat="1" ht="19.95" customHeight="1">
      <c r="B68" s="159"/>
      <c r="C68" s="98"/>
      <c r="D68" s="160" t="s">
        <v>108</v>
      </c>
      <c r="E68" s="161"/>
      <c r="F68" s="161"/>
      <c r="G68" s="161"/>
      <c r="H68" s="161"/>
      <c r="I68" s="162"/>
      <c r="J68" s="163">
        <f>J1320</f>
        <v>0</v>
      </c>
      <c r="K68" s="98"/>
      <c r="L68" s="164"/>
    </row>
    <row r="69" spans="1:31" s="9" customFormat="1" ht="24.9" customHeight="1">
      <c r="B69" s="152"/>
      <c r="C69" s="153"/>
      <c r="D69" s="154" t="s">
        <v>109</v>
      </c>
      <c r="E69" s="155"/>
      <c r="F69" s="155"/>
      <c r="G69" s="155"/>
      <c r="H69" s="155"/>
      <c r="I69" s="156"/>
      <c r="J69" s="157">
        <f>J1323</f>
        <v>0</v>
      </c>
      <c r="K69" s="153"/>
      <c r="L69" s="158"/>
    </row>
    <row r="70" spans="1:31" s="10" customFormat="1" ht="19.95" customHeight="1">
      <c r="B70" s="159"/>
      <c r="C70" s="98"/>
      <c r="D70" s="160" t="s">
        <v>110</v>
      </c>
      <c r="E70" s="161"/>
      <c r="F70" s="161"/>
      <c r="G70" s="161"/>
      <c r="H70" s="161"/>
      <c r="I70" s="162"/>
      <c r="J70" s="163">
        <f>J1324</f>
        <v>0</v>
      </c>
      <c r="K70" s="98"/>
      <c r="L70" s="164"/>
    </row>
    <row r="71" spans="1:31" s="10" customFormat="1" ht="19.95" customHeight="1">
      <c r="B71" s="159"/>
      <c r="C71" s="98"/>
      <c r="D71" s="160" t="s">
        <v>111</v>
      </c>
      <c r="E71" s="161"/>
      <c r="F71" s="161"/>
      <c r="G71" s="161"/>
      <c r="H71" s="161"/>
      <c r="I71" s="162"/>
      <c r="J71" s="163">
        <f>J1350</f>
        <v>0</v>
      </c>
      <c r="K71" s="98"/>
      <c r="L71" s="164"/>
    </row>
    <row r="72" spans="1:31" s="10" customFormat="1" ht="19.95" customHeight="1">
      <c r="B72" s="159"/>
      <c r="C72" s="98"/>
      <c r="D72" s="160" t="s">
        <v>112</v>
      </c>
      <c r="E72" s="161"/>
      <c r="F72" s="161"/>
      <c r="G72" s="161"/>
      <c r="H72" s="161"/>
      <c r="I72" s="162"/>
      <c r="J72" s="163">
        <f>J1401</f>
        <v>0</v>
      </c>
      <c r="K72" s="98"/>
      <c r="L72" s="164"/>
    </row>
    <row r="73" spans="1:31" s="10" customFormat="1" ht="19.95" customHeight="1">
      <c r="B73" s="159"/>
      <c r="C73" s="98"/>
      <c r="D73" s="160" t="s">
        <v>113</v>
      </c>
      <c r="E73" s="161"/>
      <c r="F73" s="161"/>
      <c r="G73" s="161"/>
      <c r="H73" s="161"/>
      <c r="I73" s="162"/>
      <c r="J73" s="163">
        <f>J1415</f>
        <v>0</v>
      </c>
      <c r="K73" s="98"/>
      <c r="L73" s="164"/>
    </row>
    <row r="74" spans="1:31" s="10" customFormat="1" ht="19.95" customHeight="1">
      <c r="B74" s="159"/>
      <c r="C74" s="98"/>
      <c r="D74" s="160" t="s">
        <v>114</v>
      </c>
      <c r="E74" s="161"/>
      <c r="F74" s="161"/>
      <c r="G74" s="161"/>
      <c r="H74" s="161"/>
      <c r="I74" s="162"/>
      <c r="J74" s="163">
        <f>J1511</f>
        <v>0</v>
      </c>
      <c r="K74" s="98"/>
      <c r="L74" s="164"/>
    </row>
    <row r="75" spans="1:31" s="10" customFormat="1" ht="19.95" customHeight="1">
      <c r="B75" s="159"/>
      <c r="C75" s="98"/>
      <c r="D75" s="160" t="s">
        <v>115</v>
      </c>
      <c r="E75" s="161"/>
      <c r="F75" s="161"/>
      <c r="G75" s="161"/>
      <c r="H75" s="161"/>
      <c r="I75" s="162"/>
      <c r="J75" s="163">
        <f>J1736</f>
        <v>0</v>
      </c>
      <c r="K75" s="98"/>
      <c r="L75" s="164"/>
    </row>
    <row r="76" spans="1:31" s="10" customFormat="1" ht="19.95" customHeight="1">
      <c r="B76" s="159"/>
      <c r="C76" s="98"/>
      <c r="D76" s="160" t="s">
        <v>116</v>
      </c>
      <c r="E76" s="161"/>
      <c r="F76" s="161"/>
      <c r="G76" s="161"/>
      <c r="H76" s="161"/>
      <c r="I76" s="162"/>
      <c r="J76" s="163">
        <f>J1757</f>
        <v>0</v>
      </c>
      <c r="K76" s="98"/>
      <c r="L76" s="164"/>
    </row>
    <row r="77" spans="1:31" s="10" customFormat="1" ht="19.95" customHeight="1">
      <c r="B77" s="159"/>
      <c r="C77" s="98"/>
      <c r="D77" s="160" t="s">
        <v>117</v>
      </c>
      <c r="E77" s="161"/>
      <c r="F77" s="161"/>
      <c r="G77" s="161"/>
      <c r="H77" s="161"/>
      <c r="I77" s="162"/>
      <c r="J77" s="163">
        <f>J1818</f>
        <v>0</v>
      </c>
      <c r="K77" s="98"/>
      <c r="L77" s="164"/>
    </row>
    <row r="78" spans="1:31" s="9" customFormat="1" ht="24.9" customHeight="1">
      <c r="B78" s="152"/>
      <c r="C78" s="153"/>
      <c r="D78" s="154" t="s">
        <v>118</v>
      </c>
      <c r="E78" s="155"/>
      <c r="F78" s="155"/>
      <c r="G78" s="155"/>
      <c r="H78" s="155"/>
      <c r="I78" s="156"/>
      <c r="J78" s="157">
        <f>J1824</f>
        <v>0</v>
      </c>
      <c r="K78" s="153"/>
      <c r="L78" s="158"/>
    </row>
    <row r="79" spans="1:31" s="9" customFormat="1" ht="24.9" customHeight="1">
      <c r="B79" s="152"/>
      <c r="C79" s="153"/>
      <c r="D79" s="154" t="s">
        <v>119</v>
      </c>
      <c r="E79" s="155"/>
      <c r="F79" s="155"/>
      <c r="G79" s="155"/>
      <c r="H79" s="155"/>
      <c r="I79" s="156"/>
      <c r="J79" s="157">
        <f>J1831</f>
        <v>0</v>
      </c>
      <c r="K79" s="153"/>
      <c r="L79" s="158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" customHeight="1">
      <c r="A81" s="35"/>
      <c r="B81" s="48"/>
      <c r="C81" s="49"/>
      <c r="D81" s="49"/>
      <c r="E81" s="49"/>
      <c r="F81" s="49"/>
      <c r="G81" s="49"/>
      <c r="H81" s="49"/>
      <c r="I81" s="143"/>
      <c r="J81" s="49"/>
      <c r="K81" s="49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6.9" customHeight="1">
      <c r="A85" s="35"/>
      <c r="B85" s="50"/>
      <c r="C85" s="51"/>
      <c r="D85" s="51"/>
      <c r="E85" s="51"/>
      <c r="F85" s="51"/>
      <c r="G85" s="51"/>
      <c r="H85" s="51"/>
      <c r="I85" s="146"/>
      <c r="J85" s="51"/>
      <c r="K85" s="51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4.9" customHeight="1">
      <c r="A86" s="35"/>
      <c r="B86" s="36"/>
      <c r="C86" s="24" t="s">
        <v>120</v>
      </c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" customHeight="1">
      <c r="A87" s="35"/>
      <c r="B87" s="36"/>
      <c r="C87" s="37"/>
      <c r="D87" s="37"/>
      <c r="E87" s="37"/>
      <c r="F87" s="37"/>
      <c r="G87" s="37"/>
      <c r="H87" s="37"/>
      <c r="I87" s="116"/>
      <c r="J87" s="37"/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</v>
      </c>
      <c r="D88" s="37"/>
      <c r="E88" s="37"/>
      <c r="F88" s="37"/>
      <c r="G88" s="37"/>
      <c r="H88" s="37"/>
      <c r="I88" s="116"/>
      <c r="J88" s="37"/>
      <c r="K88" s="37"/>
      <c r="L88" s="11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81" t="str">
        <f>E7</f>
        <v>Stavební úpravy a zateplení úřadu města Valašské Meziříčí na ul. Soudní 1221, VM</v>
      </c>
      <c r="F89" s="382"/>
      <c r="G89" s="382"/>
      <c r="H89" s="382"/>
      <c r="I89" s="116"/>
      <c r="J89" s="37"/>
      <c r="K89" s="37"/>
      <c r="L89" s="11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94</v>
      </c>
      <c r="D90" s="37"/>
      <c r="E90" s="37"/>
      <c r="F90" s="37"/>
      <c r="G90" s="37"/>
      <c r="H90" s="37"/>
      <c r="I90" s="116"/>
      <c r="J90" s="37"/>
      <c r="K90" s="37"/>
      <c r="L90" s="11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30" t="str">
        <f>E9</f>
        <v>SO 01 - Architektonicko - stavební řešení - uznatelné náklady</v>
      </c>
      <c r="F91" s="383"/>
      <c r="G91" s="383"/>
      <c r="H91" s="383"/>
      <c r="I91" s="116"/>
      <c r="J91" s="37"/>
      <c r="K91" s="37"/>
      <c r="L91" s="11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116"/>
      <c r="J92" s="37"/>
      <c r="K92" s="37"/>
      <c r="L92" s="11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F12</f>
        <v xml:space="preserve"> </v>
      </c>
      <c r="G93" s="37"/>
      <c r="H93" s="37"/>
      <c r="I93" s="118" t="s">
        <v>22</v>
      </c>
      <c r="J93" s="60" t="str">
        <f>IF(J12="","",J12)</f>
        <v>15. 7. 2019</v>
      </c>
      <c r="K93" s="37"/>
      <c r="L93" s="11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116"/>
      <c r="J94" s="37"/>
      <c r="K94" s="37"/>
      <c r="L94" s="11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40.049999999999997" customHeight="1">
      <c r="A95" s="35"/>
      <c r="B95" s="36"/>
      <c r="C95" s="30" t="s">
        <v>24</v>
      </c>
      <c r="D95" s="37"/>
      <c r="E95" s="37"/>
      <c r="F95" s="28" t="str">
        <f>E15</f>
        <v>Město Valašské Meziříčí, Náměstí 7, 757 01 VM</v>
      </c>
      <c r="G95" s="37"/>
      <c r="H95" s="37"/>
      <c r="I95" s="118" t="s">
        <v>31</v>
      </c>
      <c r="J95" s="33" t="str">
        <f>E21</f>
        <v>Architektura &amp; interiér, Šimůnek &amp; partners</v>
      </c>
      <c r="K95" s="37"/>
      <c r="L95" s="11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29</v>
      </c>
      <c r="D96" s="37"/>
      <c r="E96" s="37"/>
      <c r="F96" s="28" t="str">
        <f>IF(E18="","",E18)</f>
        <v>Vyplň údaj</v>
      </c>
      <c r="G96" s="37"/>
      <c r="H96" s="37"/>
      <c r="I96" s="118" t="s">
        <v>34</v>
      </c>
      <c r="J96" s="33" t="str">
        <f>E24</f>
        <v xml:space="preserve"> </v>
      </c>
      <c r="K96" s="37"/>
      <c r="L96" s="11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6"/>
      <c r="J97" s="37"/>
      <c r="K97" s="37"/>
      <c r="L97" s="11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65"/>
      <c r="B98" s="166"/>
      <c r="C98" s="167" t="s">
        <v>121</v>
      </c>
      <c r="D98" s="168" t="s">
        <v>56</v>
      </c>
      <c r="E98" s="168" t="s">
        <v>52</v>
      </c>
      <c r="F98" s="168" t="s">
        <v>53</v>
      </c>
      <c r="G98" s="168" t="s">
        <v>122</v>
      </c>
      <c r="H98" s="168" t="s">
        <v>123</v>
      </c>
      <c r="I98" s="169" t="s">
        <v>124</v>
      </c>
      <c r="J98" s="168" t="s">
        <v>98</v>
      </c>
      <c r="K98" s="170" t="s">
        <v>125</v>
      </c>
      <c r="L98" s="171"/>
      <c r="M98" s="69" t="s">
        <v>18</v>
      </c>
      <c r="N98" s="70" t="s">
        <v>41</v>
      </c>
      <c r="O98" s="70" t="s">
        <v>126</v>
      </c>
      <c r="P98" s="70" t="s">
        <v>127</v>
      </c>
      <c r="Q98" s="70" t="s">
        <v>128</v>
      </c>
      <c r="R98" s="70" t="s">
        <v>129</v>
      </c>
      <c r="S98" s="70" t="s">
        <v>130</v>
      </c>
      <c r="T98" s="71" t="s">
        <v>131</v>
      </c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</row>
    <row r="99" spans="1:65" s="2" customFormat="1" ht="22.8" customHeight="1">
      <c r="A99" s="35"/>
      <c r="B99" s="36"/>
      <c r="C99" s="76" t="s">
        <v>132</v>
      </c>
      <c r="D99" s="37"/>
      <c r="E99" s="37"/>
      <c r="F99" s="37"/>
      <c r="G99" s="37"/>
      <c r="H99" s="37"/>
      <c r="I99" s="116"/>
      <c r="J99" s="172">
        <f>BK99</f>
        <v>0</v>
      </c>
      <c r="K99" s="37"/>
      <c r="L99" s="40"/>
      <c r="M99" s="72"/>
      <c r="N99" s="173"/>
      <c r="O99" s="73"/>
      <c r="P99" s="174">
        <f>P100+P1323+P1824+P1831</f>
        <v>0</v>
      </c>
      <c r="Q99" s="73"/>
      <c r="R99" s="174">
        <f>R100+R1323+R1824+R1831</f>
        <v>94.390095800000026</v>
      </c>
      <c r="S99" s="73"/>
      <c r="T99" s="175">
        <f>T100+T1323+T1824+T1831</f>
        <v>80.194642400000006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70</v>
      </c>
      <c r="AU99" s="18" t="s">
        <v>99</v>
      </c>
      <c r="BK99" s="176">
        <f>BK100+BK1323+BK1824+BK1831</f>
        <v>0</v>
      </c>
    </row>
    <row r="100" spans="1:65" s="12" customFormat="1" ht="25.95" customHeight="1">
      <c r="B100" s="177"/>
      <c r="C100" s="178"/>
      <c r="D100" s="179" t="s">
        <v>70</v>
      </c>
      <c r="E100" s="180" t="s">
        <v>133</v>
      </c>
      <c r="F100" s="180" t="s">
        <v>134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P101+P126+P184+P198+P251+P981+P1313+P1320</f>
        <v>0</v>
      </c>
      <c r="Q100" s="185"/>
      <c r="R100" s="186">
        <f>R101+R126+R184+R198+R251+R981+R1313+R1320</f>
        <v>78.990474700000021</v>
      </c>
      <c r="S100" s="185"/>
      <c r="T100" s="187">
        <f>T101+T126+T184+T198+T251+T981+T1313+T1320</f>
        <v>75.544660000000007</v>
      </c>
      <c r="AR100" s="188" t="s">
        <v>78</v>
      </c>
      <c r="AT100" s="189" t="s">
        <v>70</v>
      </c>
      <c r="AU100" s="189" t="s">
        <v>71</v>
      </c>
      <c r="AY100" s="188" t="s">
        <v>135</v>
      </c>
      <c r="BK100" s="190">
        <f>BK101+BK126+BK184+BK198+BK251+BK981+BK1313+BK1320</f>
        <v>0</v>
      </c>
    </row>
    <row r="101" spans="1:65" s="12" customFormat="1" ht="22.8" customHeight="1">
      <c r="B101" s="177"/>
      <c r="C101" s="178"/>
      <c r="D101" s="179" t="s">
        <v>70</v>
      </c>
      <c r="E101" s="191" t="s">
        <v>78</v>
      </c>
      <c r="F101" s="191" t="s">
        <v>136</v>
      </c>
      <c r="G101" s="178"/>
      <c r="H101" s="178"/>
      <c r="I101" s="181"/>
      <c r="J101" s="192">
        <f>BK101</f>
        <v>0</v>
      </c>
      <c r="K101" s="178"/>
      <c r="L101" s="183"/>
      <c r="M101" s="184"/>
      <c r="N101" s="185"/>
      <c r="O101" s="185"/>
      <c r="P101" s="186">
        <f>SUM(P102:P125)</f>
        <v>0</v>
      </c>
      <c r="Q101" s="185"/>
      <c r="R101" s="186">
        <f>SUM(R102:R125)</f>
        <v>0</v>
      </c>
      <c r="S101" s="185"/>
      <c r="T101" s="187">
        <f>SUM(T102:T125)</f>
        <v>0.2112</v>
      </c>
      <c r="AR101" s="188" t="s">
        <v>78</v>
      </c>
      <c r="AT101" s="189" t="s">
        <v>70</v>
      </c>
      <c r="AU101" s="189" t="s">
        <v>78</v>
      </c>
      <c r="AY101" s="188" t="s">
        <v>135</v>
      </c>
      <c r="BK101" s="190">
        <f>SUM(BK102:BK125)</f>
        <v>0</v>
      </c>
    </row>
    <row r="102" spans="1:65" s="2" customFormat="1" ht="21.75" customHeight="1">
      <c r="A102" s="35"/>
      <c r="B102" s="36"/>
      <c r="C102" s="193" t="s">
        <v>78</v>
      </c>
      <c r="D102" s="193" t="s">
        <v>137</v>
      </c>
      <c r="E102" s="194" t="s">
        <v>138</v>
      </c>
      <c r="F102" s="195" t="s">
        <v>139</v>
      </c>
      <c r="G102" s="196" t="s">
        <v>140</v>
      </c>
      <c r="H102" s="197">
        <v>0.88</v>
      </c>
      <c r="I102" s="198"/>
      <c r="J102" s="197">
        <f>ROUND(I102*H102,2)</f>
        <v>0</v>
      </c>
      <c r="K102" s="195" t="s">
        <v>141</v>
      </c>
      <c r="L102" s="40"/>
      <c r="M102" s="199" t="s">
        <v>18</v>
      </c>
      <c r="N102" s="200" t="s">
        <v>42</v>
      </c>
      <c r="O102" s="65"/>
      <c r="P102" s="201">
        <f>O102*H102</f>
        <v>0</v>
      </c>
      <c r="Q102" s="201">
        <v>0</v>
      </c>
      <c r="R102" s="201">
        <f>Q102*H102</f>
        <v>0</v>
      </c>
      <c r="S102" s="201">
        <v>0.24</v>
      </c>
      <c r="T102" s="202">
        <f>S102*H102</f>
        <v>0.2112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3" t="s">
        <v>142</v>
      </c>
      <c r="AT102" s="203" t="s">
        <v>137</v>
      </c>
      <c r="AU102" s="203" t="s">
        <v>80</v>
      </c>
      <c r="AY102" s="18" t="s">
        <v>135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18" t="s">
        <v>78</v>
      </c>
      <c r="BK102" s="204">
        <f>ROUND(I102*H102,2)</f>
        <v>0</v>
      </c>
      <c r="BL102" s="18" t="s">
        <v>142</v>
      </c>
      <c r="BM102" s="203" t="s">
        <v>143</v>
      </c>
    </row>
    <row r="103" spans="1:65" s="13" customFormat="1" ht="10.199999999999999">
      <c r="B103" s="205"/>
      <c r="C103" s="206"/>
      <c r="D103" s="207" t="s">
        <v>144</v>
      </c>
      <c r="E103" s="208" t="s">
        <v>18</v>
      </c>
      <c r="F103" s="209" t="s">
        <v>145</v>
      </c>
      <c r="G103" s="206"/>
      <c r="H103" s="208" t="s">
        <v>18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144</v>
      </c>
      <c r="AU103" s="215" t="s">
        <v>80</v>
      </c>
      <c r="AV103" s="13" t="s">
        <v>78</v>
      </c>
      <c r="AW103" s="13" t="s">
        <v>33</v>
      </c>
      <c r="AX103" s="13" t="s">
        <v>71</v>
      </c>
      <c r="AY103" s="215" t="s">
        <v>135</v>
      </c>
    </row>
    <row r="104" spans="1:65" s="14" customFormat="1" ht="10.199999999999999">
      <c r="B104" s="216"/>
      <c r="C104" s="217"/>
      <c r="D104" s="207" t="s">
        <v>144</v>
      </c>
      <c r="E104" s="218" t="s">
        <v>18</v>
      </c>
      <c r="F104" s="219" t="s">
        <v>146</v>
      </c>
      <c r="G104" s="217"/>
      <c r="H104" s="220">
        <v>0.88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144</v>
      </c>
      <c r="AU104" s="226" t="s">
        <v>80</v>
      </c>
      <c r="AV104" s="14" t="s">
        <v>80</v>
      </c>
      <c r="AW104" s="14" t="s">
        <v>33</v>
      </c>
      <c r="AX104" s="14" t="s">
        <v>71</v>
      </c>
      <c r="AY104" s="226" t="s">
        <v>135</v>
      </c>
    </row>
    <row r="105" spans="1:65" s="15" customFormat="1" ht="10.199999999999999">
      <c r="B105" s="227"/>
      <c r="C105" s="228"/>
      <c r="D105" s="207" t="s">
        <v>144</v>
      </c>
      <c r="E105" s="229" t="s">
        <v>18</v>
      </c>
      <c r="F105" s="230" t="s">
        <v>147</v>
      </c>
      <c r="G105" s="228"/>
      <c r="H105" s="231">
        <v>0.88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144</v>
      </c>
      <c r="AU105" s="237" t="s">
        <v>80</v>
      </c>
      <c r="AV105" s="15" t="s">
        <v>142</v>
      </c>
      <c r="AW105" s="15" t="s">
        <v>33</v>
      </c>
      <c r="AX105" s="15" t="s">
        <v>78</v>
      </c>
      <c r="AY105" s="237" t="s">
        <v>135</v>
      </c>
    </row>
    <row r="106" spans="1:65" s="2" customFormat="1" ht="21.75" customHeight="1">
      <c r="A106" s="35"/>
      <c r="B106" s="36"/>
      <c r="C106" s="193" t="s">
        <v>80</v>
      </c>
      <c r="D106" s="193" t="s">
        <v>137</v>
      </c>
      <c r="E106" s="194" t="s">
        <v>148</v>
      </c>
      <c r="F106" s="195" t="s">
        <v>149</v>
      </c>
      <c r="G106" s="196" t="s">
        <v>150</v>
      </c>
      <c r="H106" s="197">
        <v>9.5399999999999991</v>
      </c>
      <c r="I106" s="198"/>
      <c r="J106" s="197">
        <f>ROUND(I106*H106,2)</f>
        <v>0</v>
      </c>
      <c r="K106" s="195" t="s">
        <v>141</v>
      </c>
      <c r="L106" s="40"/>
      <c r="M106" s="199" t="s">
        <v>18</v>
      </c>
      <c r="N106" s="200" t="s">
        <v>42</v>
      </c>
      <c r="O106" s="65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3" t="s">
        <v>142</v>
      </c>
      <c r="AT106" s="203" t="s">
        <v>137</v>
      </c>
      <c r="AU106" s="203" t="s">
        <v>80</v>
      </c>
      <c r="AY106" s="18" t="s">
        <v>135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18" t="s">
        <v>78</v>
      </c>
      <c r="BK106" s="204">
        <f>ROUND(I106*H106,2)</f>
        <v>0</v>
      </c>
      <c r="BL106" s="18" t="s">
        <v>142</v>
      </c>
      <c r="BM106" s="203" t="s">
        <v>151</v>
      </c>
    </row>
    <row r="107" spans="1:65" s="13" customFormat="1" ht="10.199999999999999">
      <c r="B107" s="205"/>
      <c r="C107" s="206"/>
      <c r="D107" s="207" t="s">
        <v>144</v>
      </c>
      <c r="E107" s="208" t="s">
        <v>18</v>
      </c>
      <c r="F107" s="209" t="s">
        <v>152</v>
      </c>
      <c r="G107" s="206"/>
      <c r="H107" s="208" t="s">
        <v>18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144</v>
      </c>
      <c r="AU107" s="215" t="s">
        <v>80</v>
      </c>
      <c r="AV107" s="13" t="s">
        <v>78</v>
      </c>
      <c r="AW107" s="13" t="s">
        <v>33</v>
      </c>
      <c r="AX107" s="13" t="s">
        <v>71</v>
      </c>
      <c r="AY107" s="215" t="s">
        <v>135</v>
      </c>
    </row>
    <row r="108" spans="1:65" s="13" customFormat="1" ht="10.199999999999999">
      <c r="B108" s="205"/>
      <c r="C108" s="206"/>
      <c r="D108" s="207" t="s">
        <v>144</v>
      </c>
      <c r="E108" s="208" t="s">
        <v>18</v>
      </c>
      <c r="F108" s="209" t="s">
        <v>153</v>
      </c>
      <c r="G108" s="206"/>
      <c r="H108" s="208" t="s">
        <v>18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144</v>
      </c>
      <c r="AU108" s="215" t="s">
        <v>80</v>
      </c>
      <c r="AV108" s="13" t="s">
        <v>78</v>
      </c>
      <c r="AW108" s="13" t="s">
        <v>33</v>
      </c>
      <c r="AX108" s="13" t="s">
        <v>71</v>
      </c>
      <c r="AY108" s="215" t="s">
        <v>135</v>
      </c>
    </row>
    <row r="109" spans="1:65" s="14" customFormat="1" ht="10.199999999999999">
      <c r="B109" s="216"/>
      <c r="C109" s="217"/>
      <c r="D109" s="207" t="s">
        <v>144</v>
      </c>
      <c r="E109" s="218" t="s">
        <v>18</v>
      </c>
      <c r="F109" s="219" t="s">
        <v>154</v>
      </c>
      <c r="G109" s="217"/>
      <c r="H109" s="220">
        <v>9.5399999999999991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144</v>
      </c>
      <c r="AU109" s="226" t="s">
        <v>80</v>
      </c>
      <c r="AV109" s="14" t="s">
        <v>80</v>
      </c>
      <c r="AW109" s="14" t="s">
        <v>33</v>
      </c>
      <c r="AX109" s="14" t="s">
        <v>71</v>
      </c>
      <c r="AY109" s="226" t="s">
        <v>135</v>
      </c>
    </row>
    <row r="110" spans="1:65" s="15" customFormat="1" ht="10.199999999999999">
      <c r="B110" s="227"/>
      <c r="C110" s="228"/>
      <c r="D110" s="207" t="s">
        <v>144</v>
      </c>
      <c r="E110" s="229" t="s">
        <v>18</v>
      </c>
      <c r="F110" s="230" t="s">
        <v>147</v>
      </c>
      <c r="G110" s="228"/>
      <c r="H110" s="231">
        <v>9.5399999999999991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144</v>
      </c>
      <c r="AU110" s="237" t="s">
        <v>80</v>
      </c>
      <c r="AV110" s="15" t="s">
        <v>142</v>
      </c>
      <c r="AW110" s="15" t="s">
        <v>33</v>
      </c>
      <c r="AX110" s="15" t="s">
        <v>78</v>
      </c>
      <c r="AY110" s="237" t="s">
        <v>135</v>
      </c>
    </row>
    <row r="111" spans="1:65" s="2" customFormat="1" ht="21.75" customHeight="1">
      <c r="A111" s="35"/>
      <c r="B111" s="36"/>
      <c r="C111" s="193" t="s">
        <v>155</v>
      </c>
      <c r="D111" s="193" t="s">
        <v>137</v>
      </c>
      <c r="E111" s="194" t="s">
        <v>156</v>
      </c>
      <c r="F111" s="195" t="s">
        <v>157</v>
      </c>
      <c r="G111" s="196" t="s">
        <v>150</v>
      </c>
      <c r="H111" s="197">
        <v>9.5399999999999991</v>
      </c>
      <c r="I111" s="198"/>
      <c r="J111" s="197">
        <f>ROUND(I111*H111,2)</f>
        <v>0</v>
      </c>
      <c r="K111" s="195" t="s">
        <v>141</v>
      </c>
      <c r="L111" s="40"/>
      <c r="M111" s="199" t="s">
        <v>18</v>
      </c>
      <c r="N111" s="200" t="s">
        <v>42</v>
      </c>
      <c r="O111" s="6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3" t="s">
        <v>142</v>
      </c>
      <c r="AT111" s="203" t="s">
        <v>137</v>
      </c>
      <c r="AU111" s="203" t="s">
        <v>80</v>
      </c>
      <c r="AY111" s="18" t="s">
        <v>135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18" t="s">
        <v>78</v>
      </c>
      <c r="BK111" s="204">
        <f>ROUND(I111*H111,2)</f>
        <v>0</v>
      </c>
      <c r="BL111" s="18" t="s">
        <v>142</v>
      </c>
      <c r="BM111" s="203" t="s">
        <v>158</v>
      </c>
    </row>
    <row r="112" spans="1:65" s="13" customFormat="1" ht="10.199999999999999">
      <c r="B112" s="205"/>
      <c r="C112" s="206"/>
      <c r="D112" s="207" t="s">
        <v>144</v>
      </c>
      <c r="E112" s="208" t="s">
        <v>18</v>
      </c>
      <c r="F112" s="209" t="s">
        <v>152</v>
      </c>
      <c r="G112" s="206"/>
      <c r="H112" s="208" t="s">
        <v>18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144</v>
      </c>
      <c r="AU112" s="215" t="s">
        <v>80</v>
      </c>
      <c r="AV112" s="13" t="s">
        <v>78</v>
      </c>
      <c r="AW112" s="13" t="s">
        <v>33</v>
      </c>
      <c r="AX112" s="13" t="s">
        <v>71</v>
      </c>
      <c r="AY112" s="215" t="s">
        <v>135</v>
      </c>
    </row>
    <row r="113" spans="1:65" s="13" customFormat="1" ht="10.199999999999999">
      <c r="B113" s="205"/>
      <c r="C113" s="206"/>
      <c r="D113" s="207" t="s">
        <v>144</v>
      </c>
      <c r="E113" s="208" t="s">
        <v>18</v>
      </c>
      <c r="F113" s="209" t="s">
        <v>153</v>
      </c>
      <c r="G113" s="206"/>
      <c r="H113" s="208" t="s">
        <v>18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144</v>
      </c>
      <c r="AU113" s="215" t="s">
        <v>80</v>
      </c>
      <c r="AV113" s="13" t="s">
        <v>78</v>
      </c>
      <c r="AW113" s="13" t="s">
        <v>33</v>
      </c>
      <c r="AX113" s="13" t="s">
        <v>71</v>
      </c>
      <c r="AY113" s="215" t="s">
        <v>135</v>
      </c>
    </row>
    <row r="114" spans="1:65" s="14" customFormat="1" ht="10.199999999999999">
      <c r="B114" s="216"/>
      <c r="C114" s="217"/>
      <c r="D114" s="207" t="s">
        <v>144</v>
      </c>
      <c r="E114" s="218" t="s">
        <v>18</v>
      </c>
      <c r="F114" s="219" t="s">
        <v>154</v>
      </c>
      <c r="G114" s="217"/>
      <c r="H114" s="220">
        <v>9.5399999999999991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144</v>
      </c>
      <c r="AU114" s="226" t="s">
        <v>80</v>
      </c>
      <c r="AV114" s="14" t="s">
        <v>80</v>
      </c>
      <c r="AW114" s="14" t="s">
        <v>33</v>
      </c>
      <c r="AX114" s="14" t="s">
        <v>71</v>
      </c>
      <c r="AY114" s="226" t="s">
        <v>135</v>
      </c>
    </row>
    <row r="115" spans="1:65" s="15" customFormat="1" ht="10.199999999999999">
      <c r="B115" s="227"/>
      <c r="C115" s="228"/>
      <c r="D115" s="207" t="s">
        <v>144</v>
      </c>
      <c r="E115" s="229" t="s">
        <v>18</v>
      </c>
      <c r="F115" s="230" t="s">
        <v>147</v>
      </c>
      <c r="G115" s="228"/>
      <c r="H115" s="231">
        <v>9.5399999999999991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144</v>
      </c>
      <c r="AU115" s="237" t="s">
        <v>80</v>
      </c>
      <c r="AV115" s="15" t="s">
        <v>142</v>
      </c>
      <c r="AW115" s="15" t="s">
        <v>33</v>
      </c>
      <c r="AX115" s="15" t="s">
        <v>78</v>
      </c>
      <c r="AY115" s="237" t="s">
        <v>135</v>
      </c>
    </row>
    <row r="116" spans="1:65" s="2" customFormat="1" ht="21.75" customHeight="1">
      <c r="A116" s="35"/>
      <c r="B116" s="36"/>
      <c r="C116" s="193" t="s">
        <v>142</v>
      </c>
      <c r="D116" s="193" t="s">
        <v>137</v>
      </c>
      <c r="E116" s="194" t="s">
        <v>159</v>
      </c>
      <c r="F116" s="195" t="s">
        <v>160</v>
      </c>
      <c r="G116" s="196" t="s">
        <v>150</v>
      </c>
      <c r="H116" s="197">
        <v>9.5399999999999991</v>
      </c>
      <c r="I116" s="198"/>
      <c r="J116" s="197">
        <f>ROUND(I116*H116,2)</f>
        <v>0</v>
      </c>
      <c r="K116" s="195" t="s">
        <v>141</v>
      </c>
      <c r="L116" s="40"/>
      <c r="M116" s="199" t="s">
        <v>18</v>
      </c>
      <c r="N116" s="200" t="s">
        <v>42</v>
      </c>
      <c r="O116" s="6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3" t="s">
        <v>142</v>
      </c>
      <c r="AT116" s="203" t="s">
        <v>137</v>
      </c>
      <c r="AU116" s="203" t="s">
        <v>80</v>
      </c>
      <c r="AY116" s="18" t="s">
        <v>135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18" t="s">
        <v>78</v>
      </c>
      <c r="BK116" s="204">
        <f>ROUND(I116*H116,2)</f>
        <v>0</v>
      </c>
      <c r="BL116" s="18" t="s">
        <v>142</v>
      </c>
      <c r="BM116" s="203" t="s">
        <v>161</v>
      </c>
    </row>
    <row r="117" spans="1:65" s="14" customFormat="1" ht="10.199999999999999">
      <c r="B117" s="216"/>
      <c r="C117" s="217"/>
      <c r="D117" s="207" t="s">
        <v>144</v>
      </c>
      <c r="E117" s="218" t="s">
        <v>18</v>
      </c>
      <c r="F117" s="219" t="s">
        <v>162</v>
      </c>
      <c r="G117" s="217"/>
      <c r="H117" s="220">
        <v>9.5399999999999991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144</v>
      </c>
      <c r="AU117" s="226" t="s">
        <v>80</v>
      </c>
      <c r="AV117" s="14" t="s">
        <v>80</v>
      </c>
      <c r="AW117" s="14" t="s">
        <v>33</v>
      </c>
      <c r="AX117" s="14" t="s">
        <v>71</v>
      </c>
      <c r="AY117" s="226" t="s">
        <v>135</v>
      </c>
    </row>
    <row r="118" spans="1:65" s="15" customFormat="1" ht="10.199999999999999">
      <c r="B118" s="227"/>
      <c r="C118" s="228"/>
      <c r="D118" s="207" t="s">
        <v>144</v>
      </c>
      <c r="E118" s="229" t="s">
        <v>18</v>
      </c>
      <c r="F118" s="230" t="s">
        <v>147</v>
      </c>
      <c r="G118" s="228"/>
      <c r="H118" s="231">
        <v>9.5399999999999991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144</v>
      </c>
      <c r="AU118" s="237" t="s">
        <v>80</v>
      </c>
      <c r="AV118" s="15" t="s">
        <v>142</v>
      </c>
      <c r="AW118" s="15" t="s">
        <v>33</v>
      </c>
      <c r="AX118" s="15" t="s">
        <v>78</v>
      </c>
      <c r="AY118" s="237" t="s">
        <v>135</v>
      </c>
    </row>
    <row r="119" spans="1:65" s="2" customFormat="1" ht="16.5" customHeight="1">
      <c r="A119" s="35"/>
      <c r="B119" s="36"/>
      <c r="C119" s="193" t="s">
        <v>163</v>
      </c>
      <c r="D119" s="193" t="s">
        <v>137</v>
      </c>
      <c r="E119" s="194" t="s">
        <v>164</v>
      </c>
      <c r="F119" s="195" t="s">
        <v>165</v>
      </c>
      <c r="G119" s="196" t="s">
        <v>150</v>
      </c>
      <c r="H119" s="197">
        <v>9.5399999999999991</v>
      </c>
      <c r="I119" s="198"/>
      <c r="J119" s="197">
        <f>ROUND(I119*H119,2)</f>
        <v>0</v>
      </c>
      <c r="K119" s="195" t="s">
        <v>141</v>
      </c>
      <c r="L119" s="40"/>
      <c r="M119" s="199" t="s">
        <v>18</v>
      </c>
      <c r="N119" s="200" t="s">
        <v>42</v>
      </c>
      <c r="O119" s="65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142</v>
      </c>
      <c r="AT119" s="203" t="s">
        <v>137</v>
      </c>
      <c r="AU119" s="203" t="s">
        <v>80</v>
      </c>
      <c r="AY119" s="18" t="s">
        <v>135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8" t="s">
        <v>78</v>
      </c>
      <c r="BK119" s="204">
        <f>ROUND(I119*H119,2)</f>
        <v>0</v>
      </c>
      <c r="BL119" s="18" t="s">
        <v>142</v>
      </c>
      <c r="BM119" s="203" t="s">
        <v>166</v>
      </c>
    </row>
    <row r="120" spans="1:65" s="14" customFormat="1" ht="10.199999999999999">
      <c r="B120" s="216"/>
      <c r="C120" s="217"/>
      <c r="D120" s="207" t="s">
        <v>144</v>
      </c>
      <c r="E120" s="218" t="s">
        <v>18</v>
      </c>
      <c r="F120" s="219" t="s">
        <v>162</v>
      </c>
      <c r="G120" s="217"/>
      <c r="H120" s="220">
        <v>9.5399999999999991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144</v>
      </c>
      <c r="AU120" s="226" t="s">
        <v>80</v>
      </c>
      <c r="AV120" s="14" t="s">
        <v>80</v>
      </c>
      <c r="AW120" s="14" t="s">
        <v>33</v>
      </c>
      <c r="AX120" s="14" t="s">
        <v>71</v>
      </c>
      <c r="AY120" s="226" t="s">
        <v>135</v>
      </c>
    </row>
    <row r="121" spans="1:65" s="15" customFormat="1" ht="10.199999999999999">
      <c r="B121" s="227"/>
      <c r="C121" s="228"/>
      <c r="D121" s="207" t="s">
        <v>144</v>
      </c>
      <c r="E121" s="229" t="s">
        <v>18</v>
      </c>
      <c r="F121" s="230" t="s">
        <v>147</v>
      </c>
      <c r="G121" s="228"/>
      <c r="H121" s="231">
        <v>9.5399999999999991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144</v>
      </c>
      <c r="AU121" s="237" t="s">
        <v>80</v>
      </c>
      <c r="AV121" s="15" t="s">
        <v>142</v>
      </c>
      <c r="AW121" s="15" t="s">
        <v>33</v>
      </c>
      <c r="AX121" s="15" t="s">
        <v>78</v>
      </c>
      <c r="AY121" s="237" t="s">
        <v>135</v>
      </c>
    </row>
    <row r="122" spans="1:65" s="2" customFormat="1" ht="21.75" customHeight="1">
      <c r="A122" s="35"/>
      <c r="B122" s="36"/>
      <c r="C122" s="193" t="s">
        <v>167</v>
      </c>
      <c r="D122" s="193" t="s">
        <v>137</v>
      </c>
      <c r="E122" s="194" t="s">
        <v>168</v>
      </c>
      <c r="F122" s="195" t="s">
        <v>169</v>
      </c>
      <c r="G122" s="196" t="s">
        <v>170</v>
      </c>
      <c r="H122" s="197">
        <v>19.079999999999998</v>
      </c>
      <c r="I122" s="198"/>
      <c r="J122" s="197">
        <f>ROUND(I122*H122,2)</f>
        <v>0</v>
      </c>
      <c r="K122" s="195" t="s">
        <v>141</v>
      </c>
      <c r="L122" s="40"/>
      <c r="M122" s="199" t="s">
        <v>18</v>
      </c>
      <c r="N122" s="200" t="s">
        <v>42</v>
      </c>
      <c r="O122" s="6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142</v>
      </c>
      <c r="AT122" s="203" t="s">
        <v>137</v>
      </c>
      <c r="AU122" s="203" t="s">
        <v>80</v>
      </c>
      <c r="AY122" s="18" t="s">
        <v>135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78</v>
      </c>
      <c r="BK122" s="204">
        <f>ROUND(I122*H122,2)</f>
        <v>0</v>
      </c>
      <c r="BL122" s="18" t="s">
        <v>142</v>
      </c>
      <c r="BM122" s="203" t="s">
        <v>171</v>
      </c>
    </row>
    <row r="123" spans="1:65" s="14" customFormat="1" ht="10.199999999999999">
      <c r="B123" s="216"/>
      <c r="C123" s="217"/>
      <c r="D123" s="207" t="s">
        <v>144</v>
      </c>
      <c r="E123" s="218" t="s">
        <v>18</v>
      </c>
      <c r="F123" s="219" t="s">
        <v>162</v>
      </c>
      <c r="G123" s="217"/>
      <c r="H123" s="220">
        <v>9.5399999999999991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144</v>
      </c>
      <c r="AU123" s="226" t="s">
        <v>80</v>
      </c>
      <c r="AV123" s="14" t="s">
        <v>80</v>
      </c>
      <c r="AW123" s="14" t="s">
        <v>33</v>
      </c>
      <c r="AX123" s="14" t="s">
        <v>71</v>
      </c>
      <c r="AY123" s="226" t="s">
        <v>135</v>
      </c>
    </row>
    <row r="124" spans="1:65" s="15" customFormat="1" ht="10.199999999999999">
      <c r="B124" s="227"/>
      <c r="C124" s="228"/>
      <c r="D124" s="207" t="s">
        <v>144</v>
      </c>
      <c r="E124" s="229" t="s">
        <v>18</v>
      </c>
      <c r="F124" s="230" t="s">
        <v>147</v>
      </c>
      <c r="G124" s="228"/>
      <c r="H124" s="231">
        <v>9.5399999999999991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144</v>
      </c>
      <c r="AU124" s="237" t="s">
        <v>80</v>
      </c>
      <c r="AV124" s="15" t="s">
        <v>142</v>
      </c>
      <c r="AW124" s="15" t="s">
        <v>33</v>
      </c>
      <c r="AX124" s="15" t="s">
        <v>78</v>
      </c>
      <c r="AY124" s="237" t="s">
        <v>135</v>
      </c>
    </row>
    <row r="125" spans="1:65" s="14" customFormat="1" ht="10.199999999999999">
      <c r="B125" s="216"/>
      <c r="C125" s="217"/>
      <c r="D125" s="207" t="s">
        <v>144</v>
      </c>
      <c r="E125" s="217"/>
      <c r="F125" s="219" t="s">
        <v>172</v>
      </c>
      <c r="G125" s="217"/>
      <c r="H125" s="220">
        <v>19.079999999999998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144</v>
      </c>
      <c r="AU125" s="226" t="s">
        <v>80</v>
      </c>
      <c r="AV125" s="14" t="s">
        <v>80</v>
      </c>
      <c r="AW125" s="14" t="s">
        <v>4</v>
      </c>
      <c r="AX125" s="14" t="s">
        <v>78</v>
      </c>
      <c r="AY125" s="226" t="s">
        <v>135</v>
      </c>
    </row>
    <row r="126" spans="1:65" s="12" customFormat="1" ht="22.8" customHeight="1">
      <c r="B126" s="177"/>
      <c r="C126" s="178"/>
      <c r="D126" s="179" t="s">
        <v>70</v>
      </c>
      <c r="E126" s="191" t="s">
        <v>155</v>
      </c>
      <c r="F126" s="191" t="s">
        <v>173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SUM(P127:P183)</f>
        <v>0</v>
      </c>
      <c r="Q126" s="185"/>
      <c r="R126" s="186">
        <f>SUM(R127:R183)</f>
        <v>11.461896600000001</v>
      </c>
      <c r="S126" s="185"/>
      <c r="T126" s="187">
        <f>SUM(T127:T183)</f>
        <v>0</v>
      </c>
      <c r="AR126" s="188" t="s">
        <v>78</v>
      </c>
      <c r="AT126" s="189" t="s">
        <v>70</v>
      </c>
      <c r="AU126" s="189" t="s">
        <v>78</v>
      </c>
      <c r="AY126" s="188" t="s">
        <v>135</v>
      </c>
      <c r="BK126" s="190">
        <f>SUM(BK127:BK183)</f>
        <v>0</v>
      </c>
    </row>
    <row r="127" spans="1:65" s="2" customFormat="1" ht="21.75" customHeight="1">
      <c r="A127" s="35"/>
      <c r="B127" s="36"/>
      <c r="C127" s="193" t="s">
        <v>174</v>
      </c>
      <c r="D127" s="193" t="s">
        <v>137</v>
      </c>
      <c r="E127" s="194" t="s">
        <v>175</v>
      </c>
      <c r="F127" s="195" t="s">
        <v>176</v>
      </c>
      <c r="G127" s="196" t="s">
        <v>140</v>
      </c>
      <c r="H127" s="197">
        <v>43.58</v>
      </c>
      <c r="I127" s="198"/>
      <c r="J127" s="197">
        <f>ROUND(I127*H127,2)</f>
        <v>0</v>
      </c>
      <c r="K127" s="195" t="s">
        <v>141</v>
      </c>
      <c r="L127" s="40"/>
      <c r="M127" s="199" t="s">
        <v>18</v>
      </c>
      <c r="N127" s="200" t="s">
        <v>42</v>
      </c>
      <c r="O127" s="65"/>
      <c r="P127" s="201">
        <f>O127*H127</f>
        <v>0</v>
      </c>
      <c r="Q127" s="201">
        <v>0.15423000000000001</v>
      </c>
      <c r="R127" s="201">
        <f>Q127*H127</f>
        <v>6.7213434000000003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142</v>
      </c>
      <c r="AT127" s="203" t="s">
        <v>137</v>
      </c>
      <c r="AU127" s="203" t="s">
        <v>80</v>
      </c>
      <c r="AY127" s="18" t="s">
        <v>135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78</v>
      </c>
      <c r="BK127" s="204">
        <f>ROUND(I127*H127,2)</f>
        <v>0</v>
      </c>
      <c r="BL127" s="18" t="s">
        <v>142</v>
      </c>
      <c r="BM127" s="203" t="s">
        <v>177</v>
      </c>
    </row>
    <row r="128" spans="1:65" s="13" customFormat="1" ht="10.199999999999999">
      <c r="B128" s="205"/>
      <c r="C128" s="206"/>
      <c r="D128" s="207" t="s">
        <v>144</v>
      </c>
      <c r="E128" s="208" t="s">
        <v>18</v>
      </c>
      <c r="F128" s="209" t="s">
        <v>178</v>
      </c>
      <c r="G128" s="206"/>
      <c r="H128" s="208" t="s">
        <v>18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144</v>
      </c>
      <c r="AU128" s="215" t="s">
        <v>80</v>
      </c>
      <c r="AV128" s="13" t="s">
        <v>78</v>
      </c>
      <c r="AW128" s="13" t="s">
        <v>33</v>
      </c>
      <c r="AX128" s="13" t="s">
        <v>71</v>
      </c>
      <c r="AY128" s="215" t="s">
        <v>135</v>
      </c>
    </row>
    <row r="129" spans="2:51" s="14" customFormat="1" ht="10.199999999999999">
      <c r="B129" s="216"/>
      <c r="C129" s="217"/>
      <c r="D129" s="207" t="s">
        <v>144</v>
      </c>
      <c r="E129" s="218" t="s">
        <v>18</v>
      </c>
      <c r="F129" s="219" t="s">
        <v>179</v>
      </c>
      <c r="G129" s="217"/>
      <c r="H129" s="220">
        <v>1.42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144</v>
      </c>
      <c r="AU129" s="226" t="s">
        <v>80</v>
      </c>
      <c r="AV129" s="14" t="s">
        <v>80</v>
      </c>
      <c r="AW129" s="14" t="s">
        <v>33</v>
      </c>
      <c r="AX129" s="14" t="s">
        <v>71</v>
      </c>
      <c r="AY129" s="226" t="s">
        <v>135</v>
      </c>
    </row>
    <row r="130" spans="2:51" s="14" customFormat="1" ht="10.199999999999999">
      <c r="B130" s="216"/>
      <c r="C130" s="217"/>
      <c r="D130" s="207" t="s">
        <v>144</v>
      </c>
      <c r="E130" s="218" t="s">
        <v>18</v>
      </c>
      <c r="F130" s="219" t="s">
        <v>180</v>
      </c>
      <c r="G130" s="217"/>
      <c r="H130" s="220">
        <v>3.36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144</v>
      </c>
      <c r="AU130" s="226" t="s">
        <v>80</v>
      </c>
      <c r="AV130" s="14" t="s">
        <v>80</v>
      </c>
      <c r="AW130" s="14" t="s">
        <v>33</v>
      </c>
      <c r="AX130" s="14" t="s">
        <v>71</v>
      </c>
      <c r="AY130" s="226" t="s">
        <v>135</v>
      </c>
    </row>
    <row r="131" spans="2:51" s="14" customFormat="1" ht="10.199999999999999">
      <c r="B131" s="216"/>
      <c r="C131" s="217"/>
      <c r="D131" s="207" t="s">
        <v>144</v>
      </c>
      <c r="E131" s="218" t="s">
        <v>18</v>
      </c>
      <c r="F131" s="219" t="s">
        <v>181</v>
      </c>
      <c r="G131" s="217"/>
      <c r="H131" s="220">
        <v>1.2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144</v>
      </c>
      <c r="AU131" s="226" t="s">
        <v>80</v>
      </c>
      <c r="AV131" s="14" t="s">
        <v>80</v>
      </c>
      <c r="AW131" s="14" t="s">
        <v>33</v>
      </c>
      <c r="AX131" s="14" t="s">
        <v>71</v>
      </c>
      <c r="AY131" s="226" t="s">
        <v>135</v>
      </c>
    </row>
    <row r="132" spans="2:51" s="14" customFormat="1" ht="10.199999999999999">
      <c r="B132" s="216"/>
      <c r="C132" s="217"/>
      <c r="D132" s="207" t="s">
        <v>144</v>
      </c>
      <c r="E132" s="218" t="s">
        <v>18</v>
      </c>
      <c r="F132" s="219" t="s">
        <v>182</v>
      </c>
      <c r="G132" s="217"/>
      <c r="H132" s="220">
        <v>4.3099999999999996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144</v>
      </c>
      <c r="AU132" s="226" t="s">
        <v>80</v>
      </c>
      <c r="AV132" s="14" t="s">
        <v>80</v>
      </c>
      <c r="AW132" s="14" t="s">
        <v>33</v>
      </c>
      <c r="AX132" s="14" t="s">
        <v>71</v>
      </c>
      <c r="AY132" s="226" t="s">
        <v>135</v>
      </c>
    </row>
    <row r="133" spans="2:51" s="14" customFormat="1" ht="10.199999999999999">
      <c r="B133" s="216"/>
      <c r="C133" s="217"/>
      <c r="D133" s="207" t="s">
        <v>144</v>
      </c>
      <c r="E133" s="218" t="s">
        <v>18</v>
      </c>
      <c r="F133" s="219" t="s">
        <v>183</v>
      </c>
      <c r="G133" s="217"/>
      <c r="H133" s="220">
        <v>2.15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144</v>
      </c>
      <c r="AU133" s="226" t="s">
        <v>80</v>
      </c>
      <c r="AV133" s="14" t="s">
        <v>80</v>
      </c>
      <c r="AW133" s="14" t="s">
        <v>33</v>
      </c>
      <c r="AX133" s="14" t="s">
        <v>71</v>
      </c>
      <c r="AY133" s="226" t="s">
        <v>135</v>
      </c>
    </row>
    <row r="134" spans="2:51" s="13" customFormat="1" ht="10.199999999999999">
      <c r="B134" s="205"/>
      <c r="C134" s="206"/>
      <c r="D134" s="207" t="s">
        <v>144</v>
      </c>
      <c r="E134" s="208" t="s">
        <v>18</v>
      </c>
      <c r="F134" s="209" t="s">
        <v>184</v>
      </c>
      <c r="G134" s="206"/>
      <c r="H134" s="208" t="s">
        <v>18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144</v>
      </c>
      <c r="AU134" s="215" t="s">
        <v>80</v>
      </c>
      <c r="AV134" s="13" t="s">
        <v>78</v>
      </c>
      <c r="AW134" s="13" t="s">
        <v>33</v>
      </c>
      <c r="AX134" s="13" t="s">
        <v>71</v>
      </c>
      <c r="AY134" s="215" t="s">
        <v>135</v>
      </c>
    </row>
    <row r="135" spans="2:51" s="14" customFormat="1" ht="10.199999999999999">
      <c r="B135" s="216"/>
      <c r="C135" s="217"/>
      <c r="D135" s="207" t="s">
        <v>144</v>
      </c>
      <c r="E135" s="218" t="s">
        <v>18</v>
      </c>
      <c r="F135" s="219" t="s">
        <v>185</v>
      </c>
      <c r="G135" s="217"/>
      <c r="H135" s="220">
        <v>0.21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144</v>
      </c>
      <c r="AU135" s="226" t="s">
        <v>80</v>
      </c>
      <c r="AV135" s="14" t="s">
        <v>80</v>
      </c>
      <c r="AW135" s="14" t="s">
        <v>33</v>
      </c>
      <c r="AX135" s="14" t="s">
        <v>71</v>
      </c>
      <c r="AY135" s="226" t="s">
        <v>135</v>
      </c>
    </row>
    <row r="136" spans="2:51" s="14" customFormat="1" ht="10.199999999999999">
      <c r="B136" s="216"/>
      <c r="C136" s="217"/>
      <c r="D136" s="207" t="s">
        <v>144</v>
      </c>
      <c r="E136" s="218" t="s">
        <v>18</v>
      </c>
      <c r="F136" s="219" t="s">
        <v>186</v>
      </c>
      <c r="G136" s="217"/>
      <c r="H136" s="220">
        <v>5.94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144</v>
      </c>
      <c r="AU136" s="226" t="s">
        <v>80</v>
      </c>
      <c r="AV136" s="14" t="s">
        <v>80</v>
      </c>
      <c r="AW136" s="14" t="s">
        <v>33</v>
      </c>
      <c r="AX136" s="14" t="s">
        <v>71</v>
      </c>
      <c r="AY136" s="226" t="s">
        <v>135</v>
      </c>
    </row>
    <row r="137" spans="2:51" s="14" customFormat="1" ht="10.199999999999999">
      <c r="B137" s="216"/>
      <c r="C137" s="217"/>
      <c r="D137" s="207" t="s">
        <v>144</v>
      </c>
      <c r="E137" s="218" t="s">
        <v>18</v>
      </c>
      <c r="F137" s="219" t="s">
        <v>187</v>
      </c>
      <c r="G137" s="217"/>
      <c r="H137" s="220">
        <v>0.63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144</v>
      </c>
      <c r="AU137" s="226" t="s">
        <v>80</v>
      </c>
      <c r="AV137" s="14" t="s">
        <v>80</v>
      </c>
      <c r="AW137" s="14" t="s">
        <v>33</v>
      </c>
      <c r="AX137" s="14" t="s">
        <v>71</v>
      </c>
      <c r="AY137" s="226" t="s">
        <v>135</v>
      </c>
    </row>
    <row r="138" spans="2:51" s="14" customFormat="1" ht="10.199999999999999">
      <c r="B138" s="216"/>
      <c r="C138" s="217"/>
      <c r="D138" s="207" t="s">
        <v>144</v>
      </c>
      <c r="E138" s="218" t="s">
        <v>18</v>
      </c>
      <c r="F138" s="219" t="s">
        <v>188</v>
      </c>
      <c r="G138" s="217"/>
      <c r="H138" s="220">
        <v>0.27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144</v>
      </c>
      <c r="AU138" s="226" t="s">
        <v>80</v>
      </c>
      <c r="AV138" s="14" t="s">
        <v>80</v>
      </c>
      <c r="AW138" s="14" t="s">
        <v>33</v>
      </c>
      <c r="AX138" s="14" t="s">
        <v>71</v>
      </c>
      <c r="AY138" s="226" t="s">
        <v>135</v>
      </c>
    </row>
    <row r="139" spans="2:51" s="14" customFormat="1" ht="10.199999999999999">
      <c r="B139" s="216"/>
      <c r="C139" s="217"/>
      <c r="D139" s="207" t="s">
        <v>144</v>
      </c>
      <c r="E139" s="218" t="s">
        <v>18</v>
      </c>
      <c r="F139" s="219" t="s">
        <v>187</v>
      </c>
      <c r="G139" s="217"/>
      <c r="H139" s="220">
        <v>0.63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144</v>
      </c>
      <c r="AU139" s="226" t="s">
        <v>80</v>
      </c>
      <c r="AV139" s="14" t="s">
        <v>80</v>
      </c>
      <c r="AW139" s="14" t="s">
        <v>33</v>
      </c>
      <c r="AX139" s="14" t="s">
        <v>71</v>
      </c>
      <c r="AY139" s="226" t="s">
        <v>135</v>
      </c>
    </row>
    <row r="140" spans="2:51" s="14" customFormat="1" ht="10.199999999999999">
      <c r="B140" s="216"/>
      <c r="C140" s="217"/>
      <c r="D140" s="207" t="s">
        <v>144</v>
      </c>
      <c r="E140" s="218" t="s">
        <v>18</v>
      </c>
      <c r="F140" s="219" t="s">
        <v>189</v>
      </c>
      <c r="G140" s="217"/>
      <c r="H140" s="220">
        <v>4.05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144</v>
      </c>
      <c r="AU140" s="226" t="s">
        <v>80</v>
      </c>
      <c r="AV140" s="14" t="s">
        <v>80</v>
      </c>
      <c r="AW140" s="14" t="s">
        <v>33</v>
      </c>
      <c r="AX140" s="14" t="s">
        <v>71</v>
      </c>
      <c r="AY140" s="226" t="s">
        <v>135</v>
      </c>
    </row>
    <row r="141" spans="2:51" s="14" customFormat="1" ht="10.199999999999999">
      <c r="B141" s="216"/>
      <c r="C141" s="217"/>
      <c r="D141" s="207" t="s">
        <v>144</v>
      </c>
      <c r="E141" s="218" t="s">
        <v>18</v>
      </c>
      <c r="F141" s="219" t="s">
        <v>187</v>
      </c>
      <c r="G141" s="217"/>
      <c r="H141" s="220">
        <v>0.63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144</v>
      </c>
      <c r="AU141" s="226" t="s">
        <v>80</v>
      </c>
      <c r="AV141" s="14" t="s">
        <v>80</v>
      </c>
      <c r="AW141" s="14" t="s">
        <v>33</v>
      </c>
      <c r="AX141" s="14" t="s">
        <v>71</v>
      </c>
      <c r="AY141" s="226" t="s">
        <v>135</v>
      </c>
    </row>
    <row r="142" spans="2:51" s="14" customFormat="1" ht="10.199999999999999">
      <c r="B142" s="216"/>
      <c r="C142" s="217"/>
      <c r="D142" s="207" t="s">
        <v>144</v>
      </c>
      <c r="E142" s="218" t="s">
        <v>18</v>
      </c>
      <c r="F142" s="219" t="s">
        <v>190</v>
      </c>
      <c r="G142" s="217"/>
      <c r="H142" s="220">
        <v>2.2999999999999998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144</v>
      </c>
      <c r="AU142" s="226" t="s">
        <v>80</v>
      </c>
      <c r="AV142" s="14" t="s">
        <v>80</v>
      </c>
      <c r="AW142" s="14" t="s">
        <v>33</v>
      </c>
      <c r="AX142" s="14" t="s">
        <v>71</v>
      </c>
      <c r="AY142" s="226" t="s">
        <v>135</v>
      </c>
    </row>
    <row r="143" spans="2:51" s="14" customFormat="1" ht="10.199999999999999">
      <c r="B143" s="216"/>
      <c r="C143" s="217"/>
      <c r="D143" s="207" t="s">
        <v>144</v>
      </c>
      <c r="E143" s="218" t="s">
        <v>18</v>
      </c>
      <c r="F143" s="219" t="s">
        <v>191</v>
      </c>
      <c r="G143" s="217"/>
      <c r="H143" s="220">
        <v>0.45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144</v>
      </c>
      <c r="AU143" s="226" t="s">
        <v>80</v>
      </c>
      <c r="AV143" s="14" t="s">
        <v>80</v>
      </c>
      <c r="AW143" s="14" t="s">
        <v>33</v>
      </c>
      <c r="AX143" s="14" t="s">
        <v>71</v>
      </c>
      <c r="AY143" s="226" t="s">
        <v>135</v>
      </c>
    </row>
    <row r="144" spans="2:51" s="14" customFormat="1" ht="10.199999999999999">
      <c r="B144" s="216"/>
      <c r="C144" s="217"/>
      <c r="D144" s="207" t="s">
        <v>144</v>
      </c>
      <c r="E144" s="218" t="s">
        <v>18</v>
      </c>
      <c r="F144" s="219" t="s">
        <v>192</v>
      </c>
      <c r="G144" s="217"/>
      <c r="H144" s="220">
        <v>0.81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144</v>
      </c>
      <c r="AU144" s="226" t="s">
        <v>80</v>
      </c>
      <c r="AV144" s="14" t="s">
        <v>80</v>
      </c>
      <c r="AW144" s="14" t="s">
        <v>33</v>
      </c>
      <c r="AX144" s="14" t="s">
        <v>71</v>
      </c>
      <c r="AY144" s="226" t="s">
        <v>135</v>
      </c>
    </row>
    <row r="145" spans="1:65" s="13" customFormat="1" ht="10.199999999999999">
      <c r="B145" s="205"/>
      <c r="C145" s="206"/>
      <c r="D145" s="207" t="s">
        <v>144</v>
      </c>
      <c r="E145" s="208" t="s">
        <v>18</v>
      </c>
      <c r="F145" s="209" t="s">
        <v>193</v>
      </c>
      <c r="G145" s="206"/>
      <c r="H145" s="208" t="s">
        <v>18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144</v>
      </c>
      <c r="AU145" s="215" t="s">
        <v>80</v>
      </c>
      <c r="AV145" s="13" t="s">
        <v>78</v>
      </c>
      <c r="AW145" s="13" t="s">
        <v>33</v>
      </c>
      <c r="AX145" s="13" t="s">
        <v>71</v>
      </c>
      <c r="AY145" s="215" t="s">
        <v>135</v>
      </c>
    </row>
    <row r="146" spans="1:65" s="14" customFormat="1" ht="10.199999999999999">
      <c r="B146" s="216"/>
      <c r="C146" s="217"/>
      <c r="D146" s="207" t="s">
        <v>144</v>
      </c>
      <c r="E146" s="218" t="s">
        <v>18</v>
      </c>
      <c r="F146" s="219" t="s">
        <v>194</v>
      </c>
      <c r="G146" s="217"/>
      <c r="H146" s="220">
        <v>5.67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144</v>
      </c>
      <c r="AU146" s="226" t="s">
        <v>80</v>
      </c>
      <c r="AV146" s="14" t="s">
        <v>80</v>
      </c>
      <c r="AW146" s="14" t="s">
        <v>33</v>
      </c>
      <c r="AX146" s="14" t="s">
        <v>71</v>
      </c>
      <c r="AY146" s="226" t="s">
        <v>135</v>
      </c>
    </row>
    <row r="147" spans="1:65" s="14" customFormat="1" ht="10.199999999999999">
      <c r="B147" s="216"/>
      <c r="C147" s="217"/>
      <c r="D147" s="207" t="s">
        <v>144</v>
      </c>
      <c r="E147" s="218" t="s">
        <v>18</v>
      </c>
      <c r="F147" s="219" t="s">
        <v>195</v>
      </c>
      <c r="G147" s="217"/>
      <c r="H147" s="220">
        <v>4.25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144</v>
      </c>
      <c r="AU147" s="226" t="s">
        <v>80</v>
      </c>
      <c r="AV147" s="14" t="s">
        <v>80</v>
      </c>
      <c r="AW147" s="14" t="s">
        <v>33</v>
      </c>
      <c r="AX147" s="14" t="s">
        <v>71</v>
      </c>
      <c r="AY147" s="226" t="s">
        <v>135</v>
      </c>
    </row>
    <row r="148" spans="1:65" s="13" customFormat="1" ht="10.199999999999999">
      <c r="B148" s="205"/>
      <c r="C148" s="206"/>
      <c r="D148" s="207" t="s">
        <v>144</v>
      </c>
      <c r="E148" s="208" t="s">
        <v>18</v>
      </c>
      <c r="F148" s="209" t="s">
        <v>196</v>
      </c>
      <c r="G148" s="206"/>
      <c r="H148" s="208" t="s">
        <v>18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144</v>
      </c>
      <c r="AU148" s="215" t="s">
        <v>80</v>
      </c>
      <c r="AV148" s="13" t="s">
        <v>78</v>
      </c>
      <c r="AW148" s="13" t="s">
        <v>33</v>
      </c>
      <c r="AX148" s="13" t="s">
        <v>71</v>
      </c>
      <c r="AY148" s="215" t="s">
        <v>135</v>
      </c>
    </row>
    <row r="149" spans="1:65" s="14" customFormat="1" ht="10.199999999999999">
      <c r="B149" s="216"/>
      <c r="C149" s="217"/>
      <c r="D149" s="207" t="s">
        <v>144</v>
      </c>
      <c r="E149" s="218" t="s">
        <v>18</v>
      </c>
      <c r="F149" s="219" t="s">
        <v>197</v>
      </c>
      <c r="G149" s="217"/>
      <c r="H149" s="220">
        <v>3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144</v>
      </c>
      <c r="AU149" s="226" t="s">
        <v>80</v>
      </c>
      <c r="AV149" s="14" t="s">
        <v>80</v>
      </c>
      <c r="AW149" s="14" t="s">
        <v>33</v>
      </c>
      <c r="AX149" s="14" t="s">
        <v>71</v>
      </c>
      <c r="AY149" s="226" t="s">
        <v>135</v>
      </c>
    </row>
    <row r="150" spans="1:65" s="14" customFormat="1" ht="10.199999999999999">
      <c r="B150" s="216"/>
      <c r="C150" s="217"/>
      <c r="D150" s="207" t="s">
        <v>144</v>
      </c>
      <c r="E150" s="218" t="s">
        <v>18</v>
      </c>
      <c r="F150" s="219" t="s">
        <v>198</v>
      </c>
      <c r="G150" s="217"/>
      <c r="H150" s="220">
        <v>2.2999999999999998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144</v>
      </c>
      <c r="AU150" s="226" t="s">
        <v>80</v>
      </c>
      <c r="AV150" s="14" t="s">
        <v>80</v>
      </c>
      <c r="AW150" s="14" t="s">
        <v>33</v>
      </c>
      <c r="AX150" s="14" t="s">
        <v>71</v>
      </c>
      <c r="AY150" s="226" t="s">
        <v>135</v>
      </c>
    </row>
    <row r="151" spans="1:65" s="15" customFormat="1" ht="10.199999999999999">
      <c r="B151" s="227"/>
      <c r="C151" s="228"/>
      <c r="D151" s="207" t="s">
        <v>144</v>
      </c>
      <c r="E151" s="229" t="s">
        <v>18</v>
      </c>
      <c r="F151" s="230" t="s">
        <v>147</v>
      </c>
      <c r="G151" s="228"/>
      <c r="H151" s="231">
        <v>43.579999999999991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144</v>
      </c>
      <c r="AU151" s="237" t="s">
        <v>80</v>
      </c>
      <c r="AV151" s="15" t="s">
        <v>142</v>
      </c>
      <c r="AW151" s="15" t="s">
        <v>33</v>
      </c>
      <c r="AX151" s="15" t="s">
        <v>78</v>
      </c>
      <c r="AY151" s="237" t="s">
        <v>135</v>
      </c>
    </row>
    <row r="152" spans="1:65" s="2" customFormat="1" ht="16.5" customHeight="1">
      <c r="A152" s="35"/>
      <c r="B152" s="36"/>
      <c r="C152" s="193" t="s">
        <v>199</v>
      </c>
      <c r="D152" s="193" t="s">
        <v>137</v>
      </c>
      <c r="E152" s="194" t="s">
        <v>200</v>
      </c>
      <c r="F152" s="195" t="s">
        <v>201</v>
      </c>
      <c r="G152" s="196" t="s">
        <v>150</v>
      </c>
      <c r="H152" s="197">
        <v>1.1399999999999999</v>
      </c>
      <c r="I152" s="198"/>
      <c r="J152" s="197">
        <f>ROUND(I152*H152,2)</f>
        <v>0</v>
      </c>
      <c r="K152" s="195" t="s">
        <v>141</v>
      </c>
      <c r="L152" s="40"/>
      <c r="M152" s="199" t="s">
        <v>18</v>
      </c>
      <c r="N152" s="200" t="s">
        <v>42</v>
      </c>
      <c r="O152" s="65"/>
      <c r="P152" s="201">
        <f>O152*H152</f>
        <v>0</v>
      </c>
      <c r="Q152" s="201">
        <v>1.94302</v>
      </c>
      <c r="R152" s="201">
        <f>Q152*H152</f>
        <v>2.2150428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142</v>
      </c>
      <c r="AT152" s="203" t="s">
        <v>137</v>
      </c>
      <c r="AU152" s="203" t="s">
        <v>80</v>
      </c>
      <c r="AY152" s="18" t="s">
        <v>135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78</v>
      </c>
      <c r="BK152" s="204">
        <f>ROUND(I152*H152,2)</f>
        <v>0</v>
      </c>
      <c r="BL152" s="18" t="s">
        <v>142</v>
      </c>
      <c r="BM152" s="203" t="s">
        <v>202</v>
      </c>
    </row>
    <row r="153" spans="1:65" s="14" customFormat="1" ht="10.199999999999999">
      <c r="B153" s="216"/>
      <c r="C153" s="217"/>
      <c r="D153" s="207" t="s">
        <v>144</v>
      </c>
      <c r="E153" s="218" t="s">
        <v>18</v>
      </c>
      <c r="F153" s="219" t="s">
        <v>203</v>
      </c>
      <c r="G153" s="217"/>
      <c r="H153" s="220">
        <v>0.14000000000000001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144</v>
      </c>
      <c r="AU153" s="226" t="s">
        <v>80</v>
      </c>
      <c r="AV153" s="14" t="s">
        <v>80</v>
      </c>
      <c r="AW153" s="14" t="s">
        <v>33</v>
      </c>
      <c r="AX153" s="14" t="s">
        <v>71</v>
      </c>
      <c r="AY153" s="226" t="s">
        <v>135</v>
      </c>
    </row>
    <row r="154" spans="1:65" s="14" customFormat="1" ht="10.199999999999999">
      <c r="B154" s="216"/>
      <c r="C154" s="217"/>
      <c r="D154" s="207" t="s">
        <v>144</v>
      </c>
      <c r="E154" s="218" t="s">
        <v>18</v>
      </c>
      <c r="F154" s="219" t="s">
        <v>204</v>
      </c>
      <c r="G154" s="217"/>
      <c r="H154" s="220">
        <v>0.14000000000000001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144</v>
      </c>
      <c r="AU154" s="226" t="s">
        <v>80</v>
      </c>
      <c r="AV154" s="14" t="s">
        <v>80</v>
      </c>
      <c r="AW154" s="14" t="s">
        <v>33</v>
      </c>
      <c r="AX154" s="14" t="s">
        <v>71</v>
      </c>
      <c r="AY154" s="226" t="s">
        <v>135</v>
      </c>
    </row>
    <row r="155" spans="1:65" s="14" customFormat="1" ht="10.199999999999999">
      <c r="B155" s="216"/>
      <c r="C155" s="217"/>
      <c r="D155" s="207" t="s">
        <v>144</v>
      </c>
      <c r="E155" s="218" t="s">
        <v>18</v>
      </c>
      <c r="F155" s="219" t="s">
        <v>205</v>
      </c>
      <c r="G155" s="217"/>
      <c r="H155" s="220">
        <v>0.28999999999999998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144</v>
      </c>
      <c r="AU155" s="226" t="s">
        <v>80</v>
      </c>
      <c r="AV155" s="14" t="s">
        <v>80</v>
      </c>
      <c r="AW155" s="14" t="s">
        <v>33</v>
      </c>
      <c r="AX155" s="14" t="s">
        <v>71</v>
      </c>
      <c r="AY155" s="226" t="s">
        <v>135</v>
      </c>
    </row>
    <row r="156" spans="1:65" s="14" customFormat="1" ht="10.199999999999999">
      <c r="B156" s="216"/>
      <c r="C156" s="217"/>
      <c r="D156" s="207" t="s">
        <v>144</v>
      </c>
      <c r="E156" s="218" t="s">
        <v>18</v>
      </c>
      <c r="F156" s="219" t="s">
        <v>206</v>
      </c>
      <c r="G156" s="217"/>
      <c r="H156" s="220">
        <v>0.09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144</v>
      </c>
      <c r="AU156" s="226" t="s">
        <v>80</v>
      </c>
      <c r="AV156" s="14" t="s">
        <v>80</v>
      </c>
      <c r="AW156" s="14" t="s">
        <v>33</v>
      </c>
      <c r="AX156" s="14" t="s">
        <v>71</v>
      </c>
      <c r="AY156" s="226" t="s">
        <v>135</v>
      </c>
    </row>
    <row r="157" spans="1:65" s="14" customFormat="1" ht="10.199999999999999">
      <c r="B157" s="216"/>
      <c r="C157" s="217"/>
      <c r="D157" s="207" t="s">
        <v>144</v>
      </c>
      <c r="E157" s="218" t="s">
        <v>18</v>
      </c>
      <c r="F157" s="219" t="s">
        <v>207</v>
      </c>
      <c r="G157" s="217"/>
      <c r="H157" s="220">
        <v>0.34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144</v>
      </c>
      <c r="AU157" s="226" t="s">
        <v>80</v>
      </c>
      <c r="AV157" s="14" t="s">
        <v>80</v>
      </c>
      <c r="AW157" s="14" t="s">
        <v>33</v>
      </c>
      <c r="AX157" s="14" t="s">
        <v>71</v>
      </c>
      <c r="AY157" s="226" t="s">
        <v>135</v>
      </c>
    </row>
    <row r="158" spans="1:65" s="14" customFormat="1" ht="10.199999999999999">
      <c r="B158" s="216"/>
      <c r="C158" s="217"/>
      <c r="D158" s="207" t="s">
        <v>144</v>
      </c>
      <c r="E158" s="218" t="s">
        <v>18</v>
      </c>
      <c r="F158" s="219" t="s">
        <v>208</v>
      </c>
      <c r="G158" s="217"/>
      <c r="H158" s="220">
        <v>0.14000000000000001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144</v>
      </c>
      <c r="AU158" s="226" t="s">
        <v>80</v>
      </c>
      <c r="AV158" s="14" t="s">
        <v>80</v>
      </c>
      <c r="AW158" s="14" t="s">
        <v>33</v>
      </c>
      <c r="AX158" s="14" t="s">
        <v>71</v>
      </c>
      <c r="AY158" s="226" t="s">
        <v>135</v>
      </c>
    </row>
    <row r="159" spans="1:65" s="15" customFormat="1" ht="10.199999999999999">
      <c r="B159" s="227"/>
      <c r="C159" s="228"/>
      <c r="D159" s="207" t="s">
        <v>144</v>
      </c>
      <c r="E159" s="229" t="s">
        <v>18</v>
      </c>
      <c r="F159" s="230" t="s">
        <v>147</v>
      </c>
      <c r="G159" s="228"/>
      <c r="H159" s="231">
        <v>1.1400000000000001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144</v>
      </c>
      <c r="AU159" s="237" t="s">
        <v>80</v>
      </c>
      <c r="AV159" s="15" t="s">
        <v>142</v>
      </c>
      <c r="AW159" s="15" t="s">
        <v>33</v>
      </c>
      <c r="AX159" s="15" t="s">
        <v>78</v>
      </c>
      <c r="AY159" s="237" t="s">
        <v>135</v>
      </c>
    </row>
    <row r="160" spans="1:65" s="2" customFormat="1" ht="16.5" customHeight="1">
      <c r="A160" s="35"/>
      <c r="B160" s="36"/>
      <c r="C160" s="193" t="s">
        <v>209</v>
      </c>
      <c r="D160" s="193" t="s">
        <v>137</v>
      </c>
      <c r="E160" s="194" t="s">
        <v>210</v>
      </c>
      <c r="F160" s="195" t="s">
        <v>211</v>
      </c>
      <c r="G160" s="196" t="s">
        <v>170</v>
      </c>
      <c r="H160" s="197">
        <v>0.13</v>
      </c>
      <c r="I160" s="198"/>
      <c r="J160" s="197">
        <f>ROUND(I160*H160,2)</f>
        <v>0</v>
      </c>
      <c r="K160" s="195" t="s">
        <v>141</v>
      </c>
      <c r="L160" s="40"/>
      <c r="M160" s="199" t="s">
        <v>18</v>
      </c>
      <c r="N160" s="200" t="s">
        <v>42</v>
      </c>
      <c r="O160" s="65"/>
      <c r="P160" s="201">
        <f>O160*H160</f>
        <v>0</v>
      </c>
      <c r="Q160" s="201">
        <v>1.0900000000000001</v>
      </c>
      <c r="R160" s="201">
        <f>Q160*H160</f>
        <v>0.14170000000000002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142</v>
      </c>
      <c r="AT160" s="203" t="s">
        <v>137</v>
      </c>
      <c r="AU160" s="203" t="s">
        <v>80</v>
      </c>
      <c r="AY160" s="18" t="s">
        <v>135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78</v>
      </c>
      <c r="BK160" s="204">
        <f>ROUND(I160*H160,2)</f>
        <v>0</v>
      </c>
      <c r="BL160" s="18" t="s">
        <v>142</v>
      </c>
      <c r="BM160" s="203" t="s">
        <v>212</v>
      </c>
    </row>
    <row r="161" spans="1:65" s="13" customFormat="1" ht="10.199999999999999">
      <c r="B161" s="205"/>
      <c r="C161" s="206"/>
      <c r="D161" s="207" t="s">
        <v>144</v>
      </c>
      <c r="E161" s="208" t="s">
        <v>18</v>
      </c>
      <c r="F161" s="209" t="s">
        <v>213</v>
      </c>
      <c r="G161" s="206"/>
      <c r="H161" s="208" t="s">
        <v>18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144</v>
      </c>
      <c r="AU161" s="215" t="s">
        <v>80</v>
      </c>
      <c r="AV161" s="13" t="s">
        <v>78</v>
      </c>
      <c r="AW161" s="13" t="s">
        <v>33</v>
      </c>
      <c r="AX161" s="13" t="s">
        <v>71</v>
      </c>
      <c r="AY161" s="215" t="s">
        <v>135</v>
      </c>
    </row>
    <row r="162" spans="1:65" s="14" customFormat="1" ht="10.199999999999999">
      <c r="B162" s="216"/>
      <c r="C162" s="217"/>
      <c r="D162" s="207" t="s">
        <v>144</v>
      </c>
      <c r="E162" s="218" t="s">
        <v>18</v>
      </c>
      <c r="F162" s="219" t="s">
        <v>214</v>
      </c>
      <c r="G162" s="217"/>
      <c r="H162" s="220">
        <v>0.05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144</v>
      </c>
      <c r="AU162" s="226" t="s">
        <v>80</v>
      </c>
      <c r="AV162" s="14" t="s">
        <v>80</v>
      </c>
      <c r="AW162" s="14" t="s">
        <v>33</v>
      </c>
      <c r="AX162" s="14" t="s">
        <v>71</v>
      </c>
      <c r="AY162" s="226" t="s">
        <v>135</v>
      </c>
    </row>
    <row r="163" spans="1:65" s="13" customFormat="1" ht="10.199999999999999">
      <c r="B163" s="205"/>
      <c r="C163" s="206"/>
      <c r="D163" s="207" t="s">
        <v>144</v>
      </c>
      <c r="E163" s="208" t="s">
        <v>18</v>
      </c>
      <c r="F163" s="209" t="s">
        <v>215</v>
      </c>
      <c r="G163" s="206"/>
      <c r="H163" s="208" t="s">
        <v>18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144</v>
      </c>
      <c r="AU163" s="215" t="s">
        <v>80</v>
      </c>
      <c r="AV163" s="13" t="s">
        <v>78</v>
      </c>
      <c r="AW163" s="13" t="s">
        <v>33</v>
      </c>
      <c r="AX163" s="13" t="s">
        <v>71</v>
      </c>
      <c r="AY163" s="215" t="s">
        <v>135</v>
      </c>
    </row>
    <row r="164" spans="1:65" s="14" customFormat="1" ht="10.199999999999999">
      <c r="B164" s="216"/>
      <c r="C164" s="217"/>
      <c r="D164" s="207" t="s">
        <v>144</v>
      </c>
      <c r="E164" s="218" t="s">
        <v>18</v>
      </c>
      <c r="F164" s="219" t="s">
        <v>216</v>
      </c>
      <c r="G164" s="217"/>
      <c r="H164" s="220">
        <v>0.08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144</v>
      </c>
      <c r="AU164" s="226" t="s">
        <v>80</v>
      </c>
      <c r="AV164" s="14" t="s">
        <v>80</v>
      </c>
      <c r="AW164" s="14" t="s">
        <v>33</v>
      </c>
      <c r="AX164" s="14" t="s">
        <v>71</v>
      </c>
      <c r="AY164" s="226" t="s">
        <v>135</v>
      </c>
    </row>
    <row r="165" spans="1:65" s="15" customFormat="1" ht="10.199999999999999">
      <c r="B165" s="227"/>
      <c r="C165" s="228"/>
      <c r="D165" s="207" t="s">
        <v>144</v>
      </c>
      <c r="E165" s="229" t="s">
        <v>18</v>
      </c>
      <c r="F165" s="230" t="s">
        <v>147</v>
      </c>
      <c r="G165" s="228"/>
      <c r="H165" s="231">
        <v>0.13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144</v>
      </c>
      <c r="AU165" s="237" t="s">
        <v>80</v>
      </c>
      <c r="AV165" s="15" t="s">
        <v>142</v>
      </c>
      <c r="AW165" s="15" t="s">
        <v>33</v>
      </c>
      <c r="AX165" s="15" t="s">
        <v>78</v>
      </c>
      <c r="AY165" s="237" t="s">
        <v>135</v>
      </c>
    </row>
    <row r="166" spans="1:65" s="2" customFormat="1" ht="16.5" customHeight="1">
      <c r="A166" s="35"/>
      <c r="B166" s="36"/>
      <c r="C166" s="193" t="s">
        <v>217</v>
      </c>
      <c r="D166" s="193" t="s">
        <v>137</v>
      </c>
      <c r="E166" s="194" t="s">
        <v>218</v>
      </c>
      <c r="F166" s="195" t="s">
        <v>219</v>
      </c>
      <c r="G166" s="196" t="s">
        <v>170</v>
      </c>
      <c r="H166" s="197">
        <v>0.67</v>
      </c>
      <c r="I166" s="198"/>
      <c r="J166" s="197">
        <f>ROUND(I166*H166,2)</f>
        <v>0</v>
      </c>
      <c r="K166" s="195" t="s">
        <v>141</v>
      </c>
      <c r="L166" s="40"/>
      <c r="M166" s="199" t="s">
        <v>18</v>
      </c>
      <c r="N166" s="200" t="s">
        <v>42</v>
      </c>
      <c r="O166" s="65"/>
      <c r="P166" s="201">
        <f>O166*H166</f>
        <v>0</v>
      </c>
      <c r="Q166" s="201">
        <v>1.0900000000000001</v>
      </c>
      <c r="R166" s="201">
        <f>Q166*H166</f>
        <v>0.73030000000000006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142</v>
      </c>
      <c r="AT166" s="203" t="s">
        <v>137</v>
      </c>
      <c r="AU166" s="203" t="s">
        <v>80</v>
      </c>
      <c r="AY166" s="18" t="s">
        <v>135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78</v>
      </c>
      <c r="BK166" s="204">
        <f>ROUND(I166*H166,2)</f>
        <v>0</v>
      </c>
      <c r="BL166" s="18" t="s">
        <v>142</v>
      </c>
      <c r="BM166" s="203" t="s">
        <v>220</v>
      </c>
    </row>
    <row r="167" spans="1:65" s="13" customFormat="1" ht="10.199999999999999">
      <c r="B167" s="205"/>
      <c r="C167" s="206"/>
      <c r="D167" s="207" t="s">
        <v>144</v>
      </c>
      <c r="E167" s="208" t="s">
        <v>18</v>
      </c>
      <c r="F167" s="209" t="s">
        <v>221</v>
      </c>
      <c r="G167" s="206"/>
      <c r="H167" s="208" t="s">
        <v>18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144</v>
      </c>
      <c r="AU167" s="215" t="s">
        <v>80</v>
      </c>
      <c r="AV167" s="13" t="s">
        <v>78</v>
      </c>
      <c r="AW167" s="13" t="s">
        <v>33</v>
      </c>
      <c r="AX167" s="13" t="s">
        <v>71</v>
      </c>
      <c r="AY167" s="215" t="s">
        <v>135</v>
      </c>
    </row>
    <row r="168" spans="1:65" s="14" customFormat="1" ht="10.199999999999999">
      <c r="B168" s="216"/>
      <c r="C168" s="217"/>
      <c r="D168" s="207" t="s">
        <v>144</v>
      </c>
      <c r="E168" s="218" t="s">
        <v>18</v>
      </c>
      <c r="F168" s="219" t="s">
        <v>222</v>
      </c>
      <c r="G168" s="217"/>
      <c r="H168" s="220">
        <v>0.21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144</v>
      </c>
      <c r="AU168" s="226" t="s">
        <v>80</v>
      </c>
      <c r="AV168" s="14" t="s">
        <v>80</v>
      </c>
      <c r="AW168" s="14" t="s">
        <v>33</v>
      </c>
      <c r="AX168" s="14" t="s">
        <v>71</v>
      </c>
      <c r="AY168" s="226" t="s">
        <v>135</v>
      </c>
    </row>
    <row r="169" spans="1:65" s="13" customFormat="1" ht="10.199999999999999">
      <c r="B169" s="205"/>
      <c r="C169" s="206"/>
      <c r="D169" s="207" t="s">
        <v>144</v>
      </c>
      <c r="E169" s="208" t="s">
        <v>18</v>
      </c>
      <c r="F169" s="209" t="s">
        <v>223</v>
      </c>
      <c r="G169" s="206"/>
      <c r="H169" s="208" t="s">
        <v>18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144</v>
      </c>
      <c r="AU169" s="215" t="s">
        <v>80</v>
      </c>
      <c r="AV169" s="13" t="s">
        <v>78</v>
      </c>
      <c r="AW169" s="13" t="s">
        <v>33</v>
      </c>
      <c r="AX169" s="13" t="s">
        <v>71</v>
      </c>
      <c r="AY169" s="215" t="s">
        <v>135</v>
      </c>
    </row>
    <row r="170" spans="1:65" s="14" customFormat="1" ht="10.199999999999999">
      <c r="B170" s="216"/>
      <c r="C170" s="217"/>
      <c r="D170" s="207" t="s">
        <v>144</v>
      </c>
      <c r="E170" s="218" t="s">
        <v>18</v>
      </c>
      <c r="F170" s="219" t="s">
        <v>222</v>
      </c>
      <c r="G170" s="217"/>
      <c r="H170" s="220">
        <v>0.21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144</v>
      </c>
      <c r="AU170" s="226" t="s">
        <v>80</v>
      </c>
      <c r="AV170" s="14" t="s">
        <v>80</v>
      </c>
      <c r="AW170" s="14" t="s">
        <v>33</v>
      </c>
      <c r="AX170" s="14" t="s">
        <v>71</v>
      </c>
      <c r="AY170" s="226" t="s">
        <v>135</v>
      </c>
    </row>
    <row r="171" spans="1:65" s="13" customFormat="1" ht="10.199999999999999">
      <c r="B171" s="205"/>
      <c r="C171" s="206"/>
      <c r="D171" s="207" t="s">
        <v>144</v>
      </c>
      <c r="E171" s="208" t="s">
        <v>18</v>
      </c>
      <c r="F171" s="209" t="s">
        <v>224</v>
      </c>
      <c r="G171" s="206"/>
      <c r="H171" s="208" t="s">
        <v>18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144</v>
      </c>
      <c r="AU171" s="215" t="s">
        <v>80</v>
      </c>
      <c r="AV171" s="13" t="s">
        <v>78</v>
      </c>
      <c r="AW171" s="13" t="s">
        <v>33</v>
      </c>
      <c r="AX171" s="13" t="s">
        <v>71</v>
      </c>
      <c r="AY171" s="215" t="s">
        <v>135</v>
      </c>
    </row>
    <row r="172" spans="1:65" s="14" customFormat="1" ht="10.199999999999999">
      <c r="B172" s="216"/>
      <c r="C172" s="217"/>
      <c r="D172" s="207" t="s">
        <v>144</v>
      </c>
      <c r="E172" s="218" t="s">
        <v>18</v>
      </c>
      <c r="F172" s="219" t="s">
        <v>225</v>
      </c>
      <c r="G172" s="217"/>
      <c r="H172" s="220">
        <v>0.25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144</v>
      </c>
      <c r="AU172" s="226" t="s">
        <v>80</v>
      </c>
      <c r="AV172" s="14" t="s">
        <v>80</v>
      </c>
      <c r="AW172" s="14" t="s">
        <v>33</v>
      </c>
      <c r="AX172" s="14" t="s">
        <v>71</v>
      </c>
      <c r="AY172" s="226" t="s">
        <v>135</v>
      </c>
    </row>
    <row r="173" spans="1:65" s="15" customFormat="1" ht="10.199999999999999">
      <c r="B173" s="227"/>
      <c r="C173" s="228"/>
      <c r="D173" s="207" t="s">
        <v>144</v>
      </c>
      <c r="E173" s="229" t="s">
        <v>18</v>
      </c>
      <c r="F173" s="230" t="s">
        <v>147</v>
      </c>
      <c r="G173" s="228"/>
      <c r="H173" s="231">
        <v>0.66999999999999993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144</v>
      </c>
      <c r="AU173" s="237" t="s">
        <v>80</v>
      </c>
      <c r="AV173" s="15" t="s">
        <v>142</v>
      </c>
      <c r="AW173" s="15" t="s">
        <v>33</v>
      </c>
      <c r="AX173" s="15" t="s">
        <v>78</v>
      </c>
      <c r="AY173" s="237" t="s">
        <v>135</v>
      </c>
    </row>
    <row r="174" spans="1:65" s="2" customFormat="1" ht="16.5" customHeight="1">
      <c r="A174" s="35"/>
      <c r="B174" s="36"/>
      <c r="C174" s="193" t="s">
        <v>226</v>
      </c>
      <c r="D174" s="193" t="s">
        <v>137</v>
      </c>
      <c r="E174" s="194" t="s">
        <v>227</v>
      </c>
      <c r="F174" s="195" t="s">
        <v>228</v>
      </c>
      <c r="G174" s="196" t="s">
        <v>140</v>
      </c>
      <c r="H174" s="197">
        <v>9.2799999999999994</v>
      </c>
      <c r="I174" s="198"/>
      <c r="J174" s="197">
        <f>ROUND(I174*H174,2)</f>
        <v>0</v>
      </c>
      <c r="K174" s="195" t="s">
        <v>141</v>
      </c>
      <c r="L174" s="40"/>
      <c r="M174" s="199" t="s">
        <v>18</v>
      </c>
      <c r="N174" s="200" t="s">
        <v>42</v>
      </c>
      <c r="O174" s="65"/>
      <c r="P174" s="201">
        <f>O174*H174</f>
        <v>0</v>
      </c>
      <c r="Q174" s="201">
        <v>0.17818000000000001</v>
      </c>
      <c r="R174" s="201">
        <f>Q174*H174</f>
        <v>1.6535103999999998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142</v>
      </c>
      <c r="AT174" s="203" t="s">
        <v>137</v>
      </c>
      <c r="AU174" s="203" t="s">
        <v>80</v>
      </c>
      <c r="AY174" s="18" t="s">
        <v>135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78</v>
      </c>
      <c r="BK174" s="204">
        <f>ROUND(I174*H174,2)</f>
        <v>0</v>
      </c>
      <c r="BL174" s="18" t="s">
        <v>142</v>
      </c>
      <c r="BM174" s="203" t="s">
        <v>229</v>
      </c>
    </row>
    <row r="175" spans="1:65" s="14" customFormat="1" ht="10.199999999999999">
      <c r="B175" s="216"/>
      <c r="C175" s="217"/>
      <c r="D175" s="207" t="s">
        <v>144</v>
      </c>
      <c r="E175" s="218" t="s">
        <v>18</v>
      </c>
      <c r="F175" s="219" t="s">
        <v>230</v>
      </c>
      <c r="G175" s="217"/>
      <c r="H175" s="220">
        <v>0.96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144</v>
      </c>
      <c r="AU175" s="226" t="s">
        <v>80</v>
      </c>
      <c r="AV175" s="14" t="s">
        <v>80</v>
      </c>
      <c r="AW175" s="14" t="s">
        <v>33</v>
      </c>
      <c r="AX175" s="14" t="s">
        <v>71</v>
      </c>
      <c r="AY175" s="226" t="s">
        <v>135</v>
      </c>
    </row>
    <row r="176" spans="1:65" s="14" customFormat="1" ht="10.199999999999999">
      <c r="B176" s="216"/>
      <c r="C176" s="217"/>
      <c r="D176" s="207" t="s">
        <v>144</v>
      </c>
      <c r="E176" s="218" t="s">
        <v>18</v>
      </c>
      <c r="F176" s="219" t="s">
        <v>230</v>
      </c>
      <c r="G176" s="217"/>
      <c r="H176" s="220">
        <v>0.96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144</v>
      </c>
      <c r="AU176" s="226" t="s">
        <v>80</v>
      </c>
      <c r="AV176" s="14" t="s">
        <v>80</v>
      </c>
      <c r="AW176" s="14" t="s">
        <v>33</v>
      </c>
      <c r="AX176" s="14" t="s">
        <v>71</v>
      </c>
      <c r="AY176" s="226" t="s">
        <v>135</v>
      </c>
    </row>
    <row r="177" spans="1:65" s="14" customFormat="1" ht="10.199999999999999">
      <c r="B177" s="216"/>
      <c r="C177" s="217"/>
      <c r="D177" s="207" t="s">
        <v>144</v>
      </c>
      <c r="E177" s="218" t="s">
        <v>18</v>
      </c>
      <c r="F177" s="219" t="s">
        <v>231</v>
      </c>
      <c r="G177" s="217"/>
      <c r="H177" s="220">
        <v>3.6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144</v>
      </c>
      <c r="AU177" s="226" t="s">
        <v>80</v>
      </c>
      <c r="AV177" s="14" t="s">
        <v>80</v>
      </c>
      <c r="AW177" s="14" t="s">
        <v>33</v>
      </c>
      <c r="AX177" s="14" t="s">
        <v>71</v>
      </c>
      <c r="AY177" s="226" t="s">
        <v>135</v>
      </c>
    </row>
    <row r="178" spans="1:65" s="14" customFormat="1" ht="10.199999999999999">
      <c r="B178" s="216"/>
      <c r="C178" s="217"/>
      <c r="D178" s="207" t="s">
        <v>144</v>
      </c>
      <c r="E178" s="218" t="s">
        <v>18</v>
      </c>
      <c r="F178" s="219" t="s">
        <v>232</v>
      </c>
      <c r="G178" s="217"/>
      <c r="H178" s="220">
        <v>0.6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144</v>
      </c>
      <c r="AU178" s="226" t="s">
        <v>80</v>
      </c>
      <c r="AV178" s="14" t="s">
        <v>80</v>
      </c>
      <c r="AW178" s="14" t="s">
        <v>33</v>
      </c>
      <c r="AX178" s="14" t="s">
        <v>71</v>
      </c>
      <c r="AY178" s="226" t="s">
        <v>135</v>
      </c>
    </row>
    <row r="179" spans="1:65" s="14" customFormat="1" ht="10.199999999999999">
      <c r="B179" s="216"/>
      <c r="C179" s="217"/>
      <c r="D179" s="207" t="s">
        <v>144</v>
      </c>
      <c r="E179" s="218" t="s">
        <v>18</v>
      </c>
      <c r="F179" s="219" t="s">
        <v>233</v>
      </c>
      <c r="G179" s="217"/>
      <c r="H179" s="220">
        <v>1.1200000000000001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144</v>
      </c>
      <c r="AU179" s="226" t="s">
        <v>80</v>
      </c>
      <c r="AV179" s="14" t="s">
        <v>80</v>
      </c>
      <c r="AW179" s="14" t="s">
        <v>33</v>
      </c>
      <c r="AX179" s="14" t="s">
        <v>71</v>
      </c>
      <c r="AY179" s="226" t="s">
        <v>135</v>
      </c>
    </row>
    <row r="180" spans="1:65" s="14" customFormat="1" ht="10.199999999999999">
      <c r="B180" s="216"/>
      <c r="C180" s="217"/>
      <c r="D180" s="207" t="s">
        <v>144</v>
      </c>
      <c r="E180" s="218" t="s">
        <v>18</v>
      </c>
      <c r="F180" s="219" t="s">
        <v>233</v>
      </c>
      <c r="G180" s="217"/>
      <c r="H180" s="220">
        <v>1.1200000000000001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144</v>
      </c>
      <c r="AU180" s="226" t="s">
        <v>80</v>
      </c>
      <c r="AV180" s="14" t="s">
        <v>80</v>
      </c>
      <c r="AW180" s="14" t="s">
        <v>33</v>
      </c>
      <c r="AX180" s="14" t="s">
        <v>71</v>
      </c>
      <c r="AY180" s="226" t="s">
        <v>135</v>
      </c>
    </row>
    <row r="181" spans="1:65" s="14" customFormat="1" ht="10.199999999999999">
      <c r="B181" s="216"/>
      <c r="C181" s="217"/>
      <c r="D181" s="207" t="s">
        <v>144</v>
      </c>
      <c r="E181" s="218" t="s">
        <v>18</v>
      </c>
      <c r="F181" s="219" t="s">
        <v>234</v>
      </c>
      <c r="G181" s="217"/>
      <c r="H181" s="220">
        <v>0.46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144</v>
      </c>
      <c r="AU181" s="226" t="s">
        <v>80</v>
      </c>
      <c r="AV181" s="14" t="s">
        <v>80</v>
      </c>
      <c r="AW181" s="14" t="s">
        <v>33</v>
      </c>
      <c r="AX181" s="14" t="s">
        <v>71</v>
      </c>
      <c r="AY181" s="226" t="s">
        <v>135</v>
      </c>
    </row>
    <row r="182" spans="1:65" s="14" customFormat="1" ht="10.199999999999999">
      <c r="B182" s="216"/>
      <c r="C182" s="217"/>
      <c r="D182" s="207" t="s">
        <v>144</v>
      </c>
      <c r="E182" s="218" t="s">
        <v>18</v>
      </c>
      <c r="F182" s="219" t="s">
        <v>234</v>
      </c>
      <c r="G182" s="217"/>
      <c r="H182" s="220">
        <v>0.46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144</v>
      </c>
      <c r="AU182" s="226" t="s">
        <v>80</v>
      </c>
      <c r="AV182" s="14" t="s">
        <v>80</v>
      </c>
      <c r="AW182" s="14" t="s">
        <v>33</v>
      </c>
      <c r="AX182" s="14" t="s">
        <v>71</v>
      </c>
      <c r="AY182" s="226" t="s">
        <v>135</v>
      </c>
    </row>
    <row r="183" spans="1:65" s="15" customFormat="1" ht="10.199999999999999">
      <c r="B183" s="227"/>
      <c r="C183" s="228"/>
      <c r="D183" s="207" t="s">
        <v>144</v>
      </c>
      <c r="E183" s="229" t="s">
        <v>18</v>
      </c>
      <c r="F183" s="230" t="s">
        <v>147</v>
      </c>
      <c r="G183" s="228"/>
      <c r="H183" s="231">
        <v>9.2800000000000011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144</v>
      </c>
      <c r="AU183" s="237" t="s">
        <v>80</v>
      </c>
      <c r="AV183" s="15" t="s">
        <v>142</v>
      </c>
      <c r="AW183" s="15" t="s">
        <v>33</v>
      </c>
      <c r="AX183" s="15" t="s">
        <v>78</v>
      </c>
      <c r="AY183" s="237" t="s">
        <v>135</v>
      </c>
    </row>
    <row r="184" spans="1:65" s="12" customFormat="1" ht="22.8" customHeight="1">
      <c r="B184" s="177"/>
      <c r="C184" s="178"/>
      <c r="D184" s="179" t="s">
        <v>70</v>
      </c>
      <c r="E184" s="191" t="s">
        <v>142</v>
      </c>
      <c r="F184" s="191" t="s">
        <v>235</v>
      </c>
      <c r="G184" s="178"/>
      <c r="H184" s="178"/>
      <c r="I184" s="181"/>
      <c r="J184" s="192">
        <f>BK184</f>
        <v>0</v>
      </c>
      <c r="K184" s="178"/>
      <c r="L184" s="183"/>
      <c r="M184" s="184"/>
      <c r="N184" s="185"/>
      <c r="O184" s="185"/>
      <c r="P184" s="186">
        <f>SUM(P185:P197)</f>
        <v>0</v>
      </c>
      <c r="Q184" s="185"/>
      <c r="R184" s="186">
        <f>SUM(R185:R197)</f>
        <v>1.68936</v>
      </c>
      <c r="S184" s="185"/>
      <c r="T184" s="187">
        <f>SUM(T185:T197)</f>
        <v>0</v>
      </c>
      <c r="AR184" s="188" t="s">
        <v>78</v>
      </c>
      <c r="AT184" s="189" t="s">
        <v>70</v>
      </c>
      <c r="AU184" s="189" t="s">
        <v>78</v>
      </c>
      <c r="AY184" s="188" t="s">
        <v>135</v>
      </c>
      <c r="BK184" s="190">
        <f>SUM(BK185:BK197)</f>
        <v>0</v>
      </c>
    </row>
    <row r="185" spans="1:65" s="2" customFormat="1" ht="21.75" customHeight="1">
      <c r="A185" s="35"/>
      <c r="B185" s="36"/>
      <c r="C185" s="193" t="s">
        <v>236</v>
      </c>
      <c r="D185" s="193" t="s">
        <v>137</v>
      </c>
      <c r="E185" s="194" t="s">
        <v>237</v>
      </c>
      <c r="F185" s="195" t="s">
        <v>238</v>
      </c>
      <c r="G185" s="196" t="s">
        <v>239</v>
      </c>
      <c r="H185" s="197">
        <v>12</v>
      </c>
      <c r="I185" s="198"/>
      <c r="J185" s="197">
        <f>ROUND(I185*H185,2)</f>
        <v>0</v>
      </c>
      <c r="K185" s="195" t="s">
        <v>141</v>
      </c>
      <c r="L185" s="40"/>
      <c r="M185" s="199" t="s">
        <v>18</v>
      </c>
      <c r="N185" s="200" t="s">
        <v>42</v>
      </c>
      <c r="O185" s="65"/>
      <c r="P185" s="201">
        <f>O185*H185</f>
        <v>0</v>
      </c>
      <c r="Q185" s="201">
        <v>2.2780000000000002E-2</v>
      </c>
      <c r="R185" s="201">
        <f>Q185*H185</f>
        <v>0.27336000000000005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142</v>
      </c>
      <c r="AT185" s="203" t="s">
        <v>137</v>
      </c>
      <c r="AU185" s="203" t="s">
        <v>80</v>
      </c>
      <c r="AY185" s="18" t="s">
        <v>135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78</v>
      </c>
      <c r="BK185" s="204">
        <f>ROUND(I185*H185,2)</f>
        <v>0</v>
      </c>
      <c r="BL185" s="18" t="s">
        <v>142</v>
      </c>
      <c r="BM185" s="203" t="s">
        <v>240</v>
      </c>
    </row>
    <row r="186" spans="1:65" s="14" customFormat="1" ht="10.199999999999999">
      <c r="B186" s="216"/>
      <c r="C186" s="217"/>
      <c r="D186" s="207" t="s">
        <v>144</v>
      </c>
      <c r="E186" s="218" t="s">
        <v>18</v>
      </c>
      <c r="F186" s="219" t="s">
        <v>241</v>
      </c>
      <c r="G186" s="217"/>
      <c r="H186" s="220">
        <v>4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144</v>
      </c>
      <c r="AU186" s="226" t="s">
        <v>80</v>
      </c>
      <c r="AV186" s="14" t="s">
        <v>80</v>
      </c>
      <c r="AW186" s="14" t="s">
        <v>33</v>
      </c>
      <c r="AX186" s="14" t="s">
        <v>71</v>
      </c>
      <c r="AY186" s="226" t="s">
        <v>135</v>
      </c>
    </row>
    <row r="187" spans="1:65" s="14" customFormat="1" ht="10.199999999999999">
      <c r="B187" s="216"/>
      <c r="C187" s="217"/>
      <c r="D187" s="207" t="s">
        <v>144</v>
      </c>
      <c r="E187" s="218" t="s">
        <v>18</v>
      </c>
      <c r="F187" s="219" t="s">
        <v>241</v>
      </c>
      <c r="G187" s="217"/>
      <c r="H187" s="220">
        <v>4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144</v>
      </c>
      <c r="AU187" s="226" t="s">
        <v>80</v>
      </c>
      <c r="AV187" s="14" t="s">
        <v>80</v>
      </c>
      <c r="AW187" s="14" t="s">
        <v>33</v>
      </c>
      <c r="AX187" s="14" t="s">
        <v>71</v>
      </c>
      <c r="AY187" s="226" t="s">
        <v>135</v>
      </c>
    </row>
    <row r="188" spans="1:65" s="14" customFormat="1" ht="10.199999999999999">
      <c r="B188" s="216"/>
      <c r="C188" s="217"/>
      <c r="D188" s="207" t="s">
        <v>144</v>
      </c>
      <c r="E188" s="218" t="s">
        <v>18</v>
      </c>
      <c r="F188" s="219" t="s">
        <v>241</v>
      </c>
      <c r="G188" s="217"/>
      <c r="H188" s="220">
        <v>4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144</v>
      </c>
      <c r="AU188" s="226" t="s">
        <v>80</v>
      </c>
      <c r="AV188" s="14" t="s">
        <v>80</v>
      </c>
      <c r="AW188" s="14" t="s">
        <v>33</v>
      </c>
      <c r="AX188" s="14" t="s">
        <v>71</v>
      </c>
      <c r="AY188" s="226" t="s">
        <v>135</v>
      </c>
    </row>
    <row r="189" spans="1:65" s="15" customFormat="1" ht="10.199999999999999">
      <c r="B189" s="227"/>
      <c r="C189" s="228"/>
      <c r="D189" s="207" t="s">
        <v>144</v>
      </c>
      <c r="E189" s="229" t="s">
        <v>18</v>
      </c>
      <c r="F189" s="230" t="s">
        <v>147</v>
      </c>
      <c r="G189" s="228"/>
      <c r="H189" s="231">
        <v>12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144</v>
      </c>
      <c r="AU189" s="237" t="s">
        <v>80</v>
      </c>
      <c r="AV189" s="15" t="s">
        <v>142</v>
      </c>
      <c r="AW189" s="15" t="s">
        <v>33</v>
      </c>
      <c r="AX189" s="15" t="s">
        <v>78</v>
      </c>
      <c r="AY189" s="237" t="s">
        <v>135</v>
      </c>
    </row>
    <row r="190" spans="1:65" s="2" customFormat="1" ht="21.75" customHeight="1">
      <c r="A190" s="35"/>
      <c r="B190" s="36"/>
      <c r="C190" s="193" t="s">
        <v>242</v>
      </c>
      <c r="D190" s="193" t="s">
        <v>137</v>
      </c>
      <c r="E190" s="194" t="s">
        <v>243</v>
      </c>
      <c r="F190" s="195" t="s">
        <v>244</v>
      </c>
      <c r="G190" s="196" t="s">
        <v>239</v>
      </c>
      <c r="H190" s="197">
        <v>24</v>
      </c>
      <c r="I190" s="198"/>
      <c r="J190" s="197">
        <f>ROUND(I190*H190,2)</f>
        <v>0</v>
      </c>
      <c r="K190" s="195" t="s">
        <v>141</v>
      </c>
      <c r="L190" s="40"/>
      <c r="M190" s="199" t="s">
        <v>18</v>
      </c>
      <c r="N190" s="200" t="s">
        <v>42</v>
      </c>
      <c r="O190" s="65"/>
      <c r="P190" s="201">
        <f>O190*H190</f>
        <v>0</v>
      </c>
      <c r="Q190" s="201">
        <v>5.8999999999999997E-2</v>
      </c>
      <c r="R190" s="201">
        <f>Q190*H190</f>
        <v>1.4159999999999999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142</v>
      </c>
      <c r="AT190" s="203" t="s">
        <v>137</v>
      </c>
      <c r="AU190" s="203" t="s">
        <v>80</v>
      </c>
      <c r="AY190" s="18" t="s">
        <v>135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78</v>
      </c>
      <c r="BK190" s="204">
        <f>ROUND(I190*H190,2)</f>
        <v>0</v>
      </c>
      <c r="BL190" s="18" t="s">
        <v>142</v>
      </c>
      <c r="BM190" s="203" t="s">
        <v>245</v>
      </c>
    </row>
    <row r="191" spans="1:65" s="14" customFormat="1" ht="10.199999999999999">
      <c r="B191" s="216"/>
      <c r="C191" s="217"/>
      <c r="D191" s="207" t="s">
        <v>144</v>
      </c>
      <c r="E191" s="218" t="s">
        <v>18</v>
      </c>
      <c r="F191" s="219" t="s">
        <v>241</v>
      </c>
      <c r="G191" s="217"/>
      <c r="H191" s="220">
        <v>4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144</v>
      </c>
      <c r="AU191" s="226" t="s">
        <v>80</v>
      </c>
      <c r="AV191" s="14" t="s">
        <v>80</v>
      </c>
      <c r="AW191" s="14" t="s">
        <v>33</v>
      </c>
      <c r="AX191" s="14" t="s">
        <v>71</v>
      </c>
      <c r="AY191" s="226" t="s">
        <v>135</v>
      </c>
    </row>
    <row r="192" spans="1:65" s="14" customFormat="1" ht="10.199999999999999">
      <c r="B192" s="216"/>
      <c r="C192" s="217"/>
      <c r="D192" s="207" t="s">
        <v>144</v>
      </c>
      <c r="E192" s="218" t="s">
        <v>18</v>
      </c>
      <c r="F192" s="219" t="s">
        <v>241</v>
      </c>
      <c r="G192" s="217"/>
      <c r="H192" s="220">
        <v>4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144</v>
      </c>
      <c r="AU192" s="226" t="s">
        <v>80</v>
      </c>
      <c r="AV192" s="14" t="s">
        <v>80</v>
      </c>
      <c r="AW192" s="14" t="s">
        <v>33</v>
      </c>
      <c r="AX192" s="14" t="s">
        <v>71</v>
      </c>
      <c r="AY192" s="226" t="s">
        <v>135</v>
      </c>
    </row>
    <row r="193" spans="1:65" s="14" customFormat="1" ht="10.199999999999999">
      <c r="B193" s="216"/>
      <c r="C193" s="217"/>
      <c r="D193" s="207" t="s">
        <v>144</v>
      </c>
      <c r="E193" s="218" t="s">
        <v>18</v>
      </c>
      <c r="F193" s="219" t="s">
        <v>241</v>
      </c>
      <c r="G193" s="217"/>
      <c r="H193" s="220">
        <v>4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144</v>
      </c>
      <c r="AU193" s="226" t="s">
        <v>80</v>
      </c>
      <c r="AV193" s="14" t="s">
        <v>80</v>
      </c>
      <c r="AW193" s="14" t="s">
        <v>33</v>
      </c>
      <c r="AX193" s="14" t="s">
        <v>71</v>
      </c>
      <c r="AY193" s="226" t="s">
        <v>135</v>
      </c>
    </row>
    <row r="194" spans="1:65" s="14" customFormat="1" ht="10.199999999999999">
      <c r="B194" s="216"/>
      <c r="C194" s="217"/>
      <c r="D194" s="207" t="s">
        <v>144</v>
      </c>
      <c r="E194" s="218" t="s">
        <v>18</v>
      </c>
      <c r="F194" s="219" t="s">
        <v>241</v>
      </c>
      <c r="G194" s="217"/>
      <c r="H194" s="220">
        <v>4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144</v>
      </c>
      <c r="AU194" s="226" t="s">
        <v>80</v>
      </c>
      <c r="AV194" s="14" t="s">
        <v>80</v>
      </c>
      <c r="AW194" s="14" t="s">
        <v>33</v>
      </c>
      <c r="AX194" s="14" t="s">
        <v>71</v>
      </c>
      <c r="AY194" s="226" t="s">
        <v>135</v>
      </c>
    </row>
    <row r="195" spans="1:65" s="14" customFormat="1" ht="10.199999999999999">
      <c r="B195" s="216"/>
      <c r="C195" s="217"/>
      <c r="D195" s="207" t="s">
        <v>144</v>
      </c>
      <c r="E195" s="218" t="s">
        <v>18</v>
      </c>
      <c r="F195" s="219" t="s">
        <v>241</v>
      </c>
      <c r="G195" s="217"/>
      <c r="H195" s="220">
        <v>4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144</v>
      </c>
      <c r="AU195" s="226" t="s">
        <v>80</v>
      </c>
      <c r="AV195" s="14" t="s">
        <v>80</v>
      </c>
      <c r="AW195" s="14" t="s">
        <v>33</v>
      </c>
      <c r="AX195" s="14" t="s">
        <v>71</v>
      </c>
      <c r="AY195" s="226" t="s">
        <v>135</v>
      </c>
    </row>
    <row r="196" spans="1:65" s="14" customFormat="1" ht="10.199999999999999">
      <c r="B196" s="216"/>
      <c r="C196" s="217"/>
      <c r="D196" s="207" t="s">
        <v>144</v>
      </c>
      <c r="E196" s="218" t="s">
        <v>18</v>
      </c>
      <c r="F196" s="219" t="s">
        <v>241</v>
      </c>
      <c r="G196" s="217"/>
      <c r="H196" s="220">
        <v>4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144</v>
      </c>
      <c r="AU196" s="226" t="s">
        <v>80</v>
      </c>
      <c r="AV196" s="14" t="s">
        <v>80</v>
      </c>
      <c r="AW196" s="14" t="s">
        <v>33</v>
      </c>
      <c r="AX196" s="14" t="s">
        <v>71</v>
      </c>
      <c r="AY196" s="226" t="s">
        <v>135</v>
      </c>
    </row>
    <row r="197" spans="1:65" s="15" customFormat="1" ht="10.199999999999999">
      <c r="B197" s="227"/>
      <c r="C197" s="228"/>
      <c r="D197" s="207" t="s">
        <v>144</v>
      </c>
      <c r="E197" s="229" t="s">
        <v>18</v>
      </c>
      <c r="F197" s="230" t="s">
        <v>147</v>
      </c>
      <c r="G197" s="228"/>
      <c r="H197" s="231">
        <v>24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144</v>
      </c>
      <c r="AU197" s="237" t="s">
        <v>80</v>
      </c>
      <c r="AV197" s="15" t="s">
        <v>142</v>
      </c>
      <c r="AW197" s="15" t="s">
        <v>33</v>
      </c>
      <c r="AX197" s="15" t="s">
        <v>78</v>
      </c>
      <c r="AY197" s="237" t="s">
        <v>135</v>
      </c>
    </row>
    <row r="198" spans="1:65" s="12" customFormat="1" ht="22.8" customHeight="1">
      <c r="B198" s="177"/>
      <c r="C198" s="178"/>
      <c r="D198" s="179" t="s">
        <v>70</v>
      </c>
      <c r="E198" s="191" t="s">
        <v>163</v>
      </c>
      <c r="F198" s="191" t="s">
        <v>246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SUM(P199:P250)</f>
        <v>0</v>
      </c>
      <c r="Q198" s="185"/>
      <c r="R198" s="186">
        <f>SUM(R199:R250)</f>
        <v>10.2999367</v>
      </c>
      <c r="S198" s="185"/>
      <c r="T198" s="187">
        <f>SUM(T199:T250)</f>
        <v>19.876799999999999</v>
      </c>
      <c r="AR198" s="188" t="s">
        <v>78</v>
      </c>
      <c r="AT198" s="189" t="s">
        <v>70</v>
      </c>
      <c r="AU198" s="189" t="s">
        <v>78</v>
      </c>
      <c r="AY198" s="188" t="s">
        <v>135</v>
      </c>
      <c r="BK198" s="190">
        <f>SUM(BK199:BK250)</f>
        <v>0</v>
      </c>
    </row>
    <row r="199" spans="1:65" s="2" customFormat="1" ht="33" customHeight="1">
      <c r="A199" s="35"/>
      <c r="B199" s="36"/>
      <c r="C199" s="193" t="s">
        <v>247</v>
      </c>
      <c r="D199" s="193" t="s">
        <v>137</v>
      </c>
      <c r="E199" s="194" t="s">
        <v>248</v>
      </c>
      <c r="F199" s="195" t="s">
        <v>249</v>
      </c>
      <c r="G199" s="196" t="s">
        <v>140</v>
      </c>
      <c r="H199" s="197">
        <v>4.95</v>
      </c>
      <c r="I199" s="198"/>
      <c r="J199" s="197">
        <f>ROUND(I199*H199,2)</f>
        <v>0</v>
      </c>
      <c r="K199" s="195" t="s">
        <v>141</v>
      </c>
      <c r="L199" s="40"/>
      <c r="M199" s="199" t="s">
        <v>18</v>
      </c>
      <c r="N199" s="200" t="s">
        <v>42</v>
      </c>
      <c r="O199" s="65"/>
      <c r="P199" s="201">
        <f>O199*H199</f>
        <v>0</v>
      </c>
      <c r="Q199" s="201">
        <v>0</v>
      </c>
      <c r="R199" s="201">
        <f>Q199*H199</f>
        <v>0</v>
      </c>
      <c r="S199" s="201">
        <v>0.26</v>
      </c>
      <c r="T199" s="202">
        <f>S199*H199</f>
        <v>1.2870000000000001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142</v>
      </c>
      <c r="AT199" s="203" t="s">
        <v>137</v>
      </c>
      <c r="AU199" s="203" t="s">
        <v>80</v>
      </c>
      <c r="AY199" s="18" t="s">
        <v>135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78</v>
      </c>
      <c r="BK199" s="204">
        <f>ROUND(I199*H199,2)</f>
        <v>0</v>
      </c>
      <c r="BL199" s="18" t="s">
        <v>142</v>
      </c>
      <c r="BM199" s="203" t="s">
        <v>250</v>
      </c>
    </row>
    <row r="200" spans="1:65" s="13" customFormat="1" ht="10.199999999999999">
      <c r="B200" s="205"/>
      <c r="C200" s="206"/>
      <c r="D200" s="207" t="s">
        <v>144</v>
      </c>
      <c r="E200" s="208" t="s">
        <v>18</v>
      </c>
      <c r="F200" s="209" t="s">
        <v>152</v>
      </c>
      <c r="G200" s="206"/>
      <c r="H200" s="208" t="s">
        <v>18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144</v>
      </c>
      <c r="AU200" s="215" t="s">
        <v>80</v>
      </c>
      <c r="AV200" s="13" t="s">
        <v>78</v>
      </c>
      <c r="AW200" s="13" t="s">
        <v>33</v>
      </c>
      <c r="AX200" s="13" t="s">
        <v>71</v>
      </c>
      <c r="AY200" s="215" t="s">
        <v>135</v>
      </c>
    </row>
    <row r="201" spans="1:65" s="13" customFormat="1" ht="10.199999999999999">
      <c r="B201" s="205"/>
      <c r="C201" s="206"/>
      <c r="D201" s="207" t="s">
        <v>144</v>
      </c>
      <c r="E201" s="208" t="s">
        <v>18</v>
      </c>
      <c r="F201" s="209" t="s">
        <v>251</v>
      </c>
      <c r="G201" s="206"/>
      <c r="H201" s="208" t="s">
        <v>18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144</v>
      </c>
      <c r="AU201" s="215" t="s">
        <v>80</v>
      </c>
      <c r="AV201" s="13" t="s">
        <v>78</v>
      </c>
      <c r="AW201" s="13" t="s">
        <v>33</v>
      </c>
      <c r="AX201" s="13" t="s">
        <v>71</v>
      </c>
      <c r="AY201" s="215" t="s">
        <v>135</v>
      </c>
    </row>
    <row r="202" spans="1:65" s="14" customFormat="1" ht="10.199999999999999">
      <c r="B202" s="216"/>
      <c r="C202" s="217"/>
      <c r="D202" s="207" t="s">
        <v>144</v>
      </c>
      <c r="E202" s="218" t="s">
        <v>18</v>
      </c>
      <c r="F202" s="219" t="s">
        <v>252</v>
      </c>
      <c r="G202" s="217"/>
      <c r="H202" s="220">
        <v>4.95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144</v>
      </c>
      <c r="AU202" s="226" t="s">
        <v>80</v>
      </c>
      <c r="AV202" s="14" t="s">
        <v>80</v>
      </c>
      <c r="AW202" s="14" t="s">
        <v>33</v>
      </c>
      <c r="AX202" s="14" t="s">
        <v>71</v>
      </c>
      <c r="AY202" s="226" t="s">
        <v>135</v>
      </c>
    </row>
    <row r="203" spans="1:65" s="15" customFormat="1" ht="10.199999999999999">
      <c r="B203" s="227"/>
      <c r="C203" s="228"/>
      <c r="D203" s="207" t="s">
        <v>144</v>
      </c>
      <c r="E203" s="229" t="s">
        <v>18</v>
      </c>
      <c r="F203" s="230" t="s">
        <v>147</v>
      </c>
      <c r="G203" s="228"/>
      <c r="H203" s="231">
        <v>4.95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144</v>
      </c>
      <c r="AU203" s="237" t="s">
        <v>80</v>
      </c>
      <c r="AV203" s="15" t="s">
        <v>142</v>
      </c>
      <c r="AW203" s="15" t="s">
        <v>33</v>
      </c>
      <c r="AX203" s="15" t="s">
        <v>78</v>
      </c>
      <c r="AY203" s="237" t="s">
        <v>135</v>
      </c>
    </row>
    <row r="204" spans="1:65" s="2" customFormat="1" ht="21.75" customHeight="1">
      <c r="A204" s="35"/>
      <c r="B204" s="36"/>
      <c r="C204" s="193" t="s">
        <v>8</v>
      </c>
      <c r="D204" s="193" t="s">
        <v>137</v>
      </c>
      <c r="E204" s="194" t="s">
        <v>253</v>
      </c>
      <c r="F204" s="195" t="s">
        <v>254</v>
      </c>
      <c r="G204" s="196" t="s">
        <v>140</v>
      </c>
      <c r="H204" s="197">
        <v>26.11</v>
      </c>
      <c r="I204" s="198"/>
      <c r="J204" s="197">
        <f>ROUND(I204*H204,2)</f>
        <v>0</v>
      </c>
      <c r="K204" s="195" t="s">
        <v>141</v>
      </c>
      <c r="L204" s="40"/>
      <c r="M204" s="199" t="s">
        <v>18</v>
      </c>
      <c r="N204" s="200" t="s">
        <v>42</v>
      </c>
      <c r="O204" s="65"/>
      <c r="P204" s="201">
        <f>O204*H204</f>
        <v>0</v>
      </c>
      <c r="Q204" s="201">
        <v>0.16192000000000001</v>
      </c>
      <c r="R204" s="201">
        <f>Q204*H204</f>
        <v>4.2277312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142</v>
      </c>
      <c r="AT204" s="203" t="s">
        <v>137</v>
      </c>
      <c r="AU204" s="203" t="s">
        <v>80</v>
      </c>
      <c r="AY204" s="18" t="s">
        <v>135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78</v>
      </c>
      <c r="BK204" s="204">
        <f>ROUND(I204*H204,2)</f>
        <v>0</v>
      </c>
      <c r="BL204" s="18" t="s">
        <v>142</v>
      </c>
      <c r="BM204" s="203" t="s">
        <v>255</v>
      </c>
    </row>
    <row r="205" spans="1:65" s="13" customFormat="1" ht="10.199999999999999">
      <c r="B205" s="205"/>
      <c r="C205" s="206"/>
      <c r="D205" s="207" t="s">
        <v>144</v>
      </c>
      <c r="E205" s="208" t="s">
        <v>18</v>
      </c>
      <c r="F205" s="209" t="s">
        <v>256</v>
      </c>
      <c r="G205" s="206"/>
      <c r="H205" s="208" t="s">
        <v>18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144</v>
      </c>
      <c r="AU205" s="215" t="s">
        <v>80</v>
      </c>
      <c r="AV205" s="13" t="s">
        <v>78</v>
      </c>
      <c r="AW205" s="13" t="s">
        <v>33</v>
      </c>
      <c r="AX205" s="13" t="s">
        <v>71</v>
      </c>
      <c r="AY205" s="215" t="s">
        <v>135</v>
      </c>
    </row>
    <row r="206" spans="1:65" s="13" customFormat="1" ht="10.199999999999999">
      <c r="B206" s="205"/>
      <c r="C206" s="206"/>
      <c r="D206" s="207" t="s">
        <v>144</v>
      </c>
      <c r="E206" s="208" t="s">
        <v>18</v>
      </c>
      <c r="F206" s="209" t="s">
        <v>257</v>
      </c>
      <c r="G206" s="206"/>
      <c r="H206" s="208" t="s">
        <v>18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144</v>
      </c>
      <c r="AU206" s="215" t="s">
        <v>80</v>
      </c>
      <c r="AV206" s="13" t="s">
        <v>78</v>
      </c>
      <c r="AW206" s="13" t="s">
        <v>33</v>
      </c>
      <c r="AX206" s="13" t="s">
        <v>71</v>
      </c>
      <c r="AY206" s="215" t="s">
        <v>135</v>
      </c>
    </row>
    <row r="207" spans="1:65" s="14" customFormat="1" ht="10.199999999999999">
      <c r="B207" s="216"/>
      <c r="C207" s="217"/>
      <c r="D207" s="207" t="s">
        <v>144</v>
      </c>
      <c r="E207" s="218" t="s">
        <v>18</v>
      </c>
      <c r="F207" s="219" t="s">
        <v>252</v>
      </c>
      <c r="G207" s="217"/>
      <c r="H207" s="220">
        <v>4.95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144</v>
      </c>
      <c r="AU207" s="226" t="s">
        <v>80</v>
      </c>
      <c r="AV207" s="14" t="s">
        <v>80</v>
      </c>
      <c r="AW207" s="14" t="s">
        <v>33</v>
      </c>
      <c r="AX207" s="14" t="s">
        <v>71</v>
      </c>
      <c r="AY207" s="226" t="s">
        <v>135</v>
      </c>
    </row>
    <row r="208" spans="1:65" s="13" customFormat="1" ht="10.199999999999999">
      <c r="B208" s="205"/>
      <c r="C208" s="206"/>
      <c r="D208" s="207" t="s">
        <v>144</v>
      </c>
      <c r="E208" s="208" t="s">
        <v>18</v>
      </c>
      <c r="F208" s="209" t="s">
        <v>257</v>
      </c>
      <c r="G208" s="206"/>
      <c r="H208" s="208" t="s">
        <v>18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144</v>
      </c>
      <c r="AU208" s="215" t="s">
        <v>80</v>
      </c>
      <c r="AV208" s="13" t="s">
        <v>78</v>
      </c>
      <c r="AW208" s="13" t="s">
        <v>33</v>
      </c>
      <c r="AX208" s="13" t="s">
        <v>71</v>
      </c>
      <c r="AY208" s="215" t="s">
        <v>135</v>
      </c>
    </row>
    <row r="209" spans="1:65" s="14" customFormat="1" ht="10.199999999999999">
      <c r="B209" s="216"/>
      <c r="C209" s="217"/>
      <c r="D209" s="207" t="s">
        <v>144</v>
      </c>
      <c r="E209" s="218" t="s">
        <v>18</v>
      </c>
      <c r="F209" s="219" t="s">
        <v>258</v>
      </c>
      <c r="G209" s="217"/>
      <c r="H209" s="220">
        <v>19.16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144</v>
      </c>
      <c r="AU209" s="226" t="s">
        <v>80</v>
      </c>
      <c r="AV209" s="14" t="s">
        <v>80</v>
      </c>
      <c r="AW209" s="14" t="s">
        <v>33</v>
      </c>
      <c r="AX209" s="14" t="s">
        <v>71</v>
      </c>
      <c r="AY209" s="226" t="s">
        <v>135</v>
      </c>
    </row>
    <row r="210" spans="1:65" s="13" customFormat="1" ht="10.199999999999999">
      <c r="B210" s="205"/>
      <c r="C210" s="206"/>
      <c r="D210" s="207" t="s">
        <v>144</v>
      </c>
      <c r="E210" s="208" t="s">
        <v>18</v>
      </c>
      <c r="F210" s="209" t="s">
        <v>259</v>
      </c>
      <c r="G210" s="206"/>
      <c r="H210" s="208" t="s">
        <v>18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144</v>
      </c>
      <c r="AU210" s="215" t="s">
        <v>80</v>
      </c>
      <c r="AV210" s="13" t="s">
        <v>78</v>
      </c>
      <c r="AW210" s="13" t="s">
        <v>33</v>
      </c>
      <c r="AX210" s="13" t="s">
        <v>71</v>
      </c>
      <c r="AY210" s="215" t="s">
        <v>135</v>
      </c>
    </row>
    <row r="211" spans="1:65" s="14" customFormat="1" ht="10.199999999999999">
      <c r="B211" s="216"/>
      <c r="C211" s="217"/>
      <c r="D211" s="207" t="s">
        <v>144</v>
      </c>
      <c r="E211" s="218" t="s">
        <v>18</v>
      </c>
      <c r="F211" s="219" t="s">
        <v>260</v>
      </c>
      <c r="G211" s="217"/>
      <c r="H211" s="220">
        <v>2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144</v>
      </c>
      <c r="AU211" s="226" t="s">
        <v>80</v>
      </c>
      <c r="AV211" s="14" t="s">
        <v>80</v>
      </c>
      <c r="AW211" s="14" t="s">
        <v>33</v>
      </c>
      <c r="AX211" s="14" t="s">
        <v>71</v>
      </c>
      <c r="AY211" s="226" t="s">
        <v>135</v>
      </c>
    </row>
    <row r="212" spans="1:65" s="15" customFormat="1" ht="10.199999999999999">
      <c r="B212" s="227"/>
      <c r="C212" s="228"/>
      <c r="D212" s="207" t="s">
        <v>144</v>
      </c>
      <c r="E212" s="229" t="s">
        <v>18</v>
      </c>
      <c r="F212" s="230" t="s">
        <v>147</v>
      </c>
      <c r="G212" s="228"/>
      <c r="H212" s="231">
        <v>26.11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144</v>
      </c>
      <c r="AU212" s="237" t="s">
        <v>80</v>
      </c>
      <c r="AV212" s="15" t="s">
        <v>142</v>
      </c>
      <c r="AW212" s="15" t="s">
        <v>33</v>
      </c>
      <c r="AX212" s="15" t="s">
        <v>78</v>
      </c>
      <c r="AY212" s="237" t="s">
        <v>135</v>
      </c>
    </row>
    <row r="213" spans="1:65" s="2" customFormat="1" ht="33" customHeight="1">
      <c r="A213" s="35"/>
      <c r="B213" s="36"/>
      <c r="C213" s="193" t="s">
        <v>261</v>
      </c>
      <c r="D213" s="193" t="s">
        <v>137</v>
      </c>
      <c r="E213" s="194" t="s">
        <v>262</v>
      </c>
      <c r="F213" s="195" t="s">
        <v>263</v>
      </c>
      <c r="G213" s="196" t="s">
        <v>140</v>
      </c>
      <c r="H213" s="197">
        <v>19.16</v>
      </c>
      <c r="I213" s="198"/>
      <c r="J213" s="197">
        <f>ROUND(I213*H213,2)</f>
        <v>0</v>
      </c>
      <c r="K213" s="195" t="s">
        <v>141</v>
      </c>
      <c r="L213" s="40"/>
      <c r="M213" s="199" t="s">
        <v>18</v>
      </c>
      <c r="N213" s="200" t="s">
        <v>42</v>
      </c>
      <c r="O213" s="65"/>
      <c r="P213" s="201">
        <f>O213*H213</f>
        <v>0</v>
      </c>
      <c r="Q213" s="201">
        <v>0</v>
      </c>
      <c r="R213" s="201">
        <f>Q213*H213</f>
        <v>0</v>
      </c>
      <c r="S213" s="201">
        <v>0.255</v>
      </c>
      <c r="T213" s="202">
        <f>S213*H213</f>
        <v>4.8857999999999997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142</v>
      </c>
      <c r="AT213" s="203" t="s">
        <v>137</v>
      </c>
      <c r="AU213" s="203" t="s">
        <v>80</v>
      </c>
      <c r="AY213" s="18" t="s">
        <v>135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78</v>
      </c>
      <c r="BK213" s="204">
        <f>ROUND(I213*H213,2)</f>
        <v>0</v>
      </c>
      <c r="BL213" s="18" t="s">
        <v>142</v>
      </c>
      <c r="BM213" s="203" t="s">
        <v>264</v>
      </c>
    </row>
    <row r="214" spans="1:65" s="13" customFormat="1" ht="10.199999999999999">
      <c r="B214" s="205"/>
      <c r="C214" s="206"/>
      <c r="D214" s="207" t="s">
        <v>144</v>
      </c>
      <c r="E214" s="208" t="s">
        <v>18</v>
      </c>
      <c r="F214" s="209" t="s">
        <v>145</v>
      </c>
      <c r="G214" s="206"/>
      <c r="H214" s="208" t="s">
        <v>18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144</v>
      </c>
      <c r="AU214" s="215" t="s">
        <v>80</v>
      </c>
      <c r="AV214" s="13" t="s">
        <v>78</v>
      </c>
      <c r="AW214" s="13" t="s">
        <v>33</v>
      </c>
      <c r="AX214" s="13" t="s">
        <v>71</v>
      </c>
      <c r="AY214" s="215" t="s">
        <v>135</v>
      </c>
    </row>
    <row r="215" spans="1:65" s="14" customFormat="1" ht="10.199999999999999">
      <c r="B215" s="216"/>
      <c r="C215" s="217"/>
      <c r="D215" s="207" t="s">
        <v>144</v>
      </c>
      <c r="E215" s="218" t="s">
        <v>18</v>
      </c>
      <c r="F215" s="219" t="s">
        <v>258</v>
      </c>
      <c r="G215" s="217"/>
      <c r="H215" s="220">
        <v>19.16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144</v>
      </c>
      <c r="AU215" s="226" t="s">
        <v>80</v>
      </c>
      <c r="AV215" s="14" t="s">
        <v>80</v>
      </c>
      <c r="AW215" s="14" t="s">
        <v>33</v>
      </c>
      <c r="AX215" s="14" t="s">
        <v>71</v>
      </c>
      <c r="AY215" s="226" t="s">
        <v>135</v>
      </c>
    </row>
    <row r="216" spans="1:65" s="15" customFormat="1" ht="10.199999999999999">
      <c r="B216" s="227"/>
      <c r="C216" s="228"/>
      <c r="D216" s="207" t="s">
        <v>144</v>
      </c>
      <c r="E216" s="229" t="s">
        <v>18</v>
      </c>
      <c r="F216" s="230" t="s">
        <v>147</v>
      </c>
      <c r="G216" s="228"/>
      <c r="H216" s="231">
        <v>19.16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144</v>
      </c>
      <c r="AU216" s="237" t="s">
        <v>80</v>
      </c>
      <c r="AV216" s="15" t="s">
        <v>142</v>
      </c>
      <c r="AW216" s="15" t="s">
        <v>33</v>
      </c>
      <c r="AX216" s="15" t="s">
        <v>78</v>
      </c>
      <c r="AY216" s="237" t="s">
        <v>135</v>
      </c>
    </row>
    <row r="217" spans="1:65" s="2" customFormat="1" ht="21.75" customHeight="1">
      <c r="A217" s="35"/>
      <c r="B217" s="36"/>
      <c r="C217" s="193" t="s">
        <v>265</v>
      </c>
      <c r="D217" s="193" t="s">
        <v>137</v>
      </c>
      <c r="E217" s="194" t="s">
        <v>266</v>
      </c>
      <c r="F217" s="195" t="s">
        <v>267</v>
      </c>
      <c r="G217" s="196" t="s">
        <v>140</v>
      </c>
      <c r="H217" s="197">
        <v>45.68</v>
      </c>
      <c r="I217" s="198"/>
      <c r="J217" s="197">
        <f>ROUND(I217*H217,2)</f>
        <v>0</v>
      </c>
      <c r="K217" s="195" t="s">
        <v>141</v>
      </c>
      <c r="L217" s="40"/>
      <c r="M217" s="199" t="s">
        <v>18</v>
      </c>
      <c r="N217" s="200" t="s">
        <v>42</v>
      </c>
      <c r="O217" s="65"/>
      <c r="P217" s="201">
        <f>O217*H217</f>
        <v>0</v>
      </c>
      <c r="Q217" s="201">
        <v>0</v>
      </c>
      <c r="R217" s="201">
        <f>Q217*H217</f>
        <v>0</v>
      </c>
      <c r="S217" s="201">
        <v>0.3</v>
      </c>
      <c r="T217" s="202">
        <f>S217*H217</f>
        <v>13.703999999999999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142</v>
      </c>
      <c r="AT217" s="203" t="s">
        <v>137</v>
      </c>
      <c r="AU217" s="203" t="s">
        <v>80</v>
      </c>
      <c r="AY217" s="18" t="s">
        <v>135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78</v>
      </c>
      <c r="BK217" s="204">
        <f>ROUND(I217*H217,2)</f>
        <v>0</v>
      </c>
      <c r="BL217" s="18" t="s">
        <v>142</v>
      </c>
      <c r="BM217" s="203" t="s">
        <v>268</v>
      </c>
    </row>
    <row r="218" spans="1:65" s="13" customFormat="1" ht="10.199999999999999">
      <c r="B218" s="205"/>
      <c r="C218" s="206"/>
      <c r="D218" s="207" t="s">
        <v>144</v>
      </c>
      <c r="E218" s="208" t="s">
        <v>18</v>
      </c>
      <c r="F218" s="209" t="s">
        <v>269</v>
      </c>
      <c r="G218" s="206"/>
      <c r="H218" s="208" t="s">
        <v>18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144</v>
      </c>
      <c r="AU218" s="215" t="s">
        <v>80</v>
      </c>
      <c r="AV218" s="13" t="s">
        <v>78</v>
      </c>
      <c r="AW218" s="13" t="s">
        <v>33</v>
      </c>
      <c r="AX218" s="13" t="s">
        <v>71</v>
      </c>
      <c r="AY218" s="215" t="s">
        <v>135</v>
      </c>
    </row>
    <row r="219" spans="1:65" s="14" customFormat="1" ht="10.199999999999999">
      <c r="B219" s="216"/>
      <c r="C219" s="217"/>
      <c r="D219" s="207" t="s">
        <v>144</v>
      </c>
      <c r="E219" s="218" t="s">
        <v>18</v>
      </c>
      <c r="F219" s="219" t="s">
        <v>270</v>
      </c>
      <c r="G219" s="217"/>
      <c r="H219" s="220">
        <v>24.52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144</v>
      </c>
      <c r="AU219" s="226" t="s">
        <v>80</v>
      </c>
      <c r="AV219" s="14" t="s">
        <v>80</v>
      </c>
      <c r="AW219" s="14" t="s">
        <v>33</v>
      </c>
      <c r="AX219" s="14" t="s">
        <v>71</v>
      </c>
      <c r="AY219" s="226" t="s">
        <v>135</v>
      </c>
    </row>
    <row r="220" spans="1:65" s="13" customFormat="1" ht="10.199999999999999">
      <c r="B220" s="205"/>
      <c r="C220" s="206"/>
      <c r="D220" s="207" t="s">
        <v>144</v>
      </c>
      <c r="E220" s="208" t="s">
        <v>18</v>
      </c>
      <c r="F220" s="209" t="s">
        <v>257</v>
      </c>
      <c r="G220" s="206"/>
      <c r="H220" s="208" t="s">
        <v>18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144</v>
      </c>
      <c r="AU220" s="215" t="s">
        <v>80</v>
      </c>
      <c r="AV220" s="13" t="s">
        <v>78</v>
      </c>
      <c r="AW220" s="13" t="s">
        <v>33</v>
      </c>
      <c r="AX220" s="13" t="s">
        <v>71</v>
      </c>
      <c r="AY220" s="215" t="s">
        <v>135</v>
      </c>
    </row>
    <row r="221" spans="1:65" s="14" customFormat="1" ht="10.199999999999999">
      <c r="B221" s="216"/>
      <c r="C221" s="217"/>
      <c r="D221" s="207" t="s">
        <v>144</v>
      </c>
      <c r="E221" s="218" t="s">
        <v>18</v>
      </c>
      <c r="F221" s="219" t="s">
        <v>258</v>
      </c>
      <c r="G221" s="217"/>
      <c r="H221" s="220">
        <v>19.16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144</v>
      </c>
      <c r="AU221" s="226" t="s">
        <v>80</v>
      </c>
      <c r="AV221" s="14" t="s">
        <v>80</v>
      </c>
      <c r="AW221" s="14" t="s">
        <v>33</v>
      </c>
      <c r="AX221" s="14" t="s">
        <v>71</v>
      </c>
      <c r="AY221" s="226" t="s">
        <v>135</v>
      </c>
    </row>
    <row r="222" spans="1:65" s="13" customFormat="1" ht="10.199999999999999">
      <c r="B222" s="205"/>
      <c r="C222" s="206"/>
      <c r="D222" s="207" t="s">
        <v>144</v>
      </c>
      <c r="E222" s="208" t="s">
        <v>18</v>
      </c>
      <c r="F222" s="209" t="s">
        <v>259</v>
      </c>
      <c r="G222" s="206"/>
      <c r="H222" s="208" t="s">
        <v>18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144</v>
      </c>
      <c r="AU222" s="215" t="s">
        <v>80</v>
      </c>
      <c r="AV222" s="13" t="s">
        <v>78</v>
      </c>
      <c r="AW222" s="13" t="s">
        <v>33</v>
      </c>
      <c r="AX222" s="13" t="s">
        <v>71</v>
      </c>
      <c r="AY222" s="215" t="s">
        <v>135</v>
      </c>
    </row>
    <row r="223" spans="1:65" s="14" customFormat="1" ht="10.199999999999999">
      <c r="B223" s="216"/>
      <c r="C223" s="217"/>
      <c r="D223" s="207" t="s">
        <v>144</v>
      </c>
      <c r="E223" s="218" t="s">
        <v>18</v>
      </c>
      <c r="F223" s="219" t="s">
        <v>260</v>
      </c>
      <c r="G223" s="217"/>
      <c r="H223" s="220">
        <v>2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144</v>
      </c>
      <c r="AU223" s="226" t="s">
        <v>80</v>
      </c>
      <c r="AV223" s="14" t="s">
        <v>80</v>
      </c>
      <c r="AW223" s="14" t="s">
        <v>33</v>
      </c>
      <c r="AX223" s="14" t="s">
        <v>71</v>
      </c>
      <c r="AY223" s="226" t="s">
        <v>135</v>
      </c>
    </row>
    <row r="224" spans="1:65" s="15" customFormat="1" ht="10.199999999999999">
      <c r="B224" s="227"/>
      <c r="C224" s="228"/>
      <c r="D224" s="207" t="s">
        <v>144</v>
      </c>
      <c r="E224" s="229" t="s">
        <v>18</v>
      </c>
      <c r="F224" s="230" t="s">
        <v>147</v>
      </c>
      <c r="G224" s="228"/>
      <c r="H224" s="231">
        <v>45.68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144</v>
      </c>
      <c r="AU224" s="237" t="s">
        <v>80</v>
      </c>
      <c r="AV224" s="15" t="s">
        <v>142</v>
      </c>
      <c r="AW224" s="15" t="s">
        <v>33</v>
      </c>
      <c r="AX224" s="15" t="s">
        <v>78</v>
      </c>
      <c r="AY224" s="237" t="s">
        <v>135</v>
      </c>
    </row>
    <row r="225" spans="1:65" s="2" customFormat="1" ht="16.5" customHeight="1">
      <c r="A225" s="35"/>
      <c r="B225" s="36"/>
      <c r="C225" s="193" t="s">
        <v>271</v>
      </c>
      <c r="D225" s="193" t="s">
        <v>137</v>
      </c>
      <c r="E225" s="194" t="s">
        <v>272</v>
      </c>
      <c r="F225" s="195" t="s">
        <v>273</v>
      </c>
      <c r="G225" s="196" t="s">
        <v>140</v>
      </c>
      <c r="H225" s="197">
        <v>0.88</v>
      </c>
      <c r="I225" s="198"/>
      <c r="J225" s="197">
        <f>ROUND(I225*H225,2)</f>
        <v>0</v>
      </c>
      <c r="K225" s="195" t="s">
        <v>141</v>
      </c>
      <c r="L225" s="40"/>
      <c r="M225" s="199" t="s">
        <v>18</v>
      </c>
      <c r="N225" s="200" t="s">
        <v>42</v>
      </c>
      <c r="O225" s="65"/>
      <c r="P225" s="201">
        <f>O225*H225</f>
        <v>0</v>
      </c>
      <c r="Q225" s="201">
        <v>0.24535000000000001</v>
      </c>
      <c r="R225" s="201">
        <f>Q225*H225</f>
        <v>0.21590800000000002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142</v>
      </c>
      <c r="AT225" s="203" t="s">
        <v>137</v>
      </c>
      <c r="AU225" s="203" t="s">
        <v>80</v>
      </c>
      <c r="AY225" s="18" t="s">
        <v>135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78</v>
      </c>
      <c r="BK225" s="204">
        <f>ROUND(I225*H225,2)</f>
        <v>0</v>
      </c>
      <c r="BL225" s="18" t="s">
        <v>142</v>
      </c>
      <c r="BM225" s="203" t="s">
        <v>274</v>
      </c>
    </row>
    <row r="226" spans="1:65" s="13" customFormat="1" ht="10.199999999999999">
      <c r="B226" s="205"/>
      <c r="C226" s="206"/>
      <c r="D226" s="207" t="s">
        <v>144</v>
      </c>
      <c r="E226" s="208" t="s">
        <v>18</v>
      </c>
      <c r="F226" s="209" t="s">
        <v>257</v>
      </c>
      <c r="G226" s="206"/>
      <c r="H226" s="208" t="s">
        <v>18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144</v>
      </c>
      <c r="AU226" s="215" t="s">
        <v>80</v>
      </c>
      <c r="AV226" s="13" t="s">
        <v>78</v>
      </c>
      <c r="AW226" s="13" t="s">
        <v>33</v>
      </c>
      <c r="AX226" s="13" t="s">
        <v>71</v>
      </c>
      <c r="AY226" s="215" t="s">
        <v>135</v>
      </c>
    </row>
    <row r="227" spans="1:65" s="14" customFormat="1" ht="10.199999999999999">
      <c r="B227" s="216"/>
      <c r="C227" s="217"/>
      <c r="D227" s="207" t="s">
        <v>144</v>
      </c>
      <c r="E227" s="218" t="s">
        <v>18</v>
      </c>
      <c r="F227" s="219" t="s">
        <v>146</v>
      </c>
      <c r="G227" s="217"/>
      <c r="H227" s="220">
        <v>0.88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144</v>
      </c>
      <c r="AU227" s="226" t="s">
        <v>80</v>
      </c>
      <c r="AV227" s="14" t="s">
        <v>80</v>
      </c>
      <c r="AW227" s="14" t="s">
        <v>33</v>
      </c>
      <c r="AX227" s="14" t="s">
        <v>71</v>
      </c>
      <c r="AY227" s="226" t="s">
        <v>135</v>
      </c>
    </row>
    <row r="228" spans="1:65" s="15" customFormat="1" ht="10.199999999999999">
      <c r="B228" s="227"/>
      <c r="C228" s="228"/>
      <c r="D228" s="207" t="s">
        <v>144</v>
      </c>
      <c r="E228" s="229" t="s">
        <v>18</v>
      </c>
      <c r="F228" s="230" t="s">
        <v>147</v>
      </c>
      <c r="G228" s="228"/>
      <c r="H228" s="231">
        <v>0.88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144</v>
      </c>
      <c r="AU228" s="237" t="s">
        <v>80</v>
      </c>
      <c r="AV228" s="15" t="s">
        <v>142</v>
      </c>
      <c r="AW228" s="15" t="s">
        <v>33</v>
      </c>
      <c r="AX228" s="15" t="s">
        <v>78</v>
      </c>
      <c r="AY228" s="237" t="s">
        <v>135</v>
      </c>
    </row>
    <row r="229" spans="1:65" s="2" customFormat="1" ht="33" customHeight="1">
      <c r="A229" s="35"/>
      <c r="B229" s="36"/>
      <c r="C229" s="193" t="s">
        <v>275</v>
      </c>
      <c r="D229" s="193" t="s">
        <v>137</v>
      </c>
      <c r="E229" s="194" t="s">
        <v>276</v>
      </c>
      <c r="F229" s="195" t="s">
        <v>277</v>
      </c>
      <c r="G229" s="196" t="s">
        <v>140</v>
      </c>
      <c r="H229" s="197">
        <v>4.95</v>
      </c>
      <c r="I229" s="198"/>
      <c r="J229" s="197">
        <f>ROUND(I229*H229,2)</f>
        <v>0</v>
      </c>
      <c r="K229" s="195" t="s">
        <v>141</v>
      </c>
      <c r="L229" s="40"/>
      <c r="M229" s="199" t="s">
        <v>18</v>
      </c>
      <c r="N229" s="200" t="s">
        <v>42</v>
      </c>
      <c r="O229" s="65"/>
      <c r="P229" s="201">
        <f>O229*H229</f>
        <v>0</v>
      </c>
      <c r="Q229" s="201">
        <v>8.4250000000000005E-2</v>
      </c>
      <c r="R229" s="201">
        <f>Q229*H229</f>
        <v>0.41703750000000006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142</v>
      </c>
      <c r="AT229" s="203" t="s">
        <v>137</v>
      </c>
      <c r="AU229" s="203" t="s">
        <v>80</v>
      </c>
      <c r="AY229" s="18" t="s">
        <v>135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78</v>
      </c>
      <c r="BK229" s="204">
        <f>ROUND(I229*H229,2)</f>
        <v>0</v>
      </c>
      <c r="BL229" s="18" t="s">
        <v>142</v>
      </c>
      <c r="BM229" s="203" t="s">
        <v>278</v>
      </c>
    </row>
    <row r="230" spans="1:65" s="13" customFormat="1" ht="10.199999999999999">
      <c r="B230" s="205"/>
      <c r="C230" s="206"/>
      <c r="D230" s="207" t="s">
        <v>144</v>
      </c>
      <c r="E230" s="208" t="s">
        <v>18</v>
      </c>
      <c r="F230" s="209" t="s">
        <v>256</v>
      </c>
      <c r="G230" s="206"/>
      <c r="H230" s="208" t="s">
        <v>18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144</v>
      </c>
      <c r="AU230" s="215" t="s">
        <v>80</v>
      </c>
      <c r="AV230" s="13" t="s">
        <v>78</v>
      </c>
      <c r="AW230" s="13" t="s">
        <v>33</v>
      </c>
      <c r="AX230" s="13" t="s">
        <v>71</v>
      </c>
      <c r="AY230" s="215" t="s">
        <v>135</v>
      </c>
    </row>
    <row r="231" spans="1:65" s="13" customFormat="1" ht="10.199999999999999">
      <c r="B231" s="205"/>
      <c r="C231" s="206"/>
      <c r="D231" s="207" t="s">
        <v>144</v>
      </c>
      <c r="E231" s="208" t="s">
        <v>18</v>
      </c>
      <c r="F231" s="209" t="s">
        <v>279</v>
      </c>
      <c r="G231" s="206"/>
      <c r="H231" s="208" t="s">
        <v>18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144</v>
      </c>
      <c r="AU231" s="215" t="s">
        <v>80</v>
      </c>
      <c r="AV231" s="13" t="s">
        <v>78</v>
      </c>
      <c r="AW231" s="13" t="s">
        <v>33</v>
      </c>
      <c r="AX231" s="13" t="s">
        <v>71</v>
      </c>
      <c r="AY231" s="215" t="s">
        <v>135</v>
      </c>
    </row>
    <row r="232" spans="1:65" s="14" customFormat="1" ht="10.199999999999999">
      <c r="B232" s="216"/>
      <c r="C232" s="217"/>
      <c r="D232" s="207" t="s">
        <v>144</v>
      </c>
      <c r="E232" s="218" t="s">
        <v>18</v>
      </c>
      <c r="F232" s="219" t="s">
        <v>252</v>
      </c>
      <c r="G232" s="217"/>
      <c r="H232" s="220">
        <v>4.95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144</v>
      </c>
      <c r="AU232" s="226" t="s">
        <v>80</v>
      </c>
      <c r="AV232" s="14" t="s">
        <v>80</v>
      </c>
      <c r="AW232" s="14" t="s">
        <v>33</v>
      </c>
      <c r="AX232" s="14" t="s">
        <v>71</v>
      </c>
      <c r="AY232" s="226" t="s">
        <v>135</v>
      </c>
    </row>
    <row r="233" spans="1:65" s="15" customFormat="1" ht="10.199999999999999">
      <c r="B233" s="227"/>
      <c r="C233" s="228"/>
      <c r="D233" s="207" t="s">
        <v>144</v>
      </c>
      <c r="E233" s="229" t="s">
        <v>18</v>
      </c>
      <c r="F233" s="230" t="s">
        <v>147</v>
      </c>
      <c r="G233" s="228"/>
      <c r="H233" s="231">
        <v>4.95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144</v>
      </c>
      <c r="AU233" s="237" t="s">
        <v>80</v>
      </c>
      <c r="AV233" s="15" t="s">
        <v>142</v>
      </c>
      <c r="AW233" s="15" t="s">
        <v>33</v>
      </c>
      <c r="AX233" s="15" t="s">
        <v>78</v>
      </c>
      <c r="AY233" s="237" t="s">
        <v>135</v>
      </c>
    </row>
    <row r="234" spans="1:65" s="2" customFormat="1" ht="16.5" customHeight="1">
      <c r="A234" s="35"/>
      <c r="B234" s="36"/>
      <c r="C234" s="238" t="s">
        <v>280</v>
      </c>
      <c r="D234" s="238" t="s">
        <v>281</v>
      </c>
      <c r="E234" s="239" t="s">
        <v>282</v>
      </c>
      <c r="F234" s="240" t="s">
        <v>283</v>
      </c>
      <c r="G234" s="241" t="s">
        <v>140</v>
      </c>
      <c r="H234" s="242">
        <v>4.95</v>
      </c>
      <c r="I234" s="243"/>
      <c r="J234" s="242">
        <f>ROUND(I234*H234,2)</f>
        <v>0</v>
      </c>
      <c r="K234" s="240" t="s">
        <v>141</v>
      </c>
      <c r="L234" s="244"/>
      <c r="M234" s="245" t="s">
        <v>18</v>
      </c>
      <c r="N234" s="246" t="s">
        <v>42</v>
      </c>
      <c r="O234" s="65"/>
      <c r="P234" s="201">
        <f>O234*H234</f>
        <v>0</v>
      </c>
      <c r="Q234" s="201">
        <v>0.09</v>
      </c>
      <c r="R234" s="201">
        <f>Q234*H234</f>
        <v>0.44550000000000001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199</v>
      </c>
      <c r="AT234" s="203" t="s">
        <v>281</v>
      </c>
      <c r="AU234" s="203" t="s">
        <v>80</v>
      </c>
      <c r="AY234" s="18" t="s">
        <v>135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78</v>
      </c>
      <c r="BK234" s="204">
        <f>ROUND(I234*H234,2)</f>
        <v>0</v>
      </c>
      <c r="BL234" s="18" t="s">
        <v>142</v>
      </c>
      <c r="BM234" s="203" t="s">
        <v>284</v>
      </c>
    </row>
    <row r="235" spans="1:65" s="13" customFormat="1" ht="10.199999999999999">
      <c r="B235" s="205"/>
      <c r="C235" s="206"/>
      <c r="D235" s="207" t="s">
        <v>144</v>
      </c>
      <c r="E235" s="208" t="s">
        <v>18</v>
      </c>
      <c r="F235" s="209" t="s">
        <v>256</v>
      </c>
      <c r="G235" s="206"/>
      <c r="H235" s="208" t="s">
        <v>18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144</v>
      </c>
      <c r="AU235" s="215" t="s">
        <v>80</v>
      </c>
      <c r="AV235" s="13" t="s">
        <v>78</v>
      </c>
      <c r="AW235" s="13" t="s">
        <v>33</v>
      </c>
      <c r="AX235" s="13" t="s">
        <v>71</v>
      </c>
      <c r="AY235" s="215" t="s">
        <v>135</v>
      </c>
    </row>
    <row r="236" spans="1:65" s="13" customFormat="1" ht="10.199999999999999">
      <c r="B236" s="205"/>
      <c r="C236" s="206"/>
      <c r="D236" s="207" t="s">
        <v>144</v>
      </c>
      <c r="E236" s="208" t="s">
        <v>18</v>
      </c>
      <c r="F236" s="209" t="s">
        <v>285</v>
      </c>
      <c r="G236" s="206"/>
      <c r="H236" s="208" t="s">
        <v>18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144</v>
      </c>
      <c r="AU236" s="215" t="s">
        <v>80</v>
      </c>
      <c r="AV236" s="13" t="s">
        <v>78</v>
      </c>
      <c r="AW236" s="13" t="s">
        <v>33</v>
      </c>
      <c r="AX236" s="13" t="s">
        <v>71</v>
      </c>
      <c r="AY236" s="215" t="s">
        <v>135</v>
      </c>
    </row>
    <row r="237" spans="1:65" s="14" customFormat="1" ht="10.199999999999999">
      <c r="B237" s="216"/>
      <c r="C237" s="217"/>
      <c r="D237" s="207" t="s">
        <v>144</v>
      </c>
      <c r="E237" s="218" t="s">
        <v>18</v>
      </c>
      <c r="F237" s="219" t="s">
        <v>252</v>
      </c>
      <c r="G237" s="217"/>
      <c r="H237" s="220">
        <v>4.95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144</v>
      </c>
      <c r="AU237" s="226" t="s">
        <v>80</v>
      </c>
      <c r="AV237" s="14" t="s">
        <v>80</v>
      </c>
      <c r="AW237" s="14" t="s">
        <v>33</v>
      </c>
      <c r="AX237" s="14" t="s">
        <v>71</v>
      </c>
      <c r="AY237" s="226" t="s">
        <v>135</v>
      </c>
    </row>
    <row r="238" spans="1:65" s="15" customFormat="1" ht="10.199999999999999">
      <c r="B238" s="227"/>
      <c r="C238" s="228"/>
      <c r="D238" s="207" t="s">
        <v>144</v>
      </c>
      <c r="E238" s="229" t="s">
        <v>18</v>
      </c>
      <c r="F238" s="230" t="s">
        <v>147</v>
      </c>
      <c r="G238" s="228"/>
      <c r="H238" s="231">
        <v>4.95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144</v>
      </c>
      <c r="AU238" s="237" t="s">
        <v>80</v>
      </c>
      <c r="AV238" s="15" t="s">
        <v>142</v>
      </c>
      <c r="AW238" s="15" t="s">
        <v>33</v>
      </c>
      <c r="AX238" s="15" t="s">
        <v>78</v>
      </c>
      <c r="AY238" s="237" t="s">
        <v>135</v>
      </c>
    </row>
    <row r="239" spans="1:65" s="2" customFormat="1" ht="33" customHeight="1">
      <c r="A239" s="35"/>
      <c r="B239" s="36"/>
      <c r="C239" s="193" t="s">
        <v>7</v>
      </c>
      <c r="D239" s="193" t="s">
        <v>137</v>
      </c>
      <c r="E239" s="194" t="s">
        <v>286</v>
      </c>
      <c r="F239" s="195" t="s">
        <v>287</v>
      </c>
      <c r="G239" s="196" t="s">
        <v>140</v>
      </c>
      <c r="H239" s="197">
        <v>21.16</v>
      </c>
      <c r="I239" s="198"/>
      <c r="J239" s="197">
        <f>ROUND(I239*H239,2)</f>
        <v>0</v>
      </c>
      <c r="K239" s="195" t="s">
        <v>141</v>
      </c>
      <c r="L239" s="40"/>
      <c r="M239" s="199" t="s">
        <v>18</v>
      </c>
      <c r="N239" s="200" t="s">
        <v>42</v>
      </c>
      <c r="O239" s="65"/>
      <c r="P239" s="201">
        <f>O239*H239</f>
        <v>0</v>
      </c>
      <c r="Q239" s="201">
        <v>0.10100000000000001</v>
      </c>
      <c r="R239" s="201">
        <f>Q239*H239</f>
        <v>2.1371600000000002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142</v>
      </c>
      <c r="AT239" s="203" t="s">
        <v>137</v>
      </c>
      <c r="AU239" s="203" t="s">
        <v>80</v>
      </c>
      <c r="AY239" s="18" t="s">
        <v>135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78</v>
      </c>
      <c r="BK239" s="204">
        <f>ROUND(I239*H239,2)</f>
        <v>0</v>
      </c>
      <c r="BL239" s="18" t="s">
        <v>142</v>
      </c>
      <c r="BM239" s="203" t="s">
        <v>288</v>
      </c>
    </row>
    <row r="240" spans="1:65" s="13" customFormat="1" ht="10.199999999999999">
      <c r="B240" s="205"/>
      <c r="C240" s="206"/>
      <c r="D240" s="207" t="s">
        <v>144</v>
      </c>
      <c r="E240" s="208" t="s">
        <v>18</v>
      </c>
      <c r="F240" s="209" t="s">
        <v>257</v>
      </c>
      <c r="G240" s="206"/>
      <c r="H240" s="208" t="s">
        <v>18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144</v>
      </c>
      <c r="AU240" s="215" t="s">
        <v>80</v>
      </c>
      <c r="AV240" s="13" t="s">
        <v>78</v>
      </c>
      <c r="AW240" s="13" t="s">
        <v>33</v>
      </c>
      <c r="AX240" s="13" t="s">
        <v>71</v>
      </c>
      <c r="AY240" s="215" t="s">
        <v>135</v>
      </c>
    </row>
    <row r="241" spans="1:65" s="14" customFormat="1" ht="10.199999999999999">
      <c r="B241" s="216"/>
      <c r="C241" s="217"/>
      <c r="D241" s="207" t="s">
        <v>144</v>
      </c>
      <c r="E241" s="218" t="s">
        <v>18</v>
      </c>
      <c r="F241" s="219" t="s">
        <v>258</v>
      </c>
      <c r="G241" s="217"/>
      <c r="H241" s="220">
        <v>19.16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144</v>
      </c>
      <c r="AU241" s="226" t="s">
        <v>80</v>
      </c>
      <c r="AV241" s="14" t="s">
        <v>80</v>
      </c>
      <c r="AW241" s="14" t="s">
        <v>33</v>
      </c>
      <c r="AX241" s="14" t="s">
        <v>71</v>
      </c>
      <c r="AY241" s="226" t="s">
        <v>135</v>
      </c>
    </row>
    <row r="242" spans="1:65" s="13" customFormat="1" ht="10.199999999999999">
      <c r="B242" s="205"/>
      <c r="C242" s="206"/>
      <c r="D242" s="207" t="s">
        <v>144</v>
      </c>
      <c r="E242" s="208" t="s">
        <v>18</v>
      </c>
      <c r="F242" s="209" t="s">
        <v>259</v>
      </c>
      <c r="G242" s="206"/>
      <c r="H242" s="208" t="s">
        <v>18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144</v>
      </c>
      <c r="AU242" s="215" t="s">
        <v>80</v>
      </c>
      <c r="AV242" s="13" t="s">
        <v>78</v>
      </c>
      <c r="AW242" s="13" t="s">
        <v>33</v>
      </c>
      <c r="AX242" s="13" t="s">
        <v>71</v>
      </c>
      <c r="AY242" s="215" t="s">
        <v>135</v>
      </c>
    </row>
    <row r="243" spans="1:65" s="14" customFormat="1" ht="10.199999999999999">
      <c r="B243" s="216"/>
      <c r="C243" s="217"/>
      <c r="D243" s="207" t="s">
        <v>144</v>
      </c>
      <c r="E243" s="218" t="s">
        <v>18</v>
      </c>
      <c r="F243" s="219" t="s">
        <v>260</v>
      </c>
      <c r="G243" s="217"/>
      <c r="H243" s="220">
        <v>2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144</v>
      </c>
      <c r="AU243" s="226" t="s">
        <v>80</v>
      </c>
      <c r="AV243" s="14" t="s">
        <v>80</v>
      </c>
      <c r="AW243" s="14" t="s">
        <v>33</v>
      </c>
      <c r="AX243" s="14" t="s">
        <v>71</v>
      </c>
      <c r="AY243" s="226" t="s">
        <v>135</v>
      </c>
    </row>
    <row r="244" spans="1:65" s="15" customFormat="1" ht="10.199999999999999">
      <c r="B244" s="227"/>
      <c r="C244" s="228"/>
      <c r="D244" s="207" t="s">
        <v>144</v>
      </c>
      <c r="E244" s="229" t="s">
        <v>18</v>
      </c>
      <c r="F244" s="230" t="s">
        <v>147</v>
      </c>
      <c r="G244" s="228"/>
      <c r="H244" s="231">
        <v>21.16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144</v>
      </c>
      <c r="AU244" s="237" t="s">
        <v>80</v>
      </c>
      <c r="AV244" s="15" t="s">
        <v>142</v>
      </c>
      <c r="AW244" s="15" t="s">
        <v>33</v>
      </c>
      <c r="AX244" s="15" t="s">
        <v>78</v>
      </c>
      <c r="AY244" s="237" t="s">
        <v>135</v>
      </c>
    </row>
    <row r="245" spans="1:65" s="2" customFormat="1" ht="16.5" customHeight="1">
      <c r="A245" s="35"/>
      <c r="B245" s="36"/>
      <c r="C245" s="238" t="s">
        <v>289</v>
      </c>
      <c r="D245" s="238" t="s">
        <v>281</v>
      </c>
      <c r="E245" s="239" t="s">
        <v>290</v>
      </c>
      <c r="F245" s="240" t="s">
        <v>291</v>
      </c>
      <c r="G245" s="241" t="s">
        <v>140</v>
      </c>
      <c r="H245" s="242">
        <v>21.16</v>
      </c>
      <c r="I245" s="243"/>
      <c r="J245" s="242">
        <f>ROUND(I245*H245,2)</f>
        <v>0</v>
      </c>
      <c r="K245" s="240" t="s">
        <v>141</v>
      </c>
      <c r="L245" s="244"/>
      <c r="M245" s="245" t="s">
        <v>18</v>
      </c>
      <c r="N245" s="246" t="s">
        <v>42</v>
      </c>
      <c r="O245" s="65"/>
      <c r="P245" s="201">
        <f>O245*H245</f>
        <v>0</v>
      </c>
      <c r="Q245" s="201">
        <v>0.13500000000000001</v>
      </c>
      <c r="R245" s="201">
        <f>Q245*H245</f>
        <v>2.8566000000000003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199</v>
      </c>
      <c r="AT245" s="203" t="s">
        <v>281</v>
      </c>
      <c r="AU245" s="203" t="s">
        <v>80</v>
      </c>
      <c r="AY245" s="18" t="s">
        <v>135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78</v>
      </c>
      <c r="BK245" s="204">
        <f>ROUND(I245*H245,2)</f>
        <v>0</v>
      </c>
      <c r="BL245" s="18" t="s">
        <v>142</v>
      </c>
      <c r="BM245" s="203" t="s">
        <v>292</v>
      </c>
    </row>
    <row r="246" spans="1:65" s="13" customFormat="1" ht="10.199999999999999">
      <c r="B246" s="205"/>
      <c r="C246" s="206"/>
      <c r="D246" s="207" t="s">
        <v>144</v>
      </c>
      <c r="E246" s="208" t="s">
        <v>18</v>
      </c>
      <c r="F246" s="209" t="s">
        <v>257</v>
      </c>
      <c r="G246" s="206"/>
      <c r="H246" s="208" t="s">
        <v>18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144</v>
      </c>
      <c r="AU246" s="215" t="s">
        <v>80</v>
      </c>
      <c r="AV246" s="13" t="s">
        <v>78</v>
      </c>
      <c r="AW246" s="13" t="s">
        <v>33</v>
      </c>
      <c r="AX246" s="13" t="s">
        <v>71</v>
      </c>
      <c r="AY246" s="215" t="s">
        <v>135</v>
      </c>
    </row>
    <row r="247" spans="1:65" s="14" customFormat="1" ht="10.199999999999999">
      <c r="B247" s="216"/>
      <c r="C247" s="217"/>
      <c r="D247" s="207" t="s">
        <v>144</v>
      </c>
      <c r="E247" s="218" t="s">
        <v>18</v>
      </c>
      <c r="F247" s="219" t="s">
        <v>258</v>
      </c>
      <c r="G247" s="217"/>
      <c r="H247" s="220">
        <v>19.16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144</v>
      </c>
      <c r="AU247" s="226" t="s">
        <v>80</v>
      </c>
      <c r="AV247" s="14" t="s">
        <v>80</v>
      </c>
      <c r="AW247" s="14" t="s">
        <v>33</v>
      </c>
      <c r="AX247" s="14" t="s">
        <v>71</v>
      </c>
      <c r="AY247" s="226" t="s">
        <v>135</v>
      </c>
    </row>
    <row r="248" spans="1:65" s="13" customFormat="1" ht="10.199999999999999">
      <c r="B248" s="205"/>
      <c r="C248" s="206"/>
      <c r="D248" s="207" t="s">
        <v>144</v>
      </c>
      <c r="E248" s="208" t="s">
        <v>18</v>
      </c>
      <c r="F248" s="209" t="s">
        <v>259</v>
      </c>
      <c r="G248" s="206"/>
      <c r="H248" s="208" t="s">
        <v>18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144</v>
      </c>
      <c r="AU248" s="215" t="s">
        <v>80</v>
      </c>
      <c r="AV248" s="13" t="s">
        <v>78</v>
      </c>
      <c r="AW248" s="13" t="s">
        <v>33</v>
      </c>
      <c r="AX248" s="13" t="s">
        <v>71</v>
      </c>
      <c r="AY248" s="215" t="s">
        <v>135</v>
      </c>
    </row>
    <row r="249" spans="1:65" s="14" customFormat="1" ht="10.199999999999999">
      <c r="B249" s="216"/>
      <c r="C249" s="217"/>
      <c r="D249" s="207" t="s">
        <v>144</v>
      </c>
      <c r="E249" s="218" t="s">
        <v>18</v>
      </c>
      <c r="F249" s="219" t="s">
        <v>260</v>
      </c>
      <c r="G249" s="217"/>
      <c r="H249" s="220">
        <v>2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144</v>
      </c>
      <c r="AU249" s="226" t="s">
        <v>80</v>
      </c>
      <c r="AV249" s="14" t="s">
        <v>80</v>
      </c>
      <c r="AW249" s="14" t="s">
        <v>33</v>
      </c>
      <c r="AX249" s="14" t="s">
        <v>71</v>
      </c>
      <c r="AY249" s="226" t="s">
        <v>135</v>
      </c>
    </row>
    <row r="250" spans="1:65" s="15" customFormat="1" ht="10.199999999999999">
      <c r="B250" s="227"/>
      <c r="C250" s="228"/>
      <c r="D250" s="207" t="s">
        <v>144</v>
      </c>
      <c r="E250" s="229" t="s">
        <v>18</v>
      </c>
      <c r="F250" s="230" t="s">
        <v>147</v>
      </c>
      <c r="G250" s="228"/>
      <c r="H250" s="231">
        <v>21.16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144</v>
      </c>
      <c r="AU250" s="237" t="s">
        <v>80</v>
      </c>
      <c r="AV250" s="15" t="s">
        <v>142</v>
      </c>
      <c r="AW250" s="15" t="s">
        <v>33</v>
      </c>
      <c r="AX250" s="15" t="s">
        <v>78</v>
      </c>
      <c r="AY250" s="237" t="s">
        <v>135</v>
      </c>
    </row>
    <row r="251" spans="1:65" s="12" customFormat="1" ht="22.8" customHeight="1">
      <c r="B251" s="177"/>
      <c r="C251" s="178"/>
      <c r="D251" s="179" t="s">
        <v>70</v>
      </c>
      <c r="E251" s="191" t="s">
        <v>167</v>
      </c>
      <c r="F251" s="191" t="s">
        <v>293</v>
      </c>
      <c r="G251" s="178"/>
      <c r="H251" s="178"/>
      <c r="I251" s="181"/>
      <c r="J251" s="192">
        <f>BK251</f>
        <v>0</v>
      </c>
      <c r="K251" s="178"/>
      <c r="L251" s="183"/>
      <c r="M251" s="184"/>
      <c r="N251" s="185"/>
      <c r="O251" s="185"/>
      <c r="P251" s="186">
        <f>SUM(P252:P980)</f>
        <v>0</v>
      </c>
      <c r="Q251" s="185"/>
      <c r="R251" s="186">
        <f>SUM(R252:R980)</f>
        <v>55.46847300000001</v>
      </c>
      <c r="S251" s="185"/>
      <c r="T251" s="187">
        <f>SUM(T252:T980)</f>
        <v>0</v>
      </c>
      <c r="AR251" s="188" t="s">
        <v>78</v>
      </c>
      <c r="AT251" s="189" t="s">
        <v>70</v>
      </c>
      <c r="AU251" s="189" t="s">
        <v>78</v>
      </c>
      <c r="AY251" s="188" t="s">
        <v>135</v>
      </c>
      <c r="BK251" s="190">
        <f>SUM(BK252:BK980)</f>
        <v>0</v>
      </c>
    </row>
    <row r="252" spans="1:65" s="2" customFormat="1" ht="16.5" customHeight="1">
      <c r="A252" s="35"/>
      <c r="B252" s="36"/>
      <c r="C252" s="193" t="s">
        <v>294</v>
      </c>
      <c r="D252" s="193" t="s">
        <v>137</v>
      </c>
      <c r="E252" s="194" t="s">
        <v>295</v>
      </c>
      <c r="F252" s="195" t="s">
        <v>296</v>
      </c>
      <c r="G252" s="196" t="s">
        <v>140</v>
      </c>
      <c r="H252" s="197">
        <v>37.61</v>
      </c>
      <c r="I252" s="198"/>
      <c r="J252" s="197">
        <f>ROUND(I252*H252,2)</f>
        <v>0</v>
      </c>
      <c r="K252" s="195" t="s">
        <v>141</v>
      </c>
      <c r="L252" s="40"/>
      <c r="M252" s="199" t="s">
        <v>18</v>
      </c>
      <c r="N252" s="200" t="s">
        <v>42</v>
      </c>
      <c r="O252" s="65"/>
      <c r="P252" s="201">
        <f>O252*H252</f>
        <v>0</v>
      </c>
      <c r="Q252" s="201">
        <v>2.5999999999999998E-4</v>
      </c>
      <c r="R252" s="201">
        <f>Q252*H252</f>
        <v>9.7785999999999984E-3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142</v>
      </c>
      <c r="AT252" s="203" t="s">
        <v>137</v>
      </c>
      <c r="AU252" s="203" t="s">
        <v>80</v>
      </c>
      <c r="AY252" s="18" t="s">
        <v>135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78</v>
      </c>
      <c r="BK252" s="204">
        <f>ROUND(I252*H252,2)</f>
        <v>0</v>
      </c>
      <c r="BL252" s="18" t="s">
        <v>142</v>
      </c>
      <c r="BM252" s="203" t="s">
        <v>297</v>
      </c>
    </row>
    <row r="253" spans="1:65" s="13" customFormat="1" ht="10.199999999999999">
      <c r="B253" s="205"/>
      <c r="C253" s="206"/>
      <c r="D253" s="207" t="s">
        <v>144</v>
      </c>
      <c r="E253" s="208" t="s">
        <v>18</v>
      </c>
      <c r="F253" s="209" t="s">
        <v>178</v>
      </c>
      <c r="G253" s="206"/>
      <c r="H253" s="208" t="s">
        <v>18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144</v>
      </c>
      <c r="AU253" s="215" t="s">
        <v>80</v>
      </c>
      <c r="AV253" s="13" t="s">
        <v>78</v>
      </c>
      <c r="AW253" s="13" t="s">
        <v>33</v>
      </c>
      <c r="AX253" s="13" t="s">
        <v>71</v>
      </c>
      <c r="AY253" s="215" t="s">
        <v>135</v>
      </c>
    </row>
    <row r="254" spans="1:65" s="14" customFormat="1" ht="10.199999999999999">
      <c r="B254" s="216"/>
      <c r="C254" s="217"/>
      <c r="D254" s="207" t="s">
        <v>144</v>
      </c>
      <c r="E254" s="218" t="s">
        <v>18</v>
      </c>
      <c r="F254" s="219" t="s">
        <v>179</v>
      </c>
      <c r="G254" s="217"/>
      <c r="H254" s="220">
        <v>1.42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144</v>
      </c>
      <c r="AU254" s="226" t="s">
        <v>80</v>
      </c>
      <c r="AV254" s="14" t="s">
        <v>80</v>
      </c>
      <c r="AW254" s="14" t="s">
        <v>33</v>
      </c>
      <c r="AX254" s="14" t="s">
        <v>71</v>
      </c>
      <c r="AY254" s="226" t="s">
        <v>135</v>
      </c>
    </row>
    <row r="255" spans="1:65" s="14" customFormat="1" ht="10.199999999999999">
      <c r="B255" s="216"/>
      <c r="C255" s="217"/>
      <c r="D255" s="207" t="s">
        <v>144</v>
      </c>
      <c r="E255" s="218" t="s">
        <v>18</v>
      </c>
      <c r="F255" s="219" t="s">
        <v>180</v>
      </c>
      <c r="G255" s="217"/>
      <c r="H255" s="220">
        <v>3.36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144</v>
      </c>
      <c r="AU255" s="226" t="s">
        <v>80</v>
      </c>
      <c r="AV255" s="14" t="s">
        <v>80</v>
      </c>
      <c r="AW255" s="14" t="s">
        <v>33</v>
      </c>
      <c r="AX255" s="14" t="s">
        <v>71</v>
      </c>
      <c r="AY255" s="226" t="s">
        <v>135</v>
      </c>
    </row>
    <row r="256" spans="1:65" s="14" customFormat="1" ht="10.199999999999999">
      <c r="B256" s="216"/>
      <c r="C256" s="217"/>
      <c r="D256" s="207" t="s">
        <v>144</v>
      </c>
      <c r="E256" s="218" t="s">
        <v>18</v>
      </c>
      <c r="F256" s="219" t="s">
        <v>181</v>
      </c>
      <c r="G256" s="217"/>
      <c r="H256" s="220">
        <v>1.2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144</v>
      </c>
      <c r="AU256" s="226" t="s">
        <v>80</v>
      </c>
      <c r="AV256" s="14" t="s">
        <v>80</v>
      </c>
      <c r="AW256" s="14" t="s">
        <v>33</v>
      </c>
      <c r="AX256" s="14" t="s">
        <v>71</v>
      </c>
      <c r="AY256" s="226" t="s">
        <v>135</v>
      </c>
    </row>
    <row r="257" spans="2:51" s="14" customFormat="1" ht="10.199999999999999">
      <c r="B257" s="216"/>
      <c r="C257" s="217"/>
      <c r="D257" s="207" t="s">
        <v>144</v>
      </c>
      <c r="E257" s="218" t="s">
        <v>18</v>
      </c>
      <c r="F257" s="219" t="s">
        <v>182</v>
      </c>
      <c r="G257" s="217"/>
      <c r="H257" s="220">
        <v>4.3099999999999996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144</v>
      </c>
      <c r="AU257" s="226" t="s">
        <v>80</v>
      </c>
      <c r="AV257" s="14" t="s">
        <v>80</v>
      </c>
      <c r="AW257" s="14" t="s">
        <v>33</v>
      </c>
      <c r="AX257" s="14" t="s">
        <v>71</v>
      </c>
      <c r="AY257" s="226" t="s">
        <v>135</v>
      </c>
    </row>
    <row r="258" spans="2:51" s="14" customFormat="1" ht="10.199999999999999">
      <c r="B258" s="216"/>
      <c r="C258" s="217"/>
      <c r="D258" s="207" t="s">
        <v>144</v>
      </c>
      <c r="E258" s="218" t="s">
        <v>18</v>
      </c>
      <c r="F258" s="219" t="s">
        <v>183</v>
      </c>
      <c r="G258" s="217"/>
      <c r="H258" s="220">
        <v>2.15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144</v>
      </c>
      <c r="AU258" s="226" t="s">
        <v>80</v>
      </c>
      <c r="AV258" s="14" t="s">
        <v>80</v>
      </c>
      <c r="AW258" s="14" t="s">
        <v>33</v>
      </c>
      <c r="AX258" s="14" t="s">
        <v>71</v>
      </c>
      <c r="AY258" s="226" t="s">
        <v>135</v>
      </c>
    </row>
    <row r="259" spans="2:51" s="13" customFormat="1" ht="10.199999999999999">
      <c r="B259" s="205"/>
      <c r="C259" s="206"/>
      <c r="D259" s="207" t="s">
        <v>144</v>
      </c>
      <c r="E259" s="208" t="s">
        <v>18</v>
      </c>
      <c r="F259" s="209" t="s">
        <v>184</v>
      </c>
      <c r="G259" s="206"/>
      <c r="H259" s="208" t="s">
        <v>18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144</v>
      </c>
      <c r="AU259" s="215" t="s">
        <v>80</v>
      </c>
      <c r="AV259" s="13" t="s">
        <v>78</v>
      </c>
      <c r="AW259" s="13" t="s">
        <v>33</v>
      </c>
      <c r="AX259" s="13" t="s">
        <v>71</v>
      </c>
      <c r="AY259" s="215" t="s">
        <v>135</v>
      </c>
    </row>
    <row r="260" spans="2:51" s="14" customFormat="1" ht="10.199999999999999">
      <c r="B260" s="216"/>
      <c r="C260" s="217"/>
      <c r="D260" s="207" t="s">
        <v>144</v>
      </c>
      <c r="E260" s="218" t="s">
        <v>18</v>
      </c>
      <c r="F260" s="219" t="s">
        <v>185</v>
      </c>
      <c r="G260" s="217"/>
      <c r="H260" s="220">
        <v>0.21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144</v>
      </c>
      <c r="AU260" s="226" t="s">
        <v>80</v>
      </c>
      <c r="AV260" s="14" t="s">
        <v>80</v>
      </c>
      <c r="AW260" s="14" t="s">
        <v>33</v>
      </c>
      <c r="AX260" s="14" t="s">
        <v>71</v>
      </c>
      <c r="AY260" s="226" t="s">
        <v>135</v>
      </c>
    </row>
    <row r="261" spans="2:51" s="14" customFormat="1" ht="10.199999999999999">
      <c r="B261" s="216"/>
      <c r="C261" s="217"/>
      <c r="D261" s="207" t="s">
        <v>144</v>
      </c>
      <c r="E261" s="218" t="s">
        <v>18</v>
      </c>
      <c r="F261" s="219" t="s">
        <v>298</v>
      </c>
      <c r="G261" s="217"/>
      <c r="H261" s="220">
        <v>2.2999999999999998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144</v>
      </c>
      <c r="AU261" s="226" t="s">
        <v>80</v>
      </c>
      <c r="AV261" s="14" t="s">
        <v>80</v>
      </c>
      <c r="AW261" s="14" t="s">
        <v>33</v>
      </c>
      <c r="AX261" s="14" t="s">
        <v>71</v>
      </c>
      <c r="AY261" s="226" t="s">
        <v>135</v>
      </c>
    </row>
    <row r="262" spans="2:51" s="14" customFormat="1" ht="10.199999999999999">
      <c r="B262" s="216"/>
      <c r="C262" s="217"/>
      <c r="D262" s="207" t="s">
        <v>144</v>
      </c>
      <c r="E262" s="218" t="s">
        <v>18</v>
      </c>
      <c r="F262" s="219" t="s">
        <v>299</v>
      </c>
      <c r="G262" s="217"/>
      <c r="H262" s="220">
        <v>1.08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144</v>
      </c>
      <c r="AU262" s="226" t="s">
        <v>80</v>
      </c>
      <c r="AV262" s="14" t="s">
        <v>80</v>
      </c>
      <c r="AW262" s="14" t="s">
        <v>33</v>
      </c>
      <c r="AX262" s="14" t="s">
        <v>71</v>
      </c>
      <c r="AY262" s="226" t="s">
        <v>135</v>
      </c>
    </row>
    <row r="263" spans="2:51" s="14" customFormat="1" ht="10.199999999999999">
      <c r="B263" s="216"/>
      <c r="C263" s="217"/>
      <c r="D263" s="207" t="s">
        <v>144</v>
      </c>
      <c r="E263" s="218" t="s">
        <v>18</v>
      </c>
      <c r="F263" s="219" t="s">
        <v>300</v>
      </c>
      <c r="G263" s="217"/>
      <c r="H263" s="220">
        <v>1.22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144</v>
      </c>
      <c r="AU263" s="226" t="s">
        <v>80</v>
      </c>
      <c r="AV263" s="14" t="s">
        <v>80</v>
      </c>
      <c r="AW263" s="14" t="s">
        <v>33</v>
      </c>
      <c r="AX263" s="14" t="s">
        <v>71</v>
      </c>
      <c r="AY263" s="226" t="s">
        <v>135</v>
      </c>
    </row>
    <row r="264" spans="2:51" s="14" customFormat="1" ht="10.199999999999999">
      <c r="B264" s="216"/>
      <c r="C264" s="217"/>
      <c r="D264" s="207" t="s">
        <v>144</v>
      </c>
      <c r="E264" s="218" t="s">
        <v>18</v>
      </c>
      <c r="F264" s="219" t="s">
        <v>187</v>
      </c>
      <c r="G264" s="217"/>
      <c r="H264" s="220">
        <v>0.63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144</v>
      </c>
      <c r="AU264" s="226" t="s">
        <v>80</v>
      </c>
      <c r="AV264" s="14" t="s">
        <v>80</v>
      </c>
      <c r="AW264" s="14" t="s">
        <v>33</v>
      </c>
      <c r="AX264" s="14" t="s">
        <v>71</v>
      </c>
      <c r="AY264" s="226" t="s">
        <v>135</v>
      </c>
    </row>
    <row r="265" spans="2:51" s="14" customFormat="1" ht="10.199999999999999">
      <c r="B265" s="216"/>
      <c r="C265" s="217"/>
      <c r="D265" s="207" t="s">
        <v>144</v>
      </c>
      <c r="E265" s="218" t="s">
        <v>18</v>
      </c>
      <c r="F265" s="219" t="s">
        <v>188</v>
      </c>
      <c r="G265" s="217"/>
      <c r="H265" s="220">
        <v>0.27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144</v>
      </c>
      <c r="AU265" s="226" t="s">
        <v>80</v>
      </c>
      <c r="AV265" s="14" t="s">
        <v>80</v>
      </c>
      <c r="AW265" s="14" t="s">
        <v>33</v>
      </c>
      <c r="AX265" s="14" t="s">
        <v>71</v>
      </c>
      <c r="AY265" s="226" t="s">
        <v>135</v>
      </c>
    </row>
    <row r="266" spans="2:51" s="14" customFormat="1" ht="10.199999999999999">
      <c r="B266" s="216"/>
      <c r="C266" s="217"/>
      <c r="D266" s="207" t="s">
        <v>144</v>
      </c>
      <c r="E266" s="218" t="s">
        <v>18</v>
      </c>
      <c r="F266" s="219" t="s">
        <v>187</v>
      </c>
      <c r="G266" s="217"/>
      <c r="H266" s="220">
        <v>0.63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144</v>
      </c>
      <c r="AU266" s="226" t="s">
        <v>80</v>
      </c>
      <c r="AV266" s="14" t="s">
        <v>80</v>
      </c>
      <c r="AW266" s="14" t="s">
        <v>33</v>
      </c>
      <c r="AX266" s="14" t="s">
        <v>71</v>
      </c>
      <c r="AY266" s="226" t="s">
        <v>135</v>
      </c>
    </row>
    <row r="267" spans="2:51" s="14" customFormat="1" ht="10.199999999999999">
      <c r="B267" s="216"/>
      <c r="C267" s="217"/>
      <c r="D267" s="207" t="s">
        <v>144</v>
      </c>
      <c r="E267" s="218" t="s">
        <v>18</v>
      </c>
      <c r="F267" s="219" t="s">
        <v>299</v>
      </c>
      <c r="G267" s="217"/>
      <c r="H267" s="220">
        <v>1.08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144</v>
      </c>
      <c r="AU267" s="226" t="s">
        <v>80</v>
      </c>
      <c r="AV267" s="14" t="s">
        <v>80</v>
      </c>
      <c r="AW267" s="14" t="s">
        <v>33</v>
      </c>
      <c r="AX267" s="14" t="s">
        <v>71</v>
      </c>
      <c r="AY267" s="226" t="s">
        <v>135</v>
      </c>
    </row>
    <row r="268" spans="2:51" s="14" customFormat="1" ht="10.199999999999999">
      <c r="B268" s="216"/>
      <c r="C268" s="217"/>
      <c r="D268" s="207" t="s">
        <v>144</v>
      </c>
      <c r="E268" s="218" t="s">
        <v>18</v>
      </c>
      <c r="F268" s="219" t="s">
        <v>190</v>
      </c>
      <c r="G268" s="217"/>
      <c r="H268" s="220">
        <v>2.2999999999999998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144</v>
      </c>
      <c r="AU268" s="226" t="s">
        <v>80</v>
      </c>
      <c r="AV268" s="14" t="s">
        <v>80</v>
      </c>
      <c r="AW268" s="14" t="s">
        <v>33</v>
      </c>
      <c r="AX268" s="14" t="s">
        <v>71</v>
      </c>
      <c r="AY268" s="226" t="s">
        <v>135</v>
      </c>
    </row>
    <row r="269" spans="2:51" s="14" customFormat="1" ht="10.199999999999999">
      <c r="B269" s="216"/>
      <c r="C269" s="217"/>
      <c r="D269" s="207" t="s">
        <v>144</v>
      </c>
      <c r="E269" s="218" t="s">
        <v>18</v>
      </c>
      <c r="F269" s="219" t="s">
        <v>187</v>
      </c>
      <c r="G269" s="217"/>
      <c r="H269" s="220">
        <v>0.63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144</v>
      </c>
      <c r="AU269" s="226" t="s">
        <v>80</v>
      </c>
      <c r="AV269" s="14" t="s">
        <v>80</v>
      </c>
      <c r="AW269" s="14" t="s">
        <v>33</v>
      </c>
      <c r="AX269" s="14" t="s">
        <v>71</v>
      </c>
      <c r="AY269" s="226" t="s">
        <v>135</v>
      </c>
    </row>
    <row r="270" spans="2:51" s="14" customFormat="1" ht="10.199999999999999">
      <c r="B270" s="216"/>
      <c r="C270" s="217"/>
      <c r="D270" s="207" t="s">
        <v>144</v>
      </c>
      <c r="E270" s="218" t="s">
        <v>18</v>
      </c>
      <c r="F270" s="219" t="s">
        <v>299</v>
      </c>
      <c r="G270" s="217"/>
      <c r="H270" s="220">
        <v>1.08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144</v>
      </c>
      <c r="AU270" s="226" t="s">
        <v>80</v>
      </c>
      <c r="AV270" s="14" t="s">
        <v>80</v>
      </c>
      <c r="AW270" s="14" t="s">
        <v>33</v>
      </c>
      <c r="AX270" s="14" t="s">
        <v>71</v>
      </c>
      <c r="AY270" s="226" t="s">
        <v>135</v>
      </c>
    </row>
    <row r="271" spans="2:51" s="14" customFormat="1" ht="10.199999999999999">
      <c r="B271" s="216"/>
      <c r="C271" s="217"/>
      <c r="D271" s="207" t="s">
        <v>144</v>
      </c>
      <c r="E271" s="218" t="s">
        <v>18</v>
      </c>
      <c r="F271" s="219" t="s">
        <v>301</v>
      </c>
      <c r="G271" s="217"/>
      <c r="H271" s="220">
        <v>0.54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144</v>
      </c>
      <c r="AU271" s="226" t="s">
        <v>80</v>
      </c>
      <c r="AV271" s="14" t="s">
        <v>80</v>
      </c>
      <c r="AW271" s="14" t="s">
        <v>33</v>
      </c>
      <c r="AX271" s="14" t="s">
        <v>71</v>
      </c>
      <c r="AY271" s="226" t="s">
        <v>135</v>
      </c>
    </row>
    <row r="272" spans="2:51" s="14" customFormat="1" ht="10.199999999999999">
      <c r="B272" s="216"/>
      <c r="C272" s="217"/>
      <c r="D272" s="207" t="s">
        <v>144</v>
      </c>
      <c r="E272" s="218" t="s">
        <v>18</v>
      </c>
      <c r="F272" s="219" t="s">
        <v>191</v>
      </c>
      <c r="G272" s="217"/>
      <c r="H272" s="220">
        <v>0.45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144</v>
      </c>
      <c r="AU272" s="226" t="s">
        <v>80</v>
      </c>
      <c r="AV272" s="14" t="s">
        <v>80</v>
      </c>
      <c r="AW272" s="14" t="s">
        <v>33</v>
      </c>
      <c r="AX272" s="14" t="s">
        <v>71</v>
      </c>
      <c r="AY272" s="226" t="s">
        <v>135</v>
      </c>
    </row>
    <row r="273" spans="1:65" s="14" customFormat="1" ht="10.199999999999999">
      <c r="B273" s="216"/>
      <c r="C273" s="217"/>
      <c r="D273" s="207" t="s">
        <v>144</v>
      </c>
      <c r="E273" s="218" t="s">
        <v>18</v>
      </c>
      <c r="F273" s="219" t="s">
        <v>192</v>
      </c>
      <c r="G273" s="217"/>
      <c r="H273" s="220">
        <v>0.81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144</v>
      </c>
      <c r="AU273" s="226" t="s">
        <v>80</v>
      </c>
      <c r="AV273" s="14" t="s">
        <v>80</v>
      </c>
      <c r="AW273" s="14" t="s">
        <v>33</v>
      </c>
      <c r="AX273" s="14" t="s">
        <v>71</v>
      </c>
      <c r="AY273" s="226" t="s">
        <v>135</v>
      </c>
    </row>
    <row r="274" spans="1:65" s="13" customFormat="1" ht="10.199999999999999">
      <c r="B274" s="205"/>
      <c r="C274" s="206"/>
      <c r="D274" s="207" t="s">
        <v>144</v>
      </c>
      <c r="E274" s="208" t="s">
        <v>18</v>
      </c>
      <c r="F274" s="209" t="s">
        <v>193</v>
      </c>
      <c r="G274" s="206"/>
      <c r="H274" s="208" t="s">
        <v>18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144</v>
      </c>
      <c r="AU274" s="215" t="s">
        <v>80</v>
      </c>
      <c r="AV274" s="13" t="s">
        <v>78</v>
      </c>
      <c r="AW274" s="13" t="s">
        <v>33</v>
      </c>
      <c r="AX274" s="13" t="s">
        <v>71</v>
      </c>
      <c r="AY274" s="215" t="s">
        <v>135</v>
      </c>
    </row>
    <row r="275" spans="1:65" s="14" customFormat="1" ht="10.199999999999999">
      <c r="B275" s="216"/>
      <c r="C275" s="217"/>
      <c r="D275" s="207" t="s">
        <v>144</v>
      </c>
      <c r="E275" s="218" t="s">
        <v>18</v>
      </c>
      <c r="F275" s="219" t="s">
        <v>302</v>
      </c>
      <c r="G275" s="217"/>
      <c r="H275" s="220">
        <v>1.89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144</v>
      </c>
      <c r="AU275" s="226" t="s">
        <v>80</v>
      </c>
      <c r="AV275" s="14" t="s">
        <v>80</v>
      </c>
      <c r="AW275" s="14" t="s">
        <v>33</v>
      </c>
      <c r="AX275" s="14" t="s">
        <v>71</v>
      </c>
      <c r="AY275" s="226" t="s">
        <v>135</v>
      </c>
    </row>
    <row r="276" spans="1:65" s="14" customFormat="1" ht="10.199999999999999">
      <c r="B276" s="216"/>
      <c r="C276" s="217"/>
      <c r="D276" s="207" t="s">
        <v>144</v>
      </c>
      <c r="E276" s="218" t="s">
        <v>18</v>
      </c>
      <c r="F276" s="219" t="s">
        <v>303</v>
      </c>
      <c r="G276" s="217"/>
      <c r="H276" s="220">
        <v>2.68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144</v>
      </c>
      <c r="AU276" s="226" t="s">
        <v>80</v>
      </c>
      <c r="AV276" s="14" t="s">
        <v>80</v>
      </c>
      <c r="AW276" s="14" t="s">
        <v>33</v>
      </c>
      <c r="AX276" s="14" t="s">
        <v>71</v>
      </c>
      <c r="AY276" s="226" t="s">
        <v>135</v>
      </c>
    </row>
    <row r="277" spans="1:65" s="14" customFormat="1" ht="10.199999999999999">
      <c r="B277" s="216"/>
      <c r="C277" s="217"/>
      <c r="D277" s="207" t="s">
        <v>144</v>
      </c>
      <c r="E277" s="218" t="s">
        <v>18</v>
      </c>
      <c r="F277" s="219" t="s">
        <v>304</v>
      </c>
      <c r="G277" s="217"/>
      <c r="H277" s="220">
        <v>1.26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144</v>
      </c>
      <c r="AU277" s="226" t="s">
        <v>80</v>
      </c>
      <c r="AV277" s="14" t="s">
        <v>80</v>
      </c>
      <c r="AW277" s="14" t="s">
        <v>33</v>
      </c>
      <c r="AX277" s="14" t="s">
        <v>71</v>
      </c>
      <c r="AY277" s="226" t="s">
        <v>135</v>
      </c>
    </row>
    <row r="278" spans="1:65" s="14" customFormat="1" ht="10.199999999999999">
      <c r="B278" s="216"/>
      <c r="C278" s="217"/>
      <c r="D278" s="207" t="s">
        <v>144</v>
      </c>
      <c r="E278" s="218" t="s">
        <v>18</v>
      </c>
      <c r="F278" s="219" t="s">
        <v>305</v>
      </c>
      <c r="G278" s="217"/>
      <c r="H278" s="220">
        <v>2.21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144</v>
      </c>
      <c r="AU278" s="226" t="s">
        <v>80</v>
      </c>
      <c r="AV278" s="14" t="s">
        <v>80</v>
      </c>
      <c r="AW278" s="14" t="s">
        <v>33</v>
      </c>
      <c r="AX278" s="14" t="s">
        <v>71</v>
      </c>
      <c r="AY278" s="226" t="s">
        <v>135</v>
      </c>
    </row>
    <row r="279" spans="1:65" s="13" customFormat="1" ht="10.199999999999999">
      <c r="B279" s="205"/>
      <c r="C279" s="206"/>
      <c r="D279" s="207" t="s">
        <v>144</v>
      </c>
      <c r="E279" s="208" t="s">
        <v>18</v>
      </c>
      <c r="F279" s="209" t="s">
        <v>196</v>
      </c>
      <c r="G279" s="206"/>
      <c r="H279" s="208" t="s">
        <v>18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144</v>
      </c>
      <c r="AU279" s="215" t="s">
        <v>80</v>
      </c>
      <c r="AV279" s="13" t="s">
        <v>78</v>
      </c>
      <c r="AW279" s="13" t="s">
        <v>33</v>
      </c>
      <c r="AX279" s="13" t="s">
        <v>71</v>
      </c>
      <c r="AY279" s="215" t="s">
        <v>135</v>
      </c>
    </row>
    <row r="280" spans="1:65" s="14" customFormat="1" ht="10.199999999999999">
      <c r="B280" s="216"/>
      <c r="C280" s="217"/>
      <c r="D280" s="207" t="s">
        <v>144</v>
      </c>
      <c r="E280" s="218" t="s">
        <v>18</v>
      </c>
      <c r="F280" s="219" t="s">
        <v>306</v>
      </c>
      <c r="G280" s="217"/>
      <c r="H280" s="220">
        <v>0.6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144</v>
      </c>
      <c r="AU280" s="226" t="s">
        <v>80</v>
      </c>
      <c r="AV280" s="14" t="s">
        <v>80</v>
      </c>
      <c r="AW280" s="14" t="s">
        <v>33</v>
      </c>
      <c r="AX280" s="14" t="s">
        <v>71</v>
      </c>
      <c r="AY280" s="226" t="s">
        <v>135</v>
      </c>
    </row>
    <row r="281" spans="1:65" s="14" customFormat="1" ht="10.199999999999999">
      <c r="B281" s="216"/>
      <c r="C281" s="217"/>
      <c r="D281" s="207" t="s">
        <v>144</v>
      </c>
      <c r="E281" s="218" t="s">
        <v>18</v>
      </c>
      <c r="F281" s="219" t="s">
        <v>307</v>
      </c>
      <c r="G281" s="217"/>
      <c r="H281" s="220">
        <v>1.7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144</v>
      </c>
      <c r="AU281" s="226" t="s">
        <v>80</v>
      </c>
      <c r="AV281" s="14" t="s">
        <v>80</v>
      </c>
      <c r="AW281" s="14" t="s">
        <v>33</v>
      </c>
      <c r="AX281" s="14" t="s">
        <v>71</v>
      </c>
      <c r="AY281" s="226" t="s">
        <v>135</v>
      </c>
    </row>
    <row r="282" spans="1:65" s="14" customFormat="1" ht="10.199999999999999">
      <c r="B282" s="216"/>
      <c r="C282" s="217"/>
      <c r="D282" s="207" t="s">
        <v>144</v>
      </c>
      <c r="E282" s="218" t="s">
        <v>18</v>
      </c>
      <c r="F282" s="219" t="s">
        <v>306</v>
      </c>
      <c r="G282" s="217"/>
      <c r="H282" s="220">
        <v>0.6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144</v>
      </c>
      <c r="AU282" s="226" t="s">
        <v>80</v>
      </c>
      <c r="AV282" s="14" t="s">
        <v>80</v>
      </c>
      <c r="AW282" s="14" t="s">
        <v>33</v>
      </c>
      <c r="AX282" s="14" t="s">
        <v>71</v>
      </c>
      <c r="AY282" s="226" t="s">
        <v>135</v>
      </c>
    </row>
    <row r="283" spans="1:65" s="14" customFormat="1" ht="10.199999999999999">
      <c r="B283" s="216"/>
      <c r="C283" s="217"/>
      <c r="D283" s="207" t="s">
        <v>144</v>
      </c>
      <c r="E283" s="218" t="s">
        <v>18</v>
      </c>
      <c r="F283" s="219" t="s">
        <v>308</v>
      </c>
      <c r="G283" s="217"/>
      <c r="H283" s="220">
        <v>1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144</v>
      </c>
      <c r="AU283" s="226" t="s">
        <v>80</v>
      </c>
      <c r="AV283" s="14" t="s">
        <v>80</v>
      </c>
      <c r="AW283" s="14" t="s">
        <v>33</v>
      </c>
      <c r="AX283" s="14" t="s">
        <v>71</v>
      </c>
      <c r="AY283" s="226" t="s">
        <v>135</v>
      </c>
    </row>
    <row r="284" spans="1:65" s="15" customFormat="1" ht="10.199999999999999">
      <c r="B284" s="227"/>
      <c r="C284" s="228"/>
      <c r="D284" s="207" t="s">
        <v>144</v>
      </c>
      <c r="E284" s="229" t="s">
        <v>18</v>
      </c>
      <c r="F284" s="230" t="s">
        <v>147</v>
      </c>
      <c r="G284" s="228"/>
      <c r="H284" s="231">
        <v>37.61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144</v>
      </c>
      <c r="AU284" s="237" t="s">
        <v>80</v>
      </c>
      <c r="AV284" s="15" t="s">
        <v>142</v>
      </c>
      <c r="AW284" s="15" t="s">
        <v>33</v>
      </c>
      <c r="AX284" s="15" t="s">
        <v>78</v>
      </c>
      <c r="AY284" s="237" t="s">
        <v>135</v>
      </c>
    </row>
    <row r="285" spans="1:65" s="2" customFormat="1" ht="21.75" customHeight="1">
      <c r="A285" s="35"/>
      <c r="B285" s="36"/>
      <c r="C285" s="193" t="s">
        <v>309</v>
      </c>
      <c r="D285" s="193" t="s">
        <v>137</v>
      </c>
      <c r="E285" s="194" t="s">
        <v>310</v>
      </c>
      <c r="F285" s="195" t="s">
        <v>311</v>
      </c>
      <c r="G285" s="196" t="s">
        <v>140</v>
      </c>
      <c r="H285" s="197">
        <v>37.61</v>
      </c>
      <c r="I285" s="198"/>
      <c r="J285" s="197">
        <f>ROUND(I285*H285,2)</f>
        <v>0</v>
      </c>
      <c r="K285" s="195" t="s">
        <v>141</v>
      </c>
      <c r="L285" s="40"/>
      <c r="M285" s="199" t="s">
        <v>18</v>
      </c>
      <c r="N285" s="200" t="s">
        <v>42</v>
      </c>
      <c r="O285" s="65"/>
      <c r="P285" s="201">
        <f>O285*H285</f>
        <v>0</v>
      </c>
      <c r="Q285" s="201">
        <v>4.3800000000000002E-3</v>
      </c>
      <c r="R285" s="201">
        <f>Q285*H285</f>
        <v>0.16473180000000001</v>
      </c>
      <c r="S285" s="201">
        <v>0</v>
      </c>
      <c r="T285" s="20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142</v>
      </c>
      <c r="AT285" s="203" t="s">
        <v>137</v>
      </c>
      <c r="AU285" s="203" t="s">
        <v>80</v>
      </c>
      <c r="AY285" s="18" t="s">
        <v>135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78</v>
      </c>
      <c r="BK285" s="204">
        <f>ROUND(I285*H285,2)</f>
        <v>0</v>
      </c>
      <c r="BL285" s="18" t="s">
        <v>142</v>
      </c>
      <c r="BM285" s="203" t="s">
        <v>312</v>
      </c>
    </row>
    <row r="286" spans="1:65" s="13" customFormat="1" ht="10.199999999999999">
      <c r="B286" s="205"/>
      <c r="C286" s="206"/>
      <c r="D286" s="207" t="s">
        <v>144</v>
      </c>
      <c r="E286" s="208" t="s">
        <v>18</v>
      </c>
      <c r="F286" s="209" t="s">
        <v>178</v>
      </c>
      <c r="G286" s="206"/>
      <c r="H286" s="208" t="s">
        <v>18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144</v>
      </c>
      <c r="AU286" s="215" t="s">
        <v>80</v>
      </c>
      <c r="AV286" s="13" t="s">
        <v>78</v>
      </c>
      <c r="AW286" s="13" t="s">
        <v>33</v>
      </c>
      <c r="AX286" s="13" t="s">
        <v>71</v>
      </c>
      <c r="AY286" s="215" t="s">
        <v>135</v>
      </c>
    </row>
    <row r="287" spans="1:65" s="14" customFormat="1" ht="10.199999999999999">
      <c r="B287" s="216"/>
      <c r="C287" s="217"/>
      <c r="D287" s="207" t="s">
        <v>144</v>
      </c>
      <c r="E287" s="218" t="s">
        <v>18</v>
      </c>
      <c r="F287" s="219" t="s">
        <v>179</v>
      </c>
      <c r="G287" s="217"/>
      <c r="H287" s="220">
        <v>1.42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144</v>
      </c>
      <c r="AU287" s="226" t="s">
        <v>80</v>
      </c>
      <c r="AV287" s="14" t="s">
        <v>80</v>
      </c>
      <c r="AW287" s="14" t="s">
        <v>33</v>
      </c>
      <c r="AX287" s="14" t="s">
        <v>71</v>
      </c>
      <c r="AY287" s="226" t="s">
        <v>135</v>
      </c>
    </row>
    <row r="288" spans="1:65" s="14" customFormat="1" ht="10.199999999999999">
      <c r="B288" s="216"/>
      <c r="C288" s="217"/>
      <c r="D288" s="207" t="s">
        <v>144</v>
      </c>
      <c r="E288" s="218" t="s">
        <v>18</v>
      </c>
      <c r="F288" s="219" t="s">
        <v>180</v>
      </c>
      <c r="G288" s="217"/>
      <c r="H288" s="220">
        <v>3.36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144</v>
      </c>
      <c r="AU288" s="226" t="s">
        <v>80</v>
      </c>
      <c r="AV288" s="14" t="s">
        <v>80</v>
      </c>
      <c r="AW288" s="14" t="s">
        <v>33</v>
      </c>
      <c r="AX288" s="14" t="s">
        <v>71</v>
      </c>
      <c r="AY288" s="226" t="s">
        <v>135</v>
      </c>
    </row>
    <row r="289" spans="2:51" s="14" customFormat="1" ht="10.199999999999999">
      <c r="B289" s="216"/>
      <c r="C289" s="217"/>
      <c r="D289" s="207" t="s">
        <v>144</v>
      </c>
      <c r="E289" s="218" t="s">
        <v>18</v>
      </c>
      <c r="F289" s="219" t="s">
        <v>181</v>
      </c>
      <c r="G289" s="217"/>
      <c r="H289" s="220">
        <v>1.2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144</v>
      </c>
      <c r="AU289" s="226" t="s">
        <v>80</v>
      </c>
      <c r="AV289" s="14" t="s">
        <v>80</v>
      </c>
      <c r="AW289" s="14" t="s">
        <v>33</v>
      </c>
      <c r="AX289" s="14" t="s">
        <v>71</v>
      </c>
      <c r="AY289" s="226" t="s">
        <v>135</v>
      </c>
    </row>
    <row r="290" spans="2:51" s="14" customFormat="1" ht="10.199999999999999">
      <c r="B290" s="216"/>
      <c r="C290" s="217"/>
      <c r="D290" s="207" t="s">
        <v>144</v>
      </c>
      <c r="E290" s="218" t="s">
        <v>18</v>
      </c>
      <c r="F290" s="219" t="s">
        <v>182</v>
      </c>
      <c r="G290" s="217"/>
      <c r="H290" s="220">
        <v>4.3099999999999996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144</v>
      </c>
      <c r="AU290" s="226" t="s">
        <v>80</v>
      </c>
      <c r="AV290" s="14" t="s">
        <v>80</v>
      </c>
      <c r="AW290" s="14" t="s">
        <v>33</v>
      </c>
      <c r="AX290" s="14" t="s">
        <v>71</v>
      </c>
      <c r="AY290" s="226" t="s">
        <v>135</v>
      </c>
    </row>
    <row r="291" spans="2:51" s="14" customFormat="1" ht="10.199999999999999">
      <c r="B291" s="216"/>
      <c r="C291" s="217"/>
      <c r="D291" s="207" t="s">
        <v>144</v>
      </c>
      <c r="E291" s="218" t="s">
        <v>18</v>
      </c>
      <c r="F291" s="219" t="s">
        <v>183</v>
      </c>
      <c r="G291" s="217"/>
      <c r="H291" s="220">
        <v>2.15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144</v>
      </c>
      <c r="AU291" s="226" t="s">
        <v>80</v>
      </c>
      <c r="AV291" s="14" t="s">
        <v>80</v>
      </c>
      <c r="AW291" s="14" t="s">
        <v>33</v>
      </c>
      <c r="AX291" s="14" t="s">
        <v>71</v>
      </c>
      <c r="AY291" s="226" t="s">
        <v>135</v>
      </c>
    </row>
    <row r="292" spans="2:51" s="13" customFormat="1" ht="10.199999999999999">
      <c r="B292" s="205"/>
      <c r="C292" s="206"/>
      <c r="D292" s="207" t="s">
        <v>144</v>
      </c>
      <c r="E292" s="208" t="s">
        <v>18</v>
      </c>
      <c r="F292" s="209" t="s">
        <v>184</v>
      </c>
      <c r="G292" s="206"/>
      <c r="H292" s="208" t="s">
        <v>18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144</v>
      </c>
      <c r="AU292" s="215" t="s">
        <v>80</v>
      </c>
      <c r="AV292" s="13" t="s">
        <v>78</v>
      </c>
      <c r="AW292" s="13" t="s">
        <v>33</v>
      </c>
      <c r="AX292" s="13" t="s">
        <v>71</v>
      </c>
      <c r="AY292" s="215" t="s">
        <v>135</v>
      </c>
    </row>
    <row r="293" spans="2:51" s="14" customFormat="1" ht="10.199999999999999">
      <c r="B293" s="216"/>
      <c r="C293" s="217"/>
      <c r="D293" s="207" t="s">
        <v>144</v>
      </c>
      <c r="E293" s="218" t="s">
        <v>18</v>
      </c>
      <c r="F293" s="219" t="s">
        <v>185</v>
      </c>
      <c r="G293" s="217"/>
      <c r="H293" s="220">
        <v>0.21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144</v>
      </c>
      <c r="AU293" s="226" t="s">
        <v>80</v>
      </c>
      <c r="AV293" s="14" t="s">
        <v>80</v>
      </c>
      <c r="AW293" s="14" t="s">
        <v>33</v>
      </c>
      <c r="AX293" s="14" t="s">
        <v>71</v>
      </c>
      <c r="AY293" s="226" t="s">
        <v>135</v>
      </c>
    </row>
    <row r="294" spans="2:51" s="14" customFormat="1" ht="10.199999999999999">
      <c r="B294" s="216"/>
      <c r="C294" s="217"/>
      <c r="D294" s="207" t="s">
        <v>144</v>
      </c>
      <c r="E294" s="218" t="s">
        <v>18</v>
      </c>
      <c r="F294" s="219" t="s">
        <v>298</v>
      </c>
      <c r="G294" s="217"/>
      <c r="H294" s="220">
        <v>2.2999999999999998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144</v>
      </c>
      <c r="AU294" s="226" t="s">
        <v>80</v>
      </c>
      <c r="AV294" s="14" t="s">
        <v>80</v>
      </c>
      <c r="AW294" s="14" t="s">
        <v>33</v>
      </c>
      <c r="AX294" s="14" t="s">
        <v>71</v>
      </c>
      <c r="AY294" s="226" t="s">
        <v>135</v>
      </c>
    </row>
    <row r="295" spans="2:51" s="14" customFormat="1" ht="10.199999999999999">
      <c r="B295" s="216"/>
      <c r="C295" s="217"/>
      <c r="D295" s="207" t="s">
        <v>144</v>
      </c>
      <c r="E295" s="218" t="s">
        <v>18</v>
      </c>
      <c r="F295" s="219" t="s">
        <v>299</v>
      </c>
      <c r="G295" s="217"/>
      <c r="H295" s="220">
        <v>1.08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144</v>
      </c>
      <c r="AU295" s="226" t="s">
        <v>80</v>
      </c>
      <c r="AV295" s="14" t="s">
        <v>80</v>
      </c>
      <c r="AW295" s="14" t="s">
        <v>33</v>
      </c>
      <c r="AX295" s="14" t="s">
        <v>71</v>
      </c>
      <c r="AY295" s="226" t="s">
        <v>135</v>
      </c>
    </row>
    <row r="296" spans="2:51" s="14" customFormat="1" ht="10.199999999999999">
      <c r="B296" s="216"/>
      <c r="C296" s="217"/>
      <c r="D296" s="207" t="s">
        <v>144</v>
      </c>
      <c r="E296" s="218" t="s">
        <v>18</v>
      </c>
      <c r="F296" s="219" t="s">
        <v>300</v>
      </c>
      <c r="G296" s="217"/>
      <c r="H296" s="220">
        <v>1.22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144</v>
      </c>
      <c r="AU296" s="226" t="s">
        <v>80</v>
      </c>
      <c r="AV296" s="14" t="s">
        <v>80</v>
      </c>
      <c r="AW296" s="14" t="s">
        <v>33</v>
      </c>
      <c r="AX296" s="14" t="s">
        <v>71</v>
      </c>
      <c r="AY296" s="226" t="s">
        <v>135</v>
      </c>
    </row>
    <row r="297" spans="2:51" s="14" customFormat="1" ht="10.199999999999999">
      <c r="B297" s="216"/>
      <c r="C297" s="217"/>
      <c r="D297" s="207" t="s">
        <v>144</v>
      </c>
      <c r="E297" s="218" t="s">
        <v>18</v>
      </c>
      <c r="F297" s="219" t="s">
        <v>187</v>
      </c>
      <c r="G297" s="217"/>
      <c r="H297" s="220">
        <v>0.63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144</v>
      </c>
      <c r="AU297" s="226" t="s">
        <v>80</v>
      </c>
      <c r="AV297" s="14" t="s">
        <v>80</v>
      </c>
      <c r="AW297" s="14" t="s">
        <v>33</v>
      </c>
      <c r="AX297" s="14" t="s">
        <v>71</v>
      </c>
      <c r="AY297" s="226" t="s">
        <v>135</v>
      </c>
    </row>
    <row r="298" spans="2:51" s="14" customFormat="1" ht="10.199999999999999">
      <c r="B298" s="216"/>
      <c r="C298" s="217"/>
      <c r="D298" s="207" t="s">
        <v>144</v>
      </c>
      <c r="E298" s="218" t="s">
        <v>18</v>
      </c>
      <c r="F298" s="219" t="s">
        <v>188</v>
      </c>
      <c r="G298" s="217"/>
      <c r="H298" s="220">
        <v>0.27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144</v>
      </c>
      <c r="AU298" s="226" t="s">
        <v>80</v>
      </c>
      <c r="AV298" s="14" t="s">
        <v>80</v>
      </c>
      <c r="AW298" s="14" t="s">
        <v>33</v>
      </c>
      <c r="AX298" s="14" t="s">
        <v>71</v>
      </c>
      <c r="AY298" s="226" t="s">
        <v>135</v>
      </c>
    </row>
    <row r="299" spans="2:51" s="14" customFormat="1" ht="10.199999999999999">
      <c r="B299" s="216"/>
      <c r="C299" s="217"/>
      <c r="D299" s="207" t="s">
        <v>144</v>
      </c>
      <c r="E299" s="218" t="s">
        <v>18</v>
      </c>
      <c r="F299" s="219" t="s">
        <v>187</v>
      </c>
      <c r="G299" s="217"/>
      <c r="H299" s="220">
        <v>0.63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144</v>
      </c>
      <c r="AU299" s="226" t="s">
        <v>80</v>
      </c>
      <c r="AV299" s="14" t="s">
        <v>80</v>
      </c>
      <c r="AW299" s="14" t="s">
        <v>33</v>
      </c>
      <c r="AX299" s="14" t="s">
        <v>71</v>
      </c>
      <c r="AY299" s="226" t="s">
        <v>135</v>
      </c>
    </row>
    <row r="300" spans="2:51" s="14" customFormat="1" ht="10.199999999999999">
      <c r="B300" s="216"/>
      <c r="C300" s="217"/>
      <c r="D300" s="207" t="s">
        <v>144</v>
      </c>
      <c r="E300" s="218" t="s">
        <v>18</v>
      </c>
      <c r="F300" s="219" t="s">
        <v>299</v>
      </c>
      <c r="G300" s="217"/>
      <c r="H300" s="220">
        <v>1.08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144</v>
      </c>
      <c r="AU300" s="226" t="s">
        <v>80</v>
      </c>
      <c r="AV300" s="14" t="s">
        <v>80</v>
      </c>
      <c r="AW300" s="14" t="s">
        <v>33</v>
      </c>
      <c r="AX300" s="14" t="s">
        <v>71</v>
      </c>
      <c r="AY300" s="226" t="s">
        <v>135</v>
      </c>
    </row>
    <row r="301" spans="2:51" s="14" customFormat="1" ht="10.199999999999999">
      <c r="B301" s="216"/>
      <c r="C301" s="217"/>
      <c r="D301" s="207" t="s">
        <v>144</v>
      </c>
      <c r="E301" s="218" t="s">
        <v>18</v>
      </c>
      <c r="F301" s="219" t="s">
        <v>190</v>
      </c>
      <c r="G301" s="217"/>
      <c r="H301" s="220">
        <v>2.2999999999999998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144</v>
      </c>
      <c r="AU301" s="226" t="s">
        <v>80</v>
      </c>
      <c r="AV301" s="14" t="s">
        <v>80</v>
      </c>
      <c r="AW301" s="14" t="s">
        <v>33</v>
      </c>
      <c r="AX301" s="14" t="s">
        <v>71</v>
      </c>
      <c r="AY301" s="226" t="s">
        <v>135</v>
      </c>
    </row>
    <row r="302" spans="2:51" s="14" customFormat="1" ht="10.199999999999999">
      <c r="B302" s="216"/>
      <c r="C302" s="217"/>
      <c r="D302" s="207" t="s">
        <v>144</v>
      </c>
      <c r="E302" s="218" t="s">
        <v>18</v>
      </c>
      <c r="F302" s="219" t="s">
        <v>187</v>
      </c>
      <c r="G302" s="217"/>
      <c r="H302" s="220">
        <v>0.63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144</v>
      </c>
      <c r="AU302" s="226" t="s">
        <v>80</v>
      </c>
      <c r="AV302" s="14" t="s">
        <v>80</v>
      </c>
      <c r="AW302" s="14" t="s">
        <v>33</v>
      </c>
      <c r="AX302" s="14" t="s">
        <v>71</v>
      </c>
      <c r="AY302" s="226" t="s">
        <v>135</v>
      </c>
    </row>
    <row r="303" spans="2:51" s="14" customFormat="1" ht="10.199999999999999">
      <c r="B303" s="216"/>
      <c r="C303" s="217"/>
      <c r="D303" s="207" t="s">
        <v>144</v>
      </c>
      <c r="E303" s="218" t="s">
        <v>18</v>
      </c>
      <c r="F303" s="219" t="s">
        <v>299</v>
      </c>
      <c r="G303" s="217"/>
      <c r="H303" s="220">
        <v>1.08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144</v>
      </c>
      <c r="AU303" s="226" t="s">
        <v>80</v>
      </c>
      <c r="AV303" s="14" t="s">
        <v>80</v>
      </c>
      <c r="AW303" s="14" t="s">
        <v>33</v>
      </c>
      <c r="AX303" s="14" t="s">
        <v>71</v>
      </c>
      <c r="AY303" s="226" t="s">
        <v>135</v>
      </c>
    </row>
    <row r="304" spans="2:51" s="14" customFormat="1" ht="10.199999999999999">
      <c r="B304" s="216"/>
      <c r="C304" s="217"/>
      <c r="D304" s="207" t="s">
        <v>144</v>
      </c>
      <c r="E304" s="218" t="s">
        <v>18</v>
      </c>
      <c r="F304" s="219" t="s">
        <v>301</v>
      </c>
      <c r="G304" s="217"/>
      <c r="H304" s="220">
        <v>0.54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144</v>
      </c>
      <c r="AU304" s="226" t="s">
        <v>80</v>
      </c>
      <c r="AV304" s="14" t="s">
        <v>80</v>
      </c>
      <c r="AW304" s="14" t="s">
        <v>33</v>
      </c>
      <c r="AX304" s="14" t="s">
        <v>71</v>
      </c>
      <c r="AY304" s="226" t="s">
        <v>135</v>
      </c>
    </row>
    <row r="305" spans="1:65" s="14" customFormat="1" ht="10.199999999999999">
      <c r="B305" s="216"/>
      <c r="C305" s="217"/>
      <c r="D305" s="207" t="s">
        <v>144</v>
      </c>
      <c r="E305" s="218" t="s">
        <v>18</v>
      </c>
      <c r="F305" s="219" t="s">
        <v>191</v>
      </c>
      <c r="G305" s="217"/>
      <c r="H305" s="220">
        <v>0.45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144</v>
      </c>
      <c r="AU305" s="226" t="s">
        <v>80</v>
      </c>
      <c r="AV305" s="14" t="s">
        <v>80</v>
      </c>
      <c r="AW305" s="14" t="s">
        <v>33</v>
      </c>
      <c r="AX305" s="14" t="s">
        <v>71</v>
      </c>
      <c r="AY305" s="226" t="s">
        <v>135</v>
      </c>
    </row>
    <row r="306" spans="1:65" s="14" customFormat="1" ht="10.199999999999999">
      <c r="B306" s="216"/>
      <c r="C306" s="217"/>
      <c r="D306" s="207" t="s">
        <v>144</v>
      </c>
      <c r="E306" s="218" t="s">
        <v>18</v>
      </c>
      <c r="F306" s="219" t="s">
        <v>192</v>
      </c>
      <c r="G306" s="217"/>
      <c r="H306" s="220">
        <v>0.81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144</v>
      </c>
      <c r="AU306" s="226" t="s">
        <v>80</v>
      </c>
      <c r="AV306" s="14" t="s">
        <v>80</v>
      </c>
      <c r="AW306" s="14" t="s">
        <v>33</v>
      </c>
      <c r="AX306" s="14" t="s">
        <v>71</v>
      </c>
      <c r="AY306" s="226" t="s">
        <v>135</v>
      </c>
    </row>
    <row r="307" spans="1:65" s="13" customFormat="1" ht="10.199999999999999">
      <c r="B307" s="205"/>
      <c r="C307" s="206"/>
      <c r="D307" s="207" t="s">
        <v>144</v>
      </c>
      <c r="E307" s="208" t="s">
        <v>18</v>
      </c>
      <c r="F307" s="209" t="s">
        <v>193</v>
      </c>
      <c r="G307" s="206"/>
      <c r="H307" s="208" t="s">
        <v>18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144</v>
      </c>
      <c r="AU307" s="215" t="s">
        <v>80</v>
      </c>
      <c r="AV307" s="13" t="s">
        <v>78</v>
      </c>
      <c r="AW307" s="13" t="s">
        <v>33</v>
      </c>
      <c r="AX307" s="13" t="s">
        <v>71</v>
      </c>
      <c r="AY307" s="215" t="s">
        <v>135</v>
      </c>
    </row>
    <row r="308" spans="1:65" s="14" customFormat="1" ht="10.199999999999999">
      <c r="B308" s="216"/>
      <c r="C308" s="217"/>
      <c r="D308" s="207" t="s">
        <v>144</v>
      </c>
      <c r="E308" s="218" t="s">
        <v>18</v>
      </c>
      <c r="F308" s="219" t="s">
        <v>302</v>
      </c>
      <c r="G308" s="217"/>
      <c r="H308" s="220">
        <v>1.89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144</v>
      </c>
      <c r="AU308" s="226" t="s">
        <v>80</v>
      </c>
      <c r="AV308" s="14" t="s">
        <v>80</v>
      </c>
      <c r="AW308" s="14" t="s">
        <v>33</v>
      </c>
      <c r="AX308" s="14" t="s">
        <v>71</v>
      </c>
      <c r="AY308" s="226" t="s">
        <v>135</v>
      </c>
    </row>
    <row r="309" spans="1:65" s="14" customFormat="1" ht="10.199999999999999">
      <c r="B309" s="216"/>
      <c r="C309" s="217"/>
      <c r="D309" s="207" t="s">
        <v>144</v>
      </c>
      <c r="E309" s="218" t="s">
        <v>18</v>
      </c>
      <c r="F309" s="219" t="s">
        <v>303</v>
      </c>
      <c r="G309" s="217"/>
      <c r="H309" s="220">
        <v>2.68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144</v>
      </c>
      <c r="AU309" s="226" t="s">
        <v>80</v>
      </c>
      <c r="AV309" s="14" t="s">
        <v>80</v>
      </c>
      <c r="AW309" s="14" t="s">
        <v>33</v>
      </c>
      <c r="AX309" s="14" t="s">
        <v>71</v>
      </c>
      <c r="AY309" s="226" t="s">
        <v>135</v>
      </c>
    </row>
    <row r="310" spans="1:65" s="14" customFormat="1" ht="10.199999999999999">
      <c r="B310" s="216"/>
      <c r="C310" s="217"/>
      <c r="D310" s="207" t="s">
        <v>144</v>
      </c>
      <c r="E310" s="218" t="s">
        <v>18</v>
      </c>
      <c r="F310" s="219" t="s">
        <v>304</v>
      </c>
      <c r="G310" s="217"/>
      <c r="H310" s="220">
        <v>1.26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144</v>
      </c>
      <c r="AU310" s="226" t="s">
        <v>80</v>
      </c>
      <c r="AV310" s="14" t="s">
        <v>80</v>
      </c>
      <c r="AW310" s="14" t="s">
        <v>33</v>
      </c>
      <c r="AX310" s="14" t="s">
        <v>71</v>
      </c>
      <c r="AY310" s="226" t="s">
        <v>135</v>
      </c>
    </row>
    <row r="311" spans="1:65" s="14" customFormat="1" ht="10.199999999999999">
      <c r="B311" s="216"/>
      <c r="C311" s="217"/>
      <c r="D311" s="207" t="s">
        <v>144</v>
      </c>
      <c r="E311" s="218" t="s">
        <v>18</v>
      </c>
      <c r="F311" s="219" t="s">
        <v>305</v>
      </c>
      <c r="G311" s="217"/>
      <c r="H311" s="220">
        <v>2.21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144</v>
      </c>
      <c r="AU311" s="226" t="s">
        <v>80</v>
      </c>
      <c r="AV311" s="14" t="s">
        <v>80</v>
      </c>
      <c r="AW311" s="14" t="s">
        <v>33</v>
      </c>
      <c r="AX311" s="14" t="s">
        <v>71</v>
      </c>
      <c r="AY311" s="226" t="s">
        <v>135</v>
      </c>
    </row>
    <row r="312" spans="1:65" s="13" customFormat="1" ht="10.199999999999999">
      <c r="B312" s="205"/>
      <c r="C312" s="206"/>
      <c r="D312" s="207" t="s">
        <v>144</v>
      </c>
      <c r="E312" s="208" t="s">
        <v>18</v>
      </c>
      <c r="F312" s="209" t="s">
        <v>196</v>
      </c>
      <c r="G312" s="206"/>
      <c r="H312" s="208" t="s">
        <v>18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144</v>
      </c>
      <c r="AU312" s="215" t="s">
        <v>80</v>
      </c>
      <c r="AV312" s="13" t="s">
        <v>78</v>
      </c>
      <c r="AW312" s="13" t="s">
        <v>33</v>
      </c>
      <c r="AX312" s="13" t="s">
        <v>71</v>
      </c>
      <c r="AY312" s="215" t="s">
        <v>135</v>
      </c>
    </row>
    <row r="313" spans="1:65" s="14" customFormat="1" ht="10.199999999999999">
      <c r="B313" s="216"/>
      <c r="C313" s="217"/>
      <c r="D313" s="207" t="s">
        <v>144</v>
      </c>
      <c r="E313" s="218" t="s">
        <v>18</v>
      </c>
      <c r="F313" s="219" t="s">
        <v>306</v>
      </c>
      <c r="G313" s="217"/>
      <c r="H313" s="220">
        <v>0.6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144</v>
      </c>
      <c r="AU313" s="226" t="s">
        <v>80</v>
      </c>
      <c r="AV313" s="14" t="s">
        <v>80</v>
      </c>
      <c r="AW313" s="14" t="s">
        <v>33</v>
      </c>
      <c r="AX313" s="14" t="s">
        <v>71</v>
      </c>
      <c r="AY313" s="226" t="s">
        <v>135</v>
      </c>
    </row>
    <row r="314" spans="1:65" s="14" customFormat="1" ht="10.199999999999999">
      <c r="B314" s="216"/>
      <c r="C314" s="217"/>
      <c r="D314" s="207" t="s">
        <v>144</v>
      </c>
      <c r="E314" s="218" t="s">
        <v>18</v>
      </c>
      <c r="F314" s="219" t="s">
        <v>307</v>
      </c>
      <c r="G314" s="217"/>
      <c r="H314" s="220">
        <v>1.7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144</v>
      </c>
      <c r="AU314" s="226" t="s">
        <v>80</v>
      </c>
      <c r="AV314" s="14" t="s">
        <v>80</v>
      </c>
      <c r="AW314" s="14" t="s">
        <v>33</v>
      </c>
      <c r="AX314" s="14" t="s">
        <v>71</v>
      </c>
      <c r="AY314" s="226" t="s">
        <v>135</v>
      </c>
    </row>
    <row r="315" spans="1:65" s="14" customFormat="1" ht="10.199999999999999">
      <c r="B315" s="216"/>
      <c r="C315" s="217"/>
      <c r="D315" s="207" t="s">
        <v>144</v>
      </c>
      <c r="E315" s="218" t="s">
        <v>18</v>
      </c>
      <c r="F315" s="219" t="s">
        <v>306</v>
      </c>
      <c r="G315" s="217"/>
      <c r="H315" s="220">
        <v>0.6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144</v>
      </c>
      <c r="AU315" s="226" t="s">
        <v>80</v>
      </c>
      <c r="AV315" s="14" t="s">
        <v>80</v>
      </c>
      <c r="AW315" s="14" t="s">
        <v>33</v>
      </c>
      <c r="AX315" s="14" t="s">
        <v>71</v>
      </c>
      <c r="AY315" s="226" t="s">
        <v>135</v>
      </c>
    </row>
    <row r="316" spans="1:65" s="14" customFormat="1" ht="10.199999999999999">
      <c r="B316" s="216"/>
      <c r="C316" s="217"/>
      <c r="D316" s="207" t="s">
        <v>144</v>
      </c>
      <c r="E316" s="218" t="s">
        <v>18</v>
      </c>
      <c r="F316" s="219" t="s">
        <v>308</v>
      </c>
      <c r="G316" s="217"/>
      <c r="H316" s="220">
        <v>1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144</v>
      </c>
      <c r="AU316" s="226" t="s">
        <v>80</v>
      </c>
      <c r="AV316" s="14" t="s">
        <v>80</v>
      </c>
      <c r="AW316" s="14" t="s">
        <v>33</v>
      </c>
      <c r="AX316" s="14" t="s">
        <v>71</v>
      </c>
      <c r="AY316" s="226" t="s">
        <v>135</v>
      </c>
    </row>
    <row r="317" spans="1:65" s="15" customFormat="1" ht="10.199999999999999">
      <c r="B317" s="227"/>
      <c r="C317" s="228"/>
      <c r="D317" s="207" t="s">
        <v>144</v>
      </c>
      <c r="E317" s="229" t="s">
        <v>18</v>
      </c>
      <c r="F317" s="230" t="s">
        <v>147</v>
      </c>
      <c r="G317" s="228"/>
      <c r="H317" s="231">
        <v>37.61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144</v>
      </c>
      <c r="AU317" s="237" t="s">
        <v>80</v>
      </c>
      <c r="AV317" s="15" t="s">
        <v>142</v>
      </c>
      <c r="AW317" s="15" t="s">
        <v>33</v>
      </c>
      <c r="AX317" s="15" t="s">
        <v>78</v>
      </c>
      <c r="AY317" s="237" t="s">
        <v>135</v>
      </c>
    </row>
    <row r="318" spans="1:65" s="2" customFormat="1" ht="16.5" customHeight="1">
      <c r="A318" s="35"/>
      <c r="B318" s="36"/>
      <c r="C318" s="193" t="s">
        <v>313</v>
      </c>
      <c r="D318" s="193" t="s">
        <v>137</v>
      </c>
      <c r="E318" s="194" t="s">
        <v>314</v>
      </c>
      <c r="F318" s="195" t="s">
        <v>315</v>
      </c>
      <c r="G318" s="196" t="s">
        <v>140</v>
      </c>
      <c r="H318" s="197">
        <v>37.61</v>
      </c>
      <c r="I318" s="198"/>
      <c r="J318" s="197">
        <f>ROUND(I318*H318,2)</f>
        <v>0</v>
      </c>
      <c r="K318" s="195" t="s">
        <v>141</v>
      </c>
      <c r="L318" s="40"/>
      <c r="M318" s="199" t="s">
        <v>18</v>
      </c>
      <c r="N318" s="200" t="s">
        <v>42</v>
      </c>
      <c r="O318" s="65"/>
      <c r="P318" s="201">
        <f>O318*H318</f>
        <v>0</v>
      </c>
      <c r="Q318" s="201">
        <v>3.0000000000000001E-3</v>
      </c>
      <c r="R318" s="201">
        <f>Q318*H318</f>
        <v>0.11283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142</v>
      </c>
      <c r="AT318" s="203" t="s">
        <v>137</v>
      </c>
      <c r="AU318" s="203" t="s">
        <v>80</v>
      </c>
      <c r="AY318" s="18" t="s">
        <v>135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78</v>
      </c>
      <c r="BK318" s="204">
        <f>ROUND(I318*H318,2)</f>
        <v>0</v>
      </c>
      <c r="BL318" s="18" t="s">
        <v>142</v>
      </c>
      <c r="BM318" s="203" t="s">
        <v>316</v>
      </c>
    </row>
    <row r="319" spans="1:65" s="13" customFormat="1" ht="10.199999999999999">
      <c r="B319" s="205"/>
      <c r="C319" s="206"/>
      <c r="D319" s="207" t="s">
        <v>144</v>
      </c>
      <c r="E319" s="208" t="s">
        <v>18</v>
      </c>
      <c r="F319" s="209" t="s">
        <v>178</v>
      </c>
      <c r="G319" s="206"/>
      <c r="H319" s="208" t="s">
        <v>18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144</v>
      </c>
      <c r="AU319" s="215" t="s">
        <v>80</v>
      </c>
      <c r="AV319" s="13" t="s">
        <v>78</v>
      </c>
      <c r="AW319" s="13" t="s">
        <v>33</v>
      </c>
      <c r="AX319" s="13" t="s">
        <v>71</v>
      </c>
      <c r="AY319" s="215" t="s">
        <v>135</v>
      </c>
    </row>
    <row r="320" spans="1:65" s="14" customFormat="1" ht="10.199999999999999">
      <c r="B320" s="216"/>
      <c r="C320" s="217"/>
      <c r="D320" s="207" t="s">
        <v>144</v>
      </c>
      <c r="E320" s="218" t="s">
        <v>18</v>
      </c>
      <c r="F320" s="219" t="s">
        <v>179</v>
      </c>
      <c r="G320" s="217"/>
      <c r="H320" s="220">
        <v>1.42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144</v>
      </c>
      <c r="AU320" s="226" t="s">
        <v>80</v>
      </c>
      <c r="AV320" s="14" t="s">
        <v>80</v>
      </c>
      <c r="AW320" s="14" t="s">
        <v>33</v>
      </c>
      <c r="AX320" s="14" t="s">
        <v>71</v>
      </c>
      <c r="AY320" s="226" t="s">
        <v>135</v>
      </c>
    </row>
    <row r="321" spans="2:51" s="14" customFormat="1" ht="10.199999999999999">
      <c r="B321" s="216"/>
      <c r="C321" s="217"/>
      <c r="D321" s="207" t="s">
        <v>144</v>
      </c>
      <c r="E321" s="218" t="s">
        <v>18</v>
      </c>
      <c r="F321" s="219" t="s">
        <v>180</v>
      </c>
      <c r="G321" s="217"/>
      <c r="H321" s="220">
        <v>3.36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144</v>
      </c>
      <c r="AU321" s="226" t="s">
        <v>80</v>
      </c>
      <c r="AV321" s="14" t="s">
        <v>80</v>
      </c>
      <c r="AW321" s="14" t="s">
        <v>33</v>
      </c>
      <c r="AX321" s="14" t="s">
        <v>71</v>
      </c>
      <c r="AY321" s="226" t="s">
        <v>135</v>
      </c>
    </row>
    <row r="322" spans="2:51" s="14" customFormat="1" ht="10.199999999999999">
      <c r="B322" s="216"/>
      <c r="C322" s="217"/>
      <c r="D322" s="207" t="s">
        <v>144</v>
      </c>
      <c r="E322" s="218" t="s">
        <v>18</v>
      </c>
      <c r="F322" s="219" t="s">
        <v>181</v>
      </c>
      <c r="G322" s="217"/>
      <c r="H322" s="220">
        <v>1.2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144</v>
      </c>
      <c r="AU322" s="226" t="s">
        <v>80</v>
      </c>
      <c r="AV322" s="14" t="s">
        <v>80</v>
      </c>
      <c r="AW322" s="14" t="s">
        <v>33</v>
      </c>
      <c r="AX322" s="14" t="s">
        <v>71</v>
      </c>
      <c r="AY322" s="226" t="s">
        <v>135</v>
      </c>
    </row>
    <row r="323" spans="2:51" s="14" customFormat="1" ht="10.199999999999999">
      <c r="B323" s="216"/>
      <c r="C323" s="217"/>
      <c r="D323" s="207" t="s">
        <v>144</v>
      </c>
      <c r="E323" s="218" t="s">
        <v>18</v>
      </c>
      <c r="F323" s="219" t="s">
        <v>182</v>
      </c>
      <c r="G323" s="217"/>
      <c r="H323" s="220">
        <v>4.3099999999999996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144</v>
      </c>
      <c r="AU323" s="226" t="s">
        <v>80</v>
      </c>
      <c r="AV323" s="14" t="s">
        <v>80</v>
      </c>
      <c r="AW323" s="14" t="s">
        <v>33</v>
      </c>
      <c r="AX323" s="14" t="s">
        <v>71</v>
      </c>
      <c r="AY323" s="226" t="s">
        <v>135</v>
      </c>
    </row>
    <row r="324" spans="2:51" s="14" customFormat="1" ht="10.199999999999999">
      <c r="B324" s="216"/>
      <c r="C324" s="217"/>
      <c r="D324" s="207" t="s">
        <v>144</v>
      </c>
      <c r="E324" s="218" t="s">
        <v>18</v>
      </c>
      <c r="F324" s="219" t="s">
        <v>183</v>
      </c>
      <c r="G324" s="217"/>
      <c r="H324" s="220">
        <v>2.15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144</v>
      </c>
      <c r="AU324" s="226" t="s">
        <v>80</v>
      </c>
      <c r="AV324" s="14" t="s">
        <v>80</v>
      </c>
      <c r="AW324" s="14" t="s">
        <v>33</v>
      </c>
      <c r="AX324" s="14" t="s">
        <v>71</v>
      </c>
      <c r="AY324" s="226" t="s">
        <v>135</v>
      </c>
    </row>
    <row r="325" spans="2:51" s="13" customFormat="1" ht="10.199999999999999">
      <c r="B325" s="205"/>
      <c r="C325" s="206"/>
      <c r="D325" s="207" t="s">
        <v>144</v>
      </c>
      <c r="E325" s="208" t="s">
        <v>18</v>
      </c>
      <c r="F325" s="209" t="s">
        <v>184</v>
      </c>
      <c r="G325" s="206"/>
      <c r="H325" s="208" t="s">
        <v>18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144</v>
      </c>
      <c r="AU325" s="215" t="s">
        <v>80</v>
      </c>
      <c r="AV325" s="13" t="s">
        <v>78</v>
      </c>
      <c r="AW325" s="13" t="s">
        <v>33</v>
      </c>
      <c r="AX325" s="13" t="s">
        <v>71</v>
      </c>
      <c r="AY325" s="215" t="s">
        <v>135</v>
      </c>
    </row>
    <row r="326" spans="2:51" s="14" customFormat="1" ht="10.199999999999999">
      <c r="B326" s="216"/>
      <c r="C326" s="217"/>
      <c r="D326" s="207" t="s">
        <v>144</v>
      </c>
      <c r="E326" s="218" t="s">
        <v>18</v>
      </c>
      <c r="F326" s="219" t="s">
        <v>185</v>
      </c>
      <c r="G326" s="217"/>
      <c r="H326" s="220">
        <v>0.21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144</v>
      </c>
      <c r="AU326" s="226" t="s">
        <v>80</v>
      </c>
      <c r="AV326" s="14" t="s">
        <v>80</v>
      </c>
      <c r="AW326" s="14" t="s">
        <v>33</v>
      </c>
      <c r="AX326" s="14" t="s">
        <v>71</v>
      </c>
      <c r="AY326" s="226" t="s">
        <v>135</v>
      </c>
    </row>
    <row r="327" spans="2:51" s="14" customFormat="1" ht="10.199999999999999">
      <c r="B327" s="216"/>
      <c r="C327" s="217"/>
      <c r="D327" s="207" t="s">
        <v>144</v>
      </c>
      <c r="E327" s="218" t="s">
        <v>18</v>
      </c>
      <c r="F327" s="219" t="s">
        <v>298</v>
      </c>
      <c r="G327" s="217"/>
      <c r="H327" s="220">
        <v>2.2999999999999998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144</v>
      </c>
      <c r="AU327" s="226" t="s">
        <v>80</v>
      </c>
      <c r="AV327" s="14" t="s">
        <v>80</v>
      </c>
      <c r="AW327" s="14" t="s">
        <v>33</v>
      </c>
      <c r="AX327" s="14" t="s">
        <v>71</v>
      </c>
      <c r="AY327" s="226" t="s">
        <v>135</v>
      </c>
    </row>
    <row r="328" spans="2:51" s="14" customFormat="1" ht="10.199999999999999">
      <c r="B328" s="216"/>
      <c r="C328" s="217"/>
      <c r="D328" s="207" t="s">
        <v>144</v>
      </c>
      <c r="E328" s="218" t="s">
        <v>18</v>
      </c>
      <c r="F328" s="219" t="s">
        <v>299</v>
      </c>
      <c r="G328" s="217"/>
      <c r="H328" s="220">
        <v>1.08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144</v>
      </c>
      <c r="AU328" s="226" t="s">
        <v>80</v>
      </c>
      <c r="AV328" s="14" t="s">
        <v>80</v>
      </c>
      <c r="AW328" s="14" t="s">
        <v>33</v>
      </c>
      <c r="AX328" s="14" t="s">
        <v>71</v>
      </c>
      <c r="AY328" s="226" t="s">
        <v>135</v>
      </c>
    </row>
    <row r="329" spans="2:51" s="14" customFormat="1" ht="10.199999999999999">
      <c r="B329" s="216"/>
      <c r="C329" s="217"/>
      <c r="D329" s="207" t="s">
        <v>144</v>
      </c>
      <c r="E329" s="218" t="s">
        <v>18</v>
      </c>
      <c r="F329" s="219" t="s">
        <v>300</v>
      </c>
      <c r="G329" s="217"/>
      <c r="H329" s="220">
        <v>1.22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144</v>
      </c>
      <c r="AU329" s="226" t="s">
        <v>80</v>
      </c>
      <c r="AV329" s="14" t="s">
        <v>80</v>
      </c>
      <c r="AW329" s="14" t="s">
        <v>33</v>
      </c>
      <c r="AX329" s="14" t="s">
        <v>71</v>
      </c>
      <c r="AY329" s="226" t="s">
        <v>135</v>
      </c>
    </row>
    <row r="330" spans="2:51" s="14" customFormat="1" ht="10.199999999999999">
      <c r="B330" s="216"/>
      <c r="C330" s="217"/>
      <c r="D330" s="207" t="s">
        <v>144</v>
      </c>
      <c r="E330" s="218" t="s">
        <v>18</v>
      </c>
      <c r="F330" s="219" t="s">
        <v>187</v>
      </c>
      <c r="G330" s="217"/>
      <c r="H330" s="220">
        <v>0.63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144</v>
      </c>
      <c r="AU330" s="226" t="s">
        <v>80</v>
      </c>
      <c r="AV330" s="14" t="s">
        <v>80</v>
      </c>
      <c r="AW330" s="14" t="s">
        <v>33</v>
      </c>
      <c r="AX330" s="14" t="s">
        <v>71</v>
      </c>
      <c r="AY330" s="226" t="s">
        <v>135</v>
      </c>
    </row>
    <row r="331" spans="2:51" s="14" customFormat="1" ht="10.199999999999999">
      <c r="B331" s="216"/>
      <c r="C331" s="217"/>
      <c r="D331" s="207" t="s">
        <v>144</v>
      </c>
      <c r="E331" s="218" t="s">
        <v>18</v>
      </c>
      <c r="F331" s="219" t="s">
        <v>188</v>
      </c>
      <c r="G331" s="217"/>
      <c r="H331" s="220">
        <v>0.27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144</v>
      </c>
      <c r="AU331" s="226" t="s">
        <v>80</v>
      </c>
      <c r="AV331" s="14" t="s">
        <v>80</v>
      </c>
      <c r="AW331" s="14" t="s">
        <v>33</v>
      </c>
      <c r="AX331" s="14" t="s">
        <v>71</v>
      </c>
      <c r="AY331" s="226" t="s">
        <v>135</v>
      </c>
    </row>
    <row r="332" spans="2:51" s="14" customFormat="1" ht="10.199999999999999">
      <c r="B332" s="216"/>
      <c r="C332" s="217"/>
      <c r="D332" s="207" t="s">
        <v>144</v>
      </c>
      <c r="E332" s="218" t="s">
        <v>18</v>
      </c>
      <c r="F332" s="219" t="s">
        <v>187</v>
      </c>
      <c r="G332" s="217"/>
      <c r="H332" s="220">
        <v>0.63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144</v>
      </c>
      <c r="AU332" s="226" t="s">
        <v>80</v>
      </c>
      <c r="AV332" s="14" t="s">
        <v>80</v>
      </c>
      <c r="AW332" s="14" t="s">
        <v>33</v>
      </c>
      <c r="AX332" s="14" t="s">
        <v>71</v>
      </c>
      <c r="AY332" s="226" t="s">
        <v>135</v>
      </c>
    </row>
    <row r="333" spans="2:51" s="14" customFormat="1" ht="10.199999999999999">
      <c r="B333" s="216"/>
      <c r="C333" s="217"/>
      <c r="D333" s="207" t="s">
        <v>144</v>
      </c>
      <c r="E333" s="218" t="s">
        <v>18</v>
      </c>
      <c r="F333" s="219" t="s">
        <v>299</v>
      </c>
      <c r="G333" s="217"/>
      <c r="H333" s="220">
        <v>1.08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144</v>
      </c>
      <c r="AU333" s="226" t="s">
        <v>80</v>
      </c>
      <c r="AV333" s="14" t="s">
        <v>80</v>
      </c>
      <c r="AW333" s="14" t="s">
        <v>33</v>
      </c>
      <c r="AX333" s="14" t="s">
        <v>71</v>
      </c>
      <c r="AY333" s="226" t="s">
        <v>135</v>
      </c>
    </row>
    <row r="334" spans="2:51" s="14" customFormat="1" ht="10.199999999999999">
      <c r="B334" s="216"/>
      <c r="C334" s="217"/>
      <c r="D334" s="207" t="s">
        <v>144</v>
      </c>
      <c r="E334" s="218" t="s">
        <v>18</v>
      </c>
      <c r="F334" s="219" t="s">
        <v>190</v>
      </c>
      <c r="G334" s="217"/>
      <c r="H334" s="220">
        <v>2.2999999999999998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144</v>
      </c>
      <c r="AU334" s="226" t="s">
        <v>80</v>
      </c>
      <c r="AV334" s="14" t="s">
        <v>80</v>
      </c>
      <c r="AW334" s="14" t="s">
        <v>33</v>
      </c>
      <c r="AX334" s="14" t="s">
        <v>71</v>
      </c>
      <c r="AY334" s="226" t="s">
        <v>135</v>
      </c>
    </row>
    <row r="335" spans="2:51" s="14" customFormat="1" ht="10.199999999999999">
      <c r="B335" s="216"/>
      <c r="C335" s="217"/>
      <c r="D335" s="207" t="s">
        <v>144</v>
      </c>
      <c r="E335" s="218" t="s">
        <v>18</v>
      </c>
      <c r="F335" s="219" t="s">
        <v>187</v>
      </c>
      <c r="G335" s="217"/>
      <c r="H335" s="220">
        <v>0.63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144</v>
      </c>
      <c r="AU335" s="226" t="s">
        <v>80</v>
      </c>
      <c r="AV335" s="14" t="s">
        <v>80</v>
      </c>
      <c r="AW335" s="14" t="s">
        <v>33</v>
      </c>
      <c r="AX335" s="14" t="s">
        <v>71</v>
      </c>
      <c r="AY335" s="226" t="s">
        <v>135</v>
      </c>
    </row>
    <row r="336" spans="2:51" s="14" customFormat="1" ht="10.199999999999999">
      <c r="B336" s="216"/>
      <c r="C336" s="217"/>
      <c r="D336" s="207" t="s">
        <v>144</v>
      </c>
      <c r="E336" s="218" t="s">
        <v>18</v>
      </c>
      <c r="F336" s="219" t="s">
        <v>299</v>
      </c>
      <c r="G336" s="217"/>
      <c r="H336" s="220">
        <v>1.08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144</v>
      </c>
      <c r="AU336" s="226" t="s">
        <v>80</v>
      </c>
      <c r="AV336" s="14" t="s">
        <v>80</v>
      </c>
      <c r="AW336" s="14" t="s">
        <v>33</v>
      </c>
      <c r="AX336" s="14" t="s">
        <v>71</v>
      </c>
      <c r="AY336" s="226" t="s">
        <v>135</v>
      </c>
    </row>
    <row r="337" spans="1:65" s="14" customFormat="1" ht="10.199999999999999">
      <c r="B337" s="216"/>
      <c r="C337" s="217"/>
      <c r="D337" s="207" t="s">
        <v>144</v>
      </c>
      <c r="E337" s="218" t="s">
        <v>18</v>
      </c>
      <c r="F337" s="219" t="s">
        <v>301</v>
      </c>
      <c r="G337" s="217"/>
      <c r="H337" s="220">
        <v>0.54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144</v>
      </c>
      <c r="AU337" s="226" t="s">
        <v>80</v>
      </c>
      <c r="AV337" s="14" t="s">
        <v>80</v>
      </c>
      <c r="AW337" s="14" t="s">
        <v>33</v>
      </c>
      <c r="AX337" s="14" t="s">
        <v>71</v>
      </c>
      <c r="AY337" s="226" t="s">
        <v>135</v>
      </c>
    </row>
    <row r="338" spans="1:65" s="14" customFormat="1" ht="10.199999999999999">
      <c r="B338" s="216"/>
      <c r="C338" s="217"/>
      <c r="D338" s="207" t="s">
        <v>144</v>
      </c>
      <c r="E338" s="218" t="s">
        <v>18</v>
      </c>
      <c r="F338" s="219" t="s">
        <v>191</v>
      </c>
      <c r="G338" s="217"/>
      <c r="H338" s="220">
        <v>0.45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144</v>
      </c>
      <c r="AU338" s="226" t="s">
        <v>80</v>
      </c>
      <c r="AV338" s="14" t="s">
        <v>80</v>
      </c>
      <c r="AW338" s="14" t="s">
        <v>33</v>
      </c>
      <c r="AX338" s="14" t="s">
        <v>71</v>
      </c>
      <c r="AY338" s="226" t="s">
        <v>135</v>
      </c>
    </row>
    <row r="339" spans="1:65" s="14" customFormat="1" ht="10.199999999999999">
      <c r="B339" s="216"/>
      <c r="C339" s="217"/>
      <c r="D339" s="207" t="s">
        <v>144</v>
      </c>
      <c r="E339" s="218" t="s">
        <v>18</v>
      </c>
      <c r="F339" s="219" t="s">
        <v>192</v>
      </c>
      <c r="G339" s="217"/>
      <c r="H339" s="220">
        <v>0.81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144</v>
      </c>
      <c r="AU339" s="226" t="s">
        <v>80</v>
      </c>
      <c r="AV339" s="14" t="s">
        <v>80</v>
      </c>
      <c r="AW339" s="14" t="s">
        <v>33</v>
      </c>
      <c r="AX339" s="14" t="s">
        <v>71</v>
      </c>
      <c r="AY339" s="226" t="s">
        <v>135</v>
      </c>
    </row>
    <row r="340" spans="1:65" s="13" customFormat="1" ht="10.199999999999999">
      <c r="B340" s="205"/>
      <c r="C340" s="206"/>
      <c r="D340" s="207" t="s">
        <v>144</v>
      </c>
      <c r="E340" s="208" t="s">
        <v>18</v>
      </c>
      <c r="F340" s="209" t="s">
        <v>193</v>
      </c>
      <c r="G340" s="206"/>
      <c r="H340" s="208" t="s">
        <v>18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144</v>
      </c>
      <c r="AU340" s="215" t="s">
        <v>80</v>
      </c>
      <c r="AV340" s="13" t="s">
        <v>78</v>
      </c>
      <c r="AW340" s="13" t="s">
        <v>33</v>
      </c>
      <c r="AX340" s="13" t="s">
        <v>71</v>
      </c>
      <c r="AY340" s="215" t="s">
        <v>135</v>
      </c>
    </row>
    <row r="341" spans="1:65" s="14" customFormat="1" ht="10.199999999999999">
      <c r="B341" s="216"/>
      <c r="C341" s="217"/>
      <c r="D341" s="207" t="s">
        <v>144</v>
      </c>
      <c r="E341" s="218" t="s">
        <v>18</v>
      </c>
      <c r="F341" s="219" t="s">
        <v>302</v>
      </c>
      <c r="G341" s="217"/>
      <c r="H341" s="220">
        <v>1.89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144</v>
      </c>
      <c r="AU341" s="226" t="s">
        <v>80</v>
      </c>
      <c r="AV341" s="14" t="s">
        <v>80</v>
      </c>
      <c r="AW341" s="14" t="s">
        <v>33</v>
      </c>
      <c r="AX341" s="14" t="s">
        <v>71</v>
      </c>
      <c r="AY341" s="226" t="s">
        <v>135</v>
      </c>
    </row>
    <row r="342" spans="1:65" s="14" customFormat="1" ht="10.199999999999999">
      <c r="B342" s="216"/>
      <c r="C342" s="217"/>
      <c r="D342" s="207" t="s">
        <v>144</v>
      </c>
      <c r="E342" s="218" t="s">
        <v>18</v>
      </c>
      <c r="F342" s="219" t="s">
        <v>303</v>
      </c>
      <c r="G342" s="217"/>
      <c r="H342" s="220">
        <v>2.68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144</v>
      </c>
      <c r="AU342" s="226" t="s">
        <v>80</v>
      </c>
      <c r="AV342" s="14" t="s">
        <v>80</v>
      </c>
      <c r="AW342" s="14" t="s">
        <v>33</v>
      </c>
      <c r="AX342" s="14" t="s">
        <v>71</v>
      </c>
      <c r="AY342" s="226" t="s">
        <v>135</v>
      </c>
    </row>
    <row r="343" spans="1:65" s="14" customFormat="1" ht="10.199999999999999">
      <c r="B343" s="216"/>
      <c r="C343" s="217"/>
      <c r="D343" s="207" t="s">
        <v>144</v>
      </c>
      <c r="E343" s="218" t="s">
        <v>18</v>
      </c>
      <c r="F343" s="219" t="s">
        <v>304</v>
      </c>
      <c r="G343" s="217"/>
      <c r="H343" s="220">
        <v>1.26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144</v>
      </c>
      <c r="AU343" s="226" t="s">
        <v>80</v>
      </c>
      <c r="AV343" s="14" t="s">
        <v>80</v>
      </c>
      <c r="AW343" s="14" t="s">
        <v>33</v>
      </c>
      <c r="AX343" s="14" t="s">
        <v>71</v>
      </c>
      <c r="AY343" s="226" t="s">
        <v>135</v>
      </c>
    </row>
    <row r="344" spans="1:65" s="14" customFormat="1" ht="10.199999999999999">
      <c r="B344" s="216"/>
      <c r="C344" s="217"/>
      <c r="D344" s="207" t="s">
        <v>144</v>
      </c>
      <c r="E344" s="218" t="s">
        <v>18</v>
      </c>
      <c r="F344" s="219" t="s">
        <v>305</v>
      </c>
      <c r="G344" s="217"/>
      <c r="H344" s="220">
        <v>2.21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144</v>
      </c>
      <c r="AU344" s="226" t="s">
        <v>80</v>
      </c>
      <c r="AV344" s="14" t="s">
        <v>80</v>
      </c>
      <c r="AW344" s="14" t="s">
        <v>33</v>
      </c>
      <c r="AX344" s="14" t="s">
        <v>71</v>
      </c>
      <c r="AY344" s="226" t="s">
        <v>135</v>
      </c>
    </row>
    <row r="345" spans="1:65" s="13" customFormat="1" ht="10.199999999999999">
      <c r="B345" s="205"/>
      <c r="C345" s="206"/>
      <c r="D345" s="207" t="s">
        <v>144</v>
      </c>
      <c r="E345" s="208" t="s">
        <v>18</v>
      </c>
      <c r="F345" s="209" t="s">
        <v>196</v>
      </c>
      <c r="G345" s="206"/>
      <c r="H345" s="208" t="s">
        <v>18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144</v>
      </c>
      <c r="AU345" s="215" t="s">
        <v>80</v>
      </c>
      <c r="AV345" s="13" t="s">
        <v>78</v>
      </c>
      <c r="AW345" s="13" t="s">
        <v>33</v>
      </c>
      <c r="AX345" s="13" t="s">
        <v>71</v>
      </c>
      <c r="AY345" s="215" t="s">
        <v>135</v>
      </c>
    </row>
    <row r="346" spans="1:65" s="14" customFormat="1" ht="10.199999999999999">
      <c r="B346" s="216"/>
      <c r="C346" s="217"/>
      <c r="D346" s="207" t="s">
        <v>144</v>
      </c>
      <c r="E346" s="218" t="s">
        <v>18</v>
      </c>
      <c r="F346" s="219" t="s">
        <v>306</v>
      </c>
      <c r="G346" s="217"/>
      <c r="H346" s="220">
        <v>0.6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144</v>
      </c>
      <c r="AU346" s="226" t="s">
        <v>80</v>
      </c>
      <c r="AV346" s="14" t="s">
        <v>80</v>
      </c>
      <c r="AW346" s="14" t="s">
        <v>33</v>
      </c>
      <c r="AX346" s="14" t="s">
        <v>71</v>
      </c>
      <c r="AY346" s="226" t="s">
        <v>135</v>
      </c>
    </row>
    <row r="347" spans="1:65" s="14" customFormat="1" ht="10.199999999999999">
      <c r="B347" s="216"/>
      <c r="C347" s="217"/>
      <c r="D347" s="207" t="s">
        <v>144</v>
      </c>
      <c r="E347" s="218" t="s">
        <v>18</v>
      </c>
      <c r="F347" s="219" t="s">
        <v>307</v>
      </c>
      <c r="G347" s="217"/>
      <c r="H347" s="220">
        <v>1.7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144</v>
      </c>
      <c r="AU347" s="226" t="s">
        <v>80</v>
      </c>
      <c r="AV347" s="14" t="s">
        <v>80</v>
      </c>
      <c r="AW347" s="14" t="s">
        <v>33</v>
      </c>
      <c r="AX347" s="14" t="s">
        <v>71</v>
      </c>
      <c r="AY347" s="226" t="s">
        <v>135</v>
      </c>
    </row>
    <row r="348" spans="1:65" s="14" customFormat="1" ht="10.199999999999999">
      <c r="B348" s="216"/>
      <c r="C348" s="217"/>
      <c r="D348" s="207" t="s">
        <v>144</v>
      </c>
      <c r="E348" s="218" t="s">
        <v>18</v>
      </c>
      <c r="F348" s="219" t="s">
        <v>306</v>
      </c>
      <c r="G348" s="217"/>
      <c r="H348" s="220">
        <v>0.6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144</v>
      </c>
      <c r="AU348" s="226" t="s">
        <v>80</v>
      </c>
      <c r="AV348" s="14" t="s">
        <v>80</v>
      </c>
      <c r="AW348" s="14" t="s">
        <v>33</v>
      </c>
      <c r="AX348" s="14" t="s">
        <v>71</v>
      </c>
      <c r="AY348" s="226" t="s">
        <v>135</v>
      </c>
    </row>
    <row r="349" spans="1:65" s="14" customFormat="1" ht="10.199999999999999">
      <c r="B349" s="216"/>
      <c r="C349" s="217"/>
      <c r="D349" s="207" t="s">
        <v>144</v>
      </c>
      <c r="E349" s="218" t="s">
        <v>18</v>
      </c>
      <c r="F349" s="219" t="s">
        <v>308</v>
      </c>
      <c r="G349" s="217"/>
      <c r="H349" s="220">
        <v>1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144</v>
      </c>
      <c r="AU349" s="226" t="s">
        <v>80</v>
      </c>
      <c r="AV349" s="14" t="s">
        <v>80</v>
      </c>
      <c r="AW349" s="14" t="s">
        <v>33</v>
      </c>
      <c r="AX349" s="14" t="s">
        <v>71</v>
      </c>
      <c r="AY349" s="226" t="s">
        <v>135</v>
      </c>
    </row>
    <row r="350" spans="1:65" s="15" customFormat="1" ht="10.199999999999999">
      <c r="B350" s="227"/>
      <c r="C350" s="228"/>
      <c r="D350" s="207" t="s">
        <v>144</v>
      </c>
      <c r="E350" s="229" t="s">
        <v>18</v>
      </c>
      <c r="F350" s="230" t="s">
        <v>147</v>
      </c>
      <c r="G350" s="228"/>
      <c r="H350" s="231">
        <v>37.61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144</v>
      </c>
      <c r="AU350" s="237" t="s">
        <v>80</v>
      </c>
      <c r="AV350" s="15" t="s">
        <v>142</v>
      </c>
      <c r="AW350" s="15" t="s">
        <v>33</v>
      </c>
      <c r="AX350" s="15" t="s">
        <v>78</v>
      </c>
      <c r="AY350" s="237" t="s">
        <v>135</v>
      </c>
    </row>
    <row r="351" spans="1:65" s="2" customFormat="1" ht="16.5" customHeight="1">
      <c r="A351" s="35"/>
      <c r="B351" s="36"/>
      <c r="C351" s="193" t="s">
        <v>317</v>
      </c>
      <c r="D351" s="193" t="s">
        <v>137</v>
      </c>
      <c r="E351" s="194" t="s">
        <v>318</v>
      </c>
      <c r="F351" s="195" t="s">
        <v>319</v>
      </c>
      <c r="G351" s="196" t="s">
        <v>320</v>
      </c>
      <c r="H351" s="197">
        <v>620.95000000000005</v>
      </c>
      <c r="I351" s="198"/>
      <c r="J351" s="197">
        <f>ROUND(I351*H351,2)</f>
        <v>0</v>
      </c>
      <c r="K351" s="195" t="s">
        <v>141</v>
      </c>
      <c r="L351" s="40"/>
      <c r="M351" s="199" t="s">
        <v>18</v>
      </c>
      <c r="N351" s="200" t="s">
        <v>42</v>
      </c>
      <c r="O351" s="65"/>
      <c r="P351" s="201">
        <f>O351*H351</f>
        <v>0</v>
      </c>
      <c r="Q351" s="201">
        <v>1.5E-3</v>
      </c>
      <c r="R351" s="201">
        <f>Q351*H351</f>
        <v>0.93142500000000006</v>
      </c>
      <c r="S351" s="201">
        <v>0</v>
      </c>
      <c r="T351" s="20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3" t="s">
        <v>142</v>
      </c>
      <c r="AT351" s="203" t="s">
        <v>137</v>
      </c>
      <c r="AU351" s="203" t="s">
        <v>80</v>
      </c>
      <c r="AY351" s="18" t="s">
        <v>135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8" t="s">
        <v>78</v>
      </c>
      <c r="BK351" s="204">
        <f>ROUND(I351*H351,2)</f>
        <v>0</v>
      </c>
      <c r="BL351" s="18" t="s">
        <v>142</v>
      </c>
      <c r="BM351" s="203" t="s">
        <v>321</v>
      </c>
    </row>
    <row r="352" spans="1:65" s="14" customFormat="1" ht="10.199999999999999">
      <c r="B352" s="216"/>
      <c r="C352" s="217"/>
      <c r="D352" s="207" t="s">
        <v>144</v>
      </c>
      <c r="E352" s="218" t="s">
        <v>18</v>
      </c>
      <c r="F352" s="219" t="s">
        <v>322</v>
      </c>
      <c r="G352" s="217"/>
      <c r="H352" s="220">
        <v>302.39999999999998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144</v>
      </c>
      <c r="AU352" s="226" t="s">
        <v>80</v>
      </c>
      <c r="AV352" s="14" t="s">
        <v>80</v>
      </c>
      <c r="AW352" s="14" t="s">
        <v>33</v>
      </c>
      <c r="AX352" s="14" t="s">
        <v>71</v>
      </c>
      <c r="AY352" s="226" t="s">
        <v>135</v>
      </c>
    </row>
    <row r="353" spans="1:65" s="14" customFormat="1" ht="10.199999999999999">
      <c r="B353" s="216"/>
      <c r="C353" s="217"/>
      <c r="D353" s="207" t="s">
        <v>144</v>
      </c>
      <c r="E353" s="218" t="s">
        <v>18</v>
      </c>
      <c r="F353" s="219" t="s">
        <v>323</v>
      </c>
      <c r="G353" s="217"/>
      <c r="H353" s="220">
        <v>59.4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144</v>
      </c>
      <c r="AU353" s="226" t="s">
        <v>80</v>
      </c>
      <c r="AV353" s="14" t="s">
        <v>80</v>
      </c>
      <c r="AW353" s="14" t="s">
        <v>33</v>
      </c>
      <c r="AX353" s="14" t="s">
        <v>71</v>
      </c>
      <c r="AY353" s="226" t="s">
        <v>135</v>
      </c>
    </row>
    <row r="354" spans="1:65" s="14" customFormat="1" ht="10.199999999999999">
      <c r="B354" s="216"/>
      <c r="C354" s="217"/>
      <c r="D354" s="207" t="s">
        <v>144</v>
      </c>
      <c r="E354" s="218" t="s">
        <v>18</v>
      </c>
      <c r="F354" s="219" t="s">
        <v>324</v>
      </c>
      <c r="G354" s="217"/>
      <c r="H354" s="220">
        <v>5.2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144</v>
      </c>
      <c r="AU354" s="226" t="s">
        <v>80</v>
      </c>
      <c r="AV354" s="14" t="s">
        <v>80</v>
      </c>
      <c r="AW354" s="14" t="s">
        <v>33</v>
      </c>
      <c r="AX354" s="14" t="s">
        <v>71</v>
      </c>
      <c r="AY354" s="226" t="s">
        <v>135</v>
      </c>
    </row>
    <row r="355" spans="1:65" s="14" customFormat="1" ht="10.199999999999999">
      <c r="B355" s="216"/>
      <c r="C355" s="217"/>
      <c r="D355" s="207" t="s">
        <v>144</v>
      </c>
      <c r="E355" s="218" t="s">
        <v>18</v>
      </c>
      <c r="F355" s="219" t="s">
        <v>325</v>
      </c>
      <c r="G355" s="217"/>
      <c r="H355" s="220">
        <v>30.6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144</v>
      </c>
      <c r="AU355" s="226" t="s">
        <v>80</v>
      </c>
      <c r="AV355" s="14" t="s">
        <v>80</v>
      </c>
      <c r="AW355" s="14" t="s">
        <v>33</v>
      </c>
      <c r="AX355" s="14" t="s">
        <v>71</v>
      </c>
      <c r="AY355" s="226" t="s">
        <v>135</v>
      </c>
    </row>
    <row r="356" spans="1:65" s="14" customFormat="1" ht="10.199999999999999">
      <c r="B356" s="216"/>
      <c r="C356" s="217"/>
      <c r="D356" s="207" t="s">
        <v>144</v>
      </c>
      <c r="E356" s="218" t="s">
        <v>18</v>
      </c>
      <c r="F356" s="219" t="s">
        <v>326</v>
      </c>
      <c r="G356" s="217"/>
      <c r="H356" s="220">
        <v>12.4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144</v>
      </c>
      <c r="AU356" s="226" t="s">
        <v>80</v>
      </c>
      <c r="AV356" s="14" t="s">
        <v>80</v>
      </c>
      <c r="AW356" s="14" t="s">
        <v>33</v>
      </c>
      <c r="AX356" s="14" t="s">
        <v>71</v>
      </c>
      <c r="AY356" s="226" t="s">
        <v>135</v>
      </c>
    </row>
    <row r="357" spans="1:65" s="14" customFormat="1" ht="10.199999999999999">
      <c r="B357" s="216"/>
      <c r="C357" s="217"/>
      <c r="D357" s="207" t="s">
        <v>144</v>
      </c>
      <c r="E357" s="218" t="s">
        <v>18</v>
      </c>
      <c r="F357" s="219" t="s">
        <v>327</v>
      </c>
      <c r="G357" s="217"/>
      <c r="H357" s="220">
        <v>126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144</v>
      </c>
      <c r="AU357" s="226" t="s">
        <v>80</v>
      </c>
      <c r="AV357" s="14" t="s">
        <v>80</v>
      </c>
      <c r="AW357" s="14" t="s">
        <v>33</v>
      </c>
      <c r="AX357" s="14" t="s">
        <v>71</v>
      </c>
      <c r="AY357" s="226" t="s">
        <v>135</v>
      </c>
    </row>
    <row r="358" spans="1:65" s="14" customFormat="1" ht="10.199999999999999">
      <c r="B358" s="216"/>
      <c r="C358" s="217"/>
      <c r="D358" s="207" t="s">
        <v>144</v>
      </c>
      <c r="E358" s="218" t="s">
        <v>18</v>
      </c>
      <c r="F358" s="219" t="s">
        <v>328</v>
      </c>
      <c r="G358" s="217"/>
      <c r="H358" s="220">
        <v>12.6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144</v>
      </c>
      <c r="AU358" s="226" t="s">
        <v>80</v>
      </c>
      <c r="AV358" s="14" t="s">
        <v>80</v>
      </c>
      <c r="AW358" s="14" t="s">
        <v>33</v>
      </c>
      <c r="AX358" s="14" t="s">
        <v>71</v>
      </c>
      <c r="AY358" s="226" t="s">
        <v>135</v>
      </c>
    </row>
    <row r="359" spans="1:65" s="14" customFormat="1" ht="10.199999999999999">
      <c r="B359" s="216"/>
      <c r="C359" s="217"/>
      <c r="D359" s="207" t="s">
        <v>144</v>
      </c>
      <c r="E359" s="218" t="s">
        <v>18</v>
      </c>
      <c r="F359" s="219" t="s">
        <v>329</v>
      </c>
      <c r="G359" s="217"/>
      <c r="H359" s="220">
        <v>6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144</v>
      </c>
      <c r="AU359" s="226" t="s">
        <v>80</v>
      </c>
      <c r="AV359" s="14" t="s">
        <v>80</v>
      </c>
      <c r="AW359" s="14" t="s">
        <v>33</v>
      </c>
      <c r="AX359" s="14" t="s">
        <v>71</v>
      </c>
      <c r="AY359" s="226" t="s">
        <v>135</v>
      </c>
    </row>
    <row r="360" spans="1:65" s="14" customFormat="1" ht="10.199999999999999">
      <c r="B360" s="216"/>
      <c r="C360" s="217"/>
      <c r="D360" s="207" t="s">
        <v>144</v>
      </c>
      <c r="E360" s="218" t="s">
        <v>18</v>
      </c>
      <c r="F360" s="219" t="s">
        <v>330</v>
      </c>
      <c r="G360" s="217"/>
      <c r="H360" s="220">
        <v>14.7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144</v>
      </c>
      <c r="AU360" s="226" t="s">
        <v>80</v>
      </c>
      <c r="AV360" s="14" t="s">
        <v>80</v>
      </c>
      <c r="AW360" s="14" t="s">
        <v>33</v>
      </c>
      <c r="AX360" s="14" t="s">
        <v>71</v>
      </c>
      <c r="AY360" s="226" t="s">
        <v>135</v>
      </c>
    </row>
    <row r="361" spans="1:65" s="14" customFormat="1" ht="10.199999999999999">
      <c r="B361" s="216"/>
      <c r="C361" s="217"/>
      <c r="D361" s="207" t="s">
        <v>144</v>
      </c>
      <c r="E361" s="218" t="s">
        <v>18</v>
      </c>
      <c r="F361" s="219" t="s">
        <v>331</v>
      </c>
      <c r="G361" s="217"/>
      <c r="H361" s="220">
        <v>11.7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144</v>
      </c>
      <c r="AU361" s="226" t="s">
        <v>80</v>
      </c>
      <c r="AV361" s="14" t="s">
        <v>80</v>
      </c>
      <c r="AW361" s="14" t="s">
        <v>33</v>
      </c>
      <c r="AX361" s="14" t="s">
        <v>71</v>
      </c>
      <c r="AY361" s="226" t="s">
        <v>135</v>
      </c>
    </row>
    <row r="362" spans="1:65" s="14" customFormat="1" ht="10.199999999999999">
      <c r="B362" s="216"/>
      <c r="C362" s="217"/>
      <c r="D362" s="207" t="s">
        <v>144</v>
      </c>
      <c r="E362" s="218" t="s">
        <v>18</v>
      </c>
      <c r="F362" s="219" t="s">
        <v>332</v>
      </c>
      <c r="G362" s="217"/>
      <c r="H362" s="220">
        <v>5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144</v>
      </c>
      <c r="AU362" s="226" t="s">
        <v>80</v>
      </c>
      <c r="AV362" s="14" t="s">
        <v>80</v>
      </c>
      <c r="AW362" s="14" t="s">
        <v>33</v>
      </c>
      <c r="AX362" s="14" t="s">
        <v>71</v>
      </c>
      <c r="AY362" s="226" t="s">
        <v>135</v>
      </c>
    </row>
    <row r="363" spans="1:65" s="14" customFormat="1" ht="10.199999999999999">
      <c r="B363" s="216"/>
      <c r="C363" s="217"/>
      <c r="D363" s="207" t="s">
        <v>144</v>
      </c>
      <c r="E363" s="218" t="s">
        <v>18</v>
      </c>
      <c r="F363" s="219" t="s">
        <v>333</v>
      </c>
      <c r="G363" s="217"/>
      <c r="H363" s="220">
        <v>13.2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144</v>
      </c>
      <c r="AU363" s="226" t="s">
        <v>80</v>
      </c>
      <c r="AV363" s="14" t="s">
        <v>80</v>
      </c>
      <c r="AW363" s="14" t="s">
        <v>33</v>
      </c>
      <c r="AX363" s="14" t="s">
        <v>71</v>
      </c>
      <c r="AY363" s="226" t="s">
        <v>135</v>
      </c>
    </row>
    <row r="364" spans="1:65" s="14" customFormat="1" ht="10.199999999999999">
      <c r="B364" s="216"/>
      <c r="C364" s="217"/>
      <c r="D364" s="207" t="s">
        <v>144</v>
      </c>
      <c r="E364" s="218" t="s">
        <v>18</v>
      </c>
      <c r="F364" s="219" t="s">
        <v>334</v>
      </c>
      <c r="G364" s="217"/>
      <c r="H364" s="220">
        <v>5.4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144</v>
      </c>
      <c r="AU364" s="226" t="s">
        <v>80</v>
      </c>
      <c r="AV364" s="14" t="s">
        <v>80</v>
      </c>
      <c r="AW364" s="14" t="s">
        <v>33</v>
      </c>
      <c r="AX364" s="14" t="s">
        <v>71</v>
      </c>
      <c r="AY364" s="226" t="s">
        <v>135</v>
      </c>
    </row>
    <row r="365" spans="1:65" s="14" customFormat="1" ht="10.199999999999999">
      <c r="B365" s="216"/>
      <c r="C365" s="217"/>
      <c r="D365" s="207" t="s">
        <v>144</v>
      </c>
      <c r="E365" s="218" t="s">
        <v>18</v>
      </c>
      <c r="F365" s="219" t="s">
        <v>335</v>
      </c>
      <c r="G365" s="217"/>
      <c r="H365" s="220">
        <v>7.7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144</v>
      </c>
      <c r="AU365" s="226" t="s">
        <v>80</v>
      </c>
      <c r="AV365" s="14" t="s">
        <v>80</v>
      </c>
      <c r="AW365" s="14" t="s">
        <v>33</v>
      </c>
      <c r="AX365" s="14" t="s">
        <v>71</v>
      </c>
      <c r="AY365" s="226" t="s">
        <v>135</v>
      </c>
    </row>
    <row r="366" spans="1:65" s="14" customFormat="1" ht="10.199999999999999">
      <c r="B366" s="216"/>
      <c r="C366" s="217"/>
      <c r="D366" s="207" t="s">
        <v>144</v>
      </c>
      <c r="E366" s="218" t="s">
        <v>18</v>
      </c>
      <c r="F366" s="219" t="s">
        <v>336</v>
      </c>
      <c r="G366" s="217"/>
      <c r="H366" s="220">
        <v>8.65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144</v>
      </c>
      <c r="AU366" s="226" t="s">
        <v>80</v>
      </c>
      <c r="AV366" s="14" t="s">
        <v>80</v>
      </c>
      <c r="AW366" s="14" t="s">
        <v>33</v>
      </c>
      <c r="AX366" s="14" t="s">
        <v>71</v>
      </c>
      <c r="AY366" s="226" t="s">
        <v>135</v>
      </c>
    </row>
    <row r="367" spans="1:65" s="15" customFormat="1" ht="10.199999999999999">
      <c r="B367" s="227"/>
      <c r="C367" s="228"/>
      <c r="D367" s="207" t="s">
        <v>144</v>
      </c>
      <c r="E367" s="229" t="s">
        <v>18</v>
      </c>
      <c r="F367" s="230" t="s">
        <v>147</v>
      </c>
      <c r="G367" s="228"/>
      <c r="H367" s="231">
        <v>620.95000000000016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AT367" s="237" t="s">
        <v>144</v>
      </c>
      <c r="AU367" s="237" t="s">
        <v>80</v>
      </c>
      <c r="AV367" s="15" t="s">
        <v>142</v>
      </c>
      <c r="AW367" s="15" t="s">
        <v>33</v>
      </c>
      <c r="AX367" s="15" t="s">
        <v>78</v>
      </c>
      <c r="AY367" s="237" t="s">
        <v>135</v>
      </c>
    </row>
    <row r="368" spans="1:65" s="2" customFormat="1" ht="16.5" customHeight="1">
      <c r="A368" s="35"/>
      <c r="B368" s="36"/>
      <c r="C368" s="193" t="s">
        <v>337</v>
      </c>
      <c r="D368" s="193" t="s">
        <v>137</v>
      </c>
      <c r="E368" s="194" t="s">
        <v>338</v>
      </c>
      <c r="F368" s="195" t="s">
        <v>339</v>
      </c>
      <c r="G368" s="196" t="s">
        <v>140</v>
      </c>
      <c r="H368" s="197">
        <v>35.950000000000003</v>
      </c>
      <c r="I368" s="198"/>
      <c r="J368" s="197">
        <f>ROUND(I368*H368,2)</f>
        <v>0</v>
      </c>
      <c r="K368" s="195" t="s">
        <v>141</v>
      </c>
      <c r="L368" s="40"/>
      <c r="M368" s="199" t="s">
        <v>18</v>
      </c>
      <c r="N368" s="200" t="s">
        <v>42</v>
      </c>
      <c r="O368" s="65"/>
      <c r="P368" s="201">
        <f>O368*H368</f>
        <v>0</v>
      </c>
      <c r="Q368" s="201">
        <v>2.5999999999999998E-4</v>
      </c>
      <c r="R368" s="201">
        <f>Q368*H368</f>
        <v>9.3469999999999994E-3</v>
      </c>
      <c r="S368" s="201">
        <v>0</v>
      </c>
      <c r="T368" s="20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142</v>
      </c>
      <c r="AT368" s="203" t="s">
        <v>137</v>
      </c>
      <c r="AU368" s="203" t="s">
        <v>80</v>
      </c>
      <c r="AY368" s="18" t="s">
        <v>135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78</v>
      </c>
      <c r="BK368" s="204">
        <f>ROUND(I368*H368,2)</f>
        <v>0</v>
      </c>
      <c r="BL368" s="18" t="s">
        <v>142</v>
      </c>
      <c r="BM368" s="203" t="s">
        <v>340</v>
      </c>
    </row>
    <row r="369" spans="1:65" s="13" customFormat="1" ht="10.199999999999999">
      <c r="B369" s="205"/>
      <c r="C369" s="206"/>
      <c r="D369" s="207" t="s">
        <v>144</v>
      </c>
      <c r="E369" s="208" t="s">
        <v>18</v>
      </c>
      <c r="F369" s="209" t="s">
        <v>341</v>
      </c>
      <c r="G369" s="206"/>
      <c r="H369" s="208" t="s">
        <v>18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144</v>
      </c>
      <c r="AU369" s="215" t="s">
        <v>80</v>
      </c>
      <c r="AV369" s="13" t="s">
        <v>78</v>
      </c>
      <c r="AW369" s="13" t="s">
        <v>33</v>
      </c>
      <c r="AX369" s="13" t="s">
        <v>71</v>
      </c>
      <c r="AY369" s="215" t="s">
        <v>135</v>
      </c>
    </row>
    <row r="370" spans="1:65" s="14" customFormat="1" ht="10.199999999999999">
      <c r="B370" s="216"/>
      <c r="C370" s="217"/>
      <c r="D370" s="207" t="s">
        <v>144</v>
      </c>
      <c r="E370" s="218" t="s">
        <v>18</v>
      </c>
      <c r="F370" s="219" t="s">
        <v>342</v>
      </c>
      <c r="G370" s="217"/>
      <c r="H370" s="220">
        <v>11.52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144</v>
      </c>
      <c r="AU370" s="226" t="s">
        <v>80</v>
      </c>
      <c r="AV370" s="14" t="s">
        <v>80</v>
      </c>
      <c r="AW370" s="14" t="s">
        <v>33</v>
      </c>
      <c r="AX370" s="14" t="s">
        <v>71</v>
      </c>
      <c r="AY370" s="226" t="s">
        <v>135</v>
      </c>
    </row>
    <row r="371" spans="1:65" s="14" customFormat="1" ht="10.199999999999999">
      <c r="B371" s="216"/>
      <c r="C371" s="217"/>
      <c r="D371" s="207" t="s">
        <v>144</v>
      </c>
      <c r="E371" s="218" t="s">
        <v>18</v>
      </c>
      <c r="F371" s="219" t="s">
        <v>343</v>
      </c>
      <c r="G371" s="217"/>
      <c r="H371" s="220">
        <v>5.76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144</v>
      </c>
      <c r="AU371" s="226" t="s">
        <v>80</v>
      </c>
      <c r="AV371" s="14" t="s">
        <v>80</v>
      </c>
      <c r="AW371" s="14" t="s">
        <v>33</v>
      </c>
      <c r="AX371" s="14" t="s">
        <v>71</v>
      </c>
      <c r="AY371" s="226" t="s">
        <v>135</v>
      </c>
    </row>
    <row r="372" spans="1:65" s="14" customFormat="1" ht="10.199999999999999">
      <c r="B372" s="216"/>
      <c r="C372" s="217"/>
      <c r="D372" s="207" t="s">
        <v>144</v>
      </c>
      <c r="E372" s="218" t="s">
        <v>18</v>
      </c>
      <c r="F372" s="219" t="s">
        <v>344</v>
      </c>
      <c r="G372" s="217"/>
      <c r="H372" s="220">
        <v>6.66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144</v>
      </c>
      <c r="AU372" s="226" t="s">
        <v>80</v>
      </c>
      <c r="AV372" s="14" t="s">
        <v>80</v>
      </c>
      <c r="AW372" s="14" t="s">
        <v>33</v>
      </c>
      <c r="AX372" s="14" t="s">
        <v>71</v>
      </c>
      <c r="AY372" s="226" t="s">
        <v>135</v>
      </c>
    </row>
    <row r="373" spans="1:65" s="13" customFormat="1" ht="10.199999999999999">
      <c r="B373" s="205"/>
      <c r="C373" s="206"/>
      <c r="D373" s="207" t="s">
        <v>144</v>
      </c>
      <c r="E373" s="208" t="s">
        <v>18</v>
      </c>
      <c r="F373" s="209" t="s">
        <v>345</v>
      </c>
      <c r="G373" s="206"/>
      <c r="H373" s="208" t="s">
        <v>18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144</v>
      </c>
      <c r="AU373" s="215" t="s">
        <v>80</v>
      </c>
      <c r="AV373" s="13" t="s">
        <v>78</v>
      </c>
      <c r="AW373" s="13" t="s">
        <v>33</v>
      </c>
      <c r="AX373" s="13" t="s">
        <v>71</v>
      </c>
      <c r="AY373" s="215" t="s">
        <v>135</v>
      </c>
    </row>
    <row r="374" spans="1:65" s="14" customFormat="1" ht="10.199999999999999">
      <c r="B374" s="216"/>
      <c r="C374" s="217"/>
      <c r="D374" s="207" t="s">
        <v>144</v>
      </c>
      <c r="E374" s="218" t="s">
        <v>18</v>
      </c>
      <c r="F374" s="219" t="s">
        <v>346</v>
      </c>
      <c r="G374" s="217"/>
      <c r="H374" s="220">
        <v>6.61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144</v>
      </c>
      <c r="AU374" s="226" t="s">
        <v>80</v>
      </c>
      <c r="AV374" s="14" t="s">
        <v>80</v>
      </c>
      <c r="AW374" s="14" t="s">
        <v>33</v>
      </c>
      <c r="AX374" s="14" t="s">
        <v>71</v>
      </c>
      <c r="AY374" s="226" t="s">
        <v>135</v>
      </c>
    </row>
    <row r="375" spans="1:65" s="14" customFormat="1" ht="10.199999999999999">
      <c r="B375" s="216"/>
      <c r="C375" s="217"/>
      <c r="D375" s="207" t="s">
        <v>144</v>
      </c>
      <c r="E375" s="218" t="s">
        <v>18</v>
      </c>
      <c r="F375" s="219" t="s">
        <v>347</v>
      </c>
      <c r="G375" s="217"/>
      <c r="H375" s="220">
        <v>5.4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144</v>
      </c>
      <c r="AU375" s="226" t="s">
        <v>80</v>
      </c>
      <c r="AV375" s="14" t="s">
        <v>80</v>
      </c>
      <c r="AW375" s="14" t="s">
        <v>33</v>
      </c>
      <c r="AX375" s="14" t="s">
        <v>71</v>
      </c>
      <c r="AY375" s="226" t="s">
        <v>135</v>
      </c>
    </row>
    <row r="376" spans="1:65" s="15" customFormat="1" ht="10.199999999999999">
      <c r="B376" s="227"/>
      <c r="C376" s="228"/>
      <c r="D376" s="207" t="s">
        <v>144</v>
      </c>
      <c r="E376" s="229" t="s">
        <v>18</v>
      </c>
      <c r="F376" s="230" t="s">
        <v>147</v>
      </c>
      <c r="G376" s="228"/>
      <c r="H376" s="231">
        <v>35.950000000000003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144</v>
      </c>
      <c r="AU376" s="237" t="s">
        <v>80</v>
      </c>
      <c r="AV376" s="15" t="s">
        <v>142</v>
      </c>
      <c r="AW376" s="15" t="s">
        <v>33</v>
      </c>
      <c r="AX376" s="15" t="s">
        <v>78</v>
      </c>
      <c r="AY376" s="237" t="s">
        <v>135</v>
      </c>
    </row>
    <row r="377" spans="1:65" s="2" customFormat="1" ht="21.75" customHeight="1">
      <c r="A377" s="35"/>
      <c r="B377" s="36"/>
      <c r="C377" s="193" t="s">
        <v>348</v>
      </c>
      <c r="D377" s="193" t="s">
        <v>137</v>
      </c>
      <c r="E377" s="194" t="s">
        <v>349</v>
      </c>
      <c r="F377" s="195" t="s">
        <v>350</v>
      </c>
      <c r="G377" s="196" t="s">
        <v>140</v>
      </c>
      <c r="H377" s="197">
        <v>35.950000000000003</v>
      </c>
      <c r="I377" s="198"/>
      <c r="J377" s="197">
        <f>ROUND(I377*H377,2)</f>
        <v>0</v>
      </c>
      <c r="K377" s="195" t="s">
        <v>141</v>
      </c>
      <c r="L377" s="40"/>
      <c r="M377" s="199" t="s">
        <v>18</v>
      </c>
      <c r="N377" s="200" t="s">
        <v>42</v>
      </c>
      <c r="O377" s="65"/>
      <c r="P377" s="201">
        <f>O377*H377</f>
        <v>0</v>
      </c>
      <c r="Q377" s="201">
        <v>2.6800000000000001E-3</v>
      </c>
      <c r="R377" s="201">
        <f>Q377*H377</f>
        <v>9.6346000000000015E-2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142</v>
      </c>
      <c r="AT377" s="203" t="s">
        <v>137</v>
      </c>
      <c r="AU377" s="203" t="s">
        <v>80</v>
      </c>
      <c r="AY377" s="18" t="s">
        <v>135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78</v>
      </c>
      <c r="BK377" s="204">
        <f>ROUND(I377*H377,2)</f>
        <v>0</v>
      </c>
      <c r="BL377" s="18" t="s">
        <v>142</v>
      </c>
      <c r="BM377" s="203" t="s">
        <v>351</v>
      </c>
    </row>
    <row r="378" spans="1:65" s="14" customFormat="1" ht="10.199999999999999">
      <c r="B378" s="216"/>
      <c r="C378" s="217"/>
      <c r="D378" s="207" t="s">
        <v>144</v>
      </c>
      <c r="E378" s="218" t="s">
        <v>18</v>
      </c>
      <c r="F378" s="219" t="s">
        <v>352</v>
      </c>
      <c r="G378" s="217"/>
      <c r="H378" s="220">
        <v>35.950000000000003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144</v>
      </c>
      <c r="AU378" s="226" t="s">
        <v>80</v>
      </c>
      <c r="AV378" s="14" t="s">
        <v>80</v>
      </c>
      <c r="AW378" s="14" t="s">
        <v>33</v>
      </c>
      <c r="AX378" s="14" t="s">
        <v>71</v>
      </c>
      <c r="AY378" s="226" t="s">
        <v>135</v>
      </c>
    </row>
    <row r="379" spans="1:65" s="15" customFormat="1" ht="10.199999999999999">
      <c r="B379" s="227"/>
      <c r="C379" s="228"/>
      <c r="D379" s="207" t="s">
        <v>144</v>
      </c>
      <c r="E379" s="229" t="s">
        <v>18</v>
      </c>
      <c r="F379" s="230" t="s">
        <v>147</v>
      </c>
      <c r="G379" s="228"/>
      <c r="H379" s="231">
        <v>35.950000000000003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144</v>
      </c>
      <c r="AU379" s="237" t="s">
        <v>80</v>
      </c>
      <c r="AV379" s="15" t="s">
        <v>142</v>
      </c>
      <c r="AW379" s="15" t="s">
        <v>33</v>
      </c>
      <c r="AX379" s="15" t="s">
        <v>78</v>
      </c>
      <c r="AY379" s="237" t="s">
        <v>135</v>
      </c>
    </row>
    <row r="380" spans="1:65" s="2" customFormat="1" ht="16.5" customHeight="1">
      <c r="A380" s="35"/>
      <c r="B380" s="36"/>
      <c r="C380" s="193" t="s">
        <v>353</v>
      </c>
      <c r="D380" s="193" t="s">
        <v>137</v>
      </c>
      <c r="E380" s="194" t="s">
        <v>354</v>
      </c>
      <c r="F380" s="195" t="s">
        <v>355</v>
      </c>
      <c r="G380" s="196" t="s">
        <v>140</v>
      </c>
      <c r="H380" s="197">
        <v>1170.0899999999999</v>
      </c>
      <c r="I380" s="198"/>
      <c r="J380" s="197">
        <f>ROUND(I380*H380,2)</f>
        <v>0</v>
      </c>
      <c r="K380" s="195" t="s">
        <v>141</v>
      </c>
      <c r="L380" s="40"/>
      <c r="M380" s="199" t="s">
        <v>18</v>
      </c>
      <c r="N380" s="200" t="s">
        <v>42</v>
      </c>
      <c r="O380" s="65"/>
      <c r="P380" s="201">
        <f>O380*H380</f>
        <v>0</v>
      </c>
      <c r="Q380" s="201">
        <v>2.5999999999999998E-4</v>
      </c>
      <c r="R380" s="201">
        <f>Q380*H380</f>
        <v>0.30422339999999998</v>
      </c>
      <c r="S380" s="201">
        <v>0</v>
      </c>
      <c r="T380" s="20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3" t="s">
        <v>142</v>
      </c>
      <c r="AT380" s="203" t="s">
        <v>137</v>
      </c>
      <c r="AU380" s="203" t="s">
        <v>80</v>
      </c>
      <c r="AY380" s="18" t="s">
        <v>135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8" t="s">
        <v>78</v>
      </c>
      <c r="BK380" s="204">
        <f>ROUND(I380*H380,2)</f>
        <v>0</v>
      </c>
      <c r="BL380" s="18" t="s">
        <v>142</v>
      </c>
      <c r="BM380" s="203" t="s">
        <v>356</v>
      </c>
    </row>
    <row r="381" spans="1:65" s="13" customFormat="1" ht="10.199999999999999">
      <c r="B381" s="205"/>
      <c r="C381" s="206"/>
      <c r="D381" s="207" t="s">
        <v>144</v>
      </c>
      <c r="E381" s="208" t="s">
        <v>18</v>
      </c>
      <c r="F381" s="209" t="s">
        <v>341</v>
      </c>
      <c r="G381" s="206"/>
      <c r="H381" s="208" t="s">
        <v>18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144</v>
      </c>
      <c r="AU381" s="215" t="s">
        <v>80</v>
      </c>
      <c r="AV381" s="13" t="s">
        <v>78</v>
      </c>
      <c r="AW381" s="13" t="s">
        <v>33</v>
      </c>
      <c r="AX381" s="13" t="s">
        <v>71</v>
      </c>
      <c r="AY381" s="215" t="s">
        <v>135</v>
      </c>
    </row>
    <row r="382" spans="1:65" s="14" customFormat="1" ht="10.199999999999999">
      <c r="B382" s="216"/>
      <c r="C382" s="217"/>
      <c r="D382" s="207" t="s">
        <v>144</v>
      </c>
      <c r="E382" s="218" t="s">
        <v>18</v>
      </c>
      <c r="F382" s="219" t="s">
        <v>357</v>
      </c>
      <c r="G382" s="217"/>
      <c r="H382" s="220">
        <v>209.28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144</v>
      </c>
      <c r="AU382" s="226" t="s">
        <v>80</v>
      </c>
      <c r="AV382" s="14" t="s">
        <v>80</v>
      </c>
      <c r="AW382" s="14" t="s">
        <v>33</v>
      </c>
      <c r="AX382" s="14" t="s">
        <v>71</v>
      </c>
      <c r="AY382" s="226" t="s">
        <v>135</v>
      </c>
    </row>
    <row r="383" spans="1:65" s="14" customFormat="1" ht="10.199999999999999">
      <c r="B383" s="216"/>
      <c r="C383" s="217"/>
      <c r="D383" s="207" t="s">
        <v>144</v>
      </c>
      <c r="E383" s="218" t="s">
        <v>18</v>
      </c>
      <c r="F383" s="219" t="s">
        <v>342</v>
      </c>
      <c r="G383" s="217"/>
      <c r="H383" s="220">
        <v>11.52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144</v>
      </c>
      <c r="AU383" s="226" t="s">
        <v>80</v>
      </c>
      <c r="AV383" s="14" t="s">
        <v>80</v>
      </c>
      <c r="AW383" s="14" t="s">
        <v>33</v>
      </c>
      <c r="AX383" s="14" t="s">
        <v>71</v>
      </c>
      <c r="AY383" s="226" t="s">
        <v>135</v>
      </c>
    </row>
    <row r="384" spans="1:65" s="14" customFormat="1" ht="10.199999999999999">
      <c r="B384" s="216"/>
      <c r="C384" s="217"/>
      <c r="D384" s="207" t="s">
        <v>144</v>
      </c>
      <c r="E384" s="218" t="s">
        <v>18</v>
      </c>
      <c r="F384" s="219" t="s">
        <v>358</v>
      </c>
      <c r="G384" s="217"/>
      <c r="H384" s="220">
        <v>100.8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144</v>
      </c>
      <c r="AU384" s="226" t="s">
        <v>80</v>
      </c>
      <c r="AV384" s="14" t="s">
        <v>80</v>
      </c>
      <c r="AW384" s="14" t="s">
        <v>33</v>
      </c>
      <c r="AX384" s="14" t="s">
        <v>71</v>
      </c>
      <c r="AY384" s="226" t="s">
        <v>135</v>
      </c>
    </row>
    <row r="385" spans="2:51" s="14" customFormat="1" ht="10.199999999999999">
      <c r="B385" s="216"/>
      <c r="C385" s="217"/>
      <c r="D385" s="207" t="s">
        <v>144</v>
      </c>
      <c r="E385" s="218" t="s">
        <v>18</v>
      </c>
      <c r="F385" s="219" t="s">
        <v>343</v>
      </c>
      <c r="G385" s="217"/>
      <c r="H385" s="220">
        <v>5.76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144</v>
      </c>
      <c r="AU385" s="226" t="s">
        <v>80</v>
      </c>
      <c r="AV385" s="14" t="s">
        <v>80</v>
      </c>
      <c r="AW385" s="14" t="s">
        <v>33</v>
      </c>
      <c r="AX385" s="14" t="s">
        <v>71</v>
      </c>
      <c r="AY385" s="226" t="s">
        <v>135</v>
      </c>
    </row>
    <row r="386" spans="2:51" s="14" customFormat="1" ht="10.199999999999999">
      <c r="B386" s="216"/>
      <c r="C386" s="217"/>
      <c r="D386" s="207" t="s">
        <v>144</v>
      </c>
      <c r="E386" s="218" t="s">
        <v>18</v>
      </c>
      <c r="F386" s="219" t="s">
        <v>359</v>
      </c>
      <c r="G386" s="217"/>
      <c r="H386" s="220">
        <v>120.99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144</v>
      </c>
      <c r="AU386" s="226" t="s">
        <v>80</v>
      </c>
      <c r="AV386" s="14" t="s">
        <v>80</v>
      </c>
      <c r="AW386" s="14" t="s">
        <v>33</v>
      </c>
      <c r="AX386" s="14" t="s">
        <v>71</v>
      </c>
      <c r="AY386" s="226" t="s">
        <v>135</v>
      </c>
    </row>
    <row r="387" spans="2:51" s="14" customFormat="1" ht="10.199999999999999">
      <c r="B387" s="216"/>
      <c r="C387" s="217"/>
      <c r="D387" s="207" t="s">
        <v>144</v>
      </c>
      <c r="E387" s="218" t="s">
        <v>18</v>
      </c>
      <c r="F387" s="219" t="s">
        <v>344</v>
      </c>
      <c r="G387" s="217"/>
      <c r="H387" s="220">
        <v>6.66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144</v>
      </c>
      <c r="AU387" s="226" t="s">
        <v>80</v>
      </c>
      <c r="AV387" s="14" t="s">
        <v>80</v>
      </c>
      <c r="AW387" s="14" t="s">
        <v>33</v>
      </c>
      <c r="AX387" s="14" t="s">
        <v>71</v>
      </c>
      <c r="AY387" s="226" t="s">
        <v>135</v>
      </c>
    </row>
    <row r="388" spans="2:51" s="14" customFormat="1" ht="10.199999999999999">
      <c r="B388" s="216"/>
      <c r="C388" s="217"/>
      <c r="D388" s="207" t="s">
        <v>144</v>
      </c>
      <c r="E388" s="218" t="s">
        <v>18</v>
      </c>
      <c r="F388" s="219" t="s">
        <v>360</v>
      </c>
      <c r="G388" s="217"/>
      <c r="H388" s="220">
        <v>41.22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144</v>
      </c>
      <c r="AU388" s="226" t="s">
        <v>80</v>
      </c>
      <c r="AV388" s="14" t="s">
        <v>80</v>
      </c>
      <c r="AW388" s="14" t="s">
        <v>33</v>
      </c>
      <c r="AX388" s="14" t="s">
        <v>71</v>
      </c>
      <c r="AY388" s="226" t="s">
        <v>135</v>
      </c>
    </row>
    <row r="389" spans="2:51" s="13" customFormat="1" ht="10.199999999999999">
      <c r="B389" s="205"/>
      <c r="C389" s="206"/>
      <c r="D389" s="207" t="s">
        <v>144</v>
      </c>
      <c r="E389" s="208" t="s">
        <v>18</v>
      </c>
      <c r="F389" s="209" t="s">
        <v>361</v>
      </c>
      <c r="G389" s="206"/>
      <c r="H389" s="208" t="s">
        <v>18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144</v>
      </c>
      <c r="AU389" s="215" t="s">
        <v>80</v>
      </c>
      <c r="AV389" s="13" t="s">
        <v>78</v>
      </c>
      <c r="AW389" s="13" t="s">
        <v>33</v>
      </c>
      <c r="AX389" s="13" t="s">
        <v>71</v>
      </c>
      <c r="AY389" s="215" t="s">
        <v>135</v>
      </c>
    </row>
    <row r="390" spans="2:51" s="14" customFormat="1" ht="10.199999999999999">
      <c r="B390" s="216"/>
      <c r="C390" s="217"/>
      <c r="D390" s="207" t="s">
        <v>144</v>
      </c>
      <c r="E390" s="218" t="s">
        <v>18</v>
      </c>
      <c r="F390" s="219" t="s">
        <v>362</v>
      </c>
      <c r="G390" s="217"/>
      <c r="H390" s="220">
        <v>192.68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144</v>
      </c>
      <c r="AU390" s="226" t="s">
        <v>80</v>
      </c>
      <c r="AV390" s="14" t="s">
        <v>80</v>
      </c>
      <c r="AW390" s="14" t="s">
        <v>33</v>
      </c>
      <c r="AX390" s="14" t="s">
        <v>71</v>
      </c>
      <c r="AY390" s="226" t="s">
        <v>135</v>
      </c>
    </row>
    <row r="391" spans="2:51" s="14" customFormat="1" ht="10.199999999999999">
      <c r="B391" s="216"/>
      <c r="C391" s="217"/>
      <c r="D391" s="207" t="s">
        <v>144</v>
      </c>
      <c r="E391" s="218" t="s">
        <v>18</v>
      </c>
      <c r="F391" s="219" t="s">
        <v>363</v>
      </c>
      <c r="G391" s="217"/>
      <c r="H391" s="220">
        <v>0.64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144</v>
      </c>
      <c r="AU391" s="226" t="s">
        <v>80</v>
      </c>
      <c r="AV391" s="14" t="s">
        <v>80</v>
      </c>
      <c r="AW391" s="14" t="s">
        <v>33</v>
      </c>
      <c r="AX391" s="14" t="s">
        <v>71</v>
      </c>
      <c r="AY391" s="226" t="s">
        <v>135</v>
      </c>
    </row>
    <row r="392" spans="2:51" s="14" customFormat="1" ht="10.199999999999999">
      <c r="B392" s="216"/>
      <c r="C392" s="217"/>
      <c r="D392" s="207" t="s">
        <v>144</v>
      </c>
      <c r="E392" s="218" t="s">
        <v>18</v>
      </c>
      <c r="F392" s="219" t="s">
        <v>363</v>
      </c>
      <c r="G392" s="217"/>
      <c r="H392" s="220">
        <v>0.64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144</v>
      </c>
      <c r="AU392" s="226" t="s">
        <v>80</v>
      </c>
      <c r="AV392" s="14" t="s">
        <v>80</v>
      </c>
      <c r="AW392" s="14" t="s">
        <v>33</v>
      </c>
      <c r="AX392" s="14" t="s">
        <v>71</v>
      </c>
      <c r="AY392" s="226" t="s">
        <v>135</v>
      </c>
    </row>
    <row r="393" spans="2:51" s="14" customFormat="1" ht="10.199999999999999">
      <c r="B393" s="216"/>
      <c r="C393" s="217"/>
      <c r="D393" s="207" t="s">
        <v>144</v>
      </c>
      <c r="E393" s="218" t="s">
        <v>18</v>
      </c>
      <c r="F393" s="219" t="s">
        <v>364</v>
      </c>
      <c r="G393" s="217"/>
      <c r="H393" s="220">
        <v>6.89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144</v>
      </c>
      <c r="AU393" s="226" t="s">
        <v>80</v>
      </c>
      <c r="AV393" s="14" t="s">
        <v>80</v>
      </c>
      <c r="AW393" s="14" t="s">
        <v>33</v>
      </c>
      <c r="AX393" s="14" t="s">
        <v>71</v>
      </c>
      <c r="AY393" s="226" t="s">
        <v>135</v>
      </c>
    </row>
    <row r="394" spans="2:51" s="14" customFormat="1" ht="10.199999999999999">
      <c r="B394" s="216"/>
      <c r="C394" s="217"/>
      <c r="D394" s="207" t="s">
        <v>144</v>
      </c>
      <c r="E394" s="218" t="s">
        <v>18</v>
      </c>
      <c r="F394" s="219" t="s">
        <v>364</v>
      </c>
      <c r="G394" s="217"/>
      <c r="H394" s="220">
        <v>6.89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144</v>
      </c>
      <c r="AU394" s="226" t="s">
        <v>80</v>
      </c>
      <c r="AV394" s="14" t="s">
        <v>80</v>
      </c>
      <c r="AW394" s="14" t="s">
        <v>33</v>
      </c>
      <c r="AX394" s="14" t="s">
        <v>71</v>
      </c>
      <c r="AY394" s="226" t="s">
        <v>135</v>
      </c>
    </row>
    <row r="395" spans="2:51" s="14" customFormat="1" ht="10.199999999999999">
      <c r="B395" s="216"/>
      <c r="C395" s="217"/>
      <c r="D395" s="207" t="s">
        <v>144</v>
      </c>
      <c r="E395" s="218" t="s">
        <v>18</v>
      </c>
      <c r="F395" s="219" t="s">
        <v>365</v>
      </c>
      <c r="G395" s="217"/>
      <c r="H395" s="220">
        <v>6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144</v>
      </c>
      <c r="AU395" s="226" t="s">
        <v>80</v>
      </c>
      <c r="AV395" s="14" t="s">
        <v>80</v>
      </c>
      <c r="AW395" s="14" t="s">
        <v>33</v>
      </c>
      <c r="AX395" s="14" t="s">
        <v>71</v>
      </c>
      <c r="AY395" s="226" t="s">
        <v>135</v>
      </c>
    </row>
    <row r="396" spans="2:51" s="14" customFormat="1" ht="10.199999999999999">
      <c r="B396" s="216"/>
      <c r="C396" s="217"/>
      <c r="D396" s="207" t="s">
        <v>144</v>
      </c>
      <c r="E396" s="218" t="s">
        <v>18</v>
      </c>
      <c r="F396" s="219" t="s">
        <v>366</v>
      </c>
      <c r="G396" s="217"/>
      <c r="H396" s="220">
        <v>7.31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144</v>
      </c>
      <c r="AU396" s="226" t="s">
        <v>80</v>
      </c>
      <c r="AV396" s="14" t="s">
        <v>80</v>
      </c>
      <c r="AW396" s="14" t="s">
        <v>33</v>
      </c>
      <c r="AX396" s="14" t="s">
        <v>71</v>
      </c>
      <c r="AY396" s="226" t="s">
        <v>135</v>
      </c>
    </row>
    <row r="397" spans="2:51" s="14" customFormat="1" ht="10.199999999999999">
      <c r="B397" s="216"/>
      <c r="C397" s="217"/>
      <c r="D397" s="207" t="s">
        <v>144</v>
      </c>
      <c r="E397" s="218" t="s">
        <v>18</v>
      </c>
      <c r="F397" s="219" t="s">
        <v>366</v>
      </c>
      <c r="G397" s="217"/>
      <c r="H397" s="220">
        <v>7.31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144</v>
      </c>
      <c r="AU397" s="226" t="s">
        <v>80</v>
      </c>
      <c r="AV397" s="14" t="s">
        <v>80</v>
      </c>
      <c r="AW397" s="14" t="s">
        <v>33</v>
      </c>
      <c r="AX397" s="14" t="s">
        <v>71</v>
      </c>
      <c r="AY397" s="226" t="s">
        <v>135</v>
      </c>
    </row>
    <row r="398" spans="2:51" s="14" customFormat="1" ht="10.199999999999999">
      <c r="B398" s="216"/>
      <c r="C398" s="217"/>
      <c r="D398" s="207" t="s">
        <v>144</v>
      </c>
      <c r="E398" s="218" t="s">
        <v>18</v>
      </c>
      <c r="F398" s="219" t="s">
        <v>367</v>
      </c>
      <c r="G398" s="217"/>
      <c r="H398" s="220">
        <v>3.29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144</v>
      </c>
      <c r="AU398" s="226" t="s">
        <v>80</v>
      </c>
      <c r="AV398" s="14" t="s">
        <v>80</v>
      </c>
      <c r="AW398" s="14" t="s">
        <v>33</v>
      </c>
      <c r="AX398" s="14" t="s">
        <v>71</v>
      </c>
      <c r="AY398" s="226" t="s">
        <v>135</v>
      </c>
    </row>
    <row r="399" spans="2:51" s="14" customFormat="1" ht="10.199999999999999">
      <c r="B399" s="216"/>
      <c r="C399" s="217"/>
      <c r="D399" s="207" t="s">
        <v>144</v>
      </c>
      <c r="E399" s="218" t="s">
        <v>18</v>
      </c>
      <c r="F399" s="219" t="s">
        <v>367</v>
      </c>
      <c r="G399" s="217"/>
      <c r="H399" s="220">
        <v>3.29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144</v>
      </c>
      <c r="AU399" s="226" t="s">
        <v>80</v>
      </c>
      <c r="AV399" s="14" t="s">
        <v>80</v>
      </c>
      <c r="AW399" s="14" t="s">
        <v>33</v>
      </c>
      <c r="AX399" s="14" t="s">
        <v>71</v>
      </c>
      <c r="AY399" s="226" t="s">
        <v>135</v>
      </c>
    </row>
    <row r="400" spans="2:51" s="14" customFormat="1" ht="10.199999999999999">
      <c r="B400" s="216"/>
      <c r="C400" s="217"/>
      <c r="D400" s="207" t="s">
        <v>144</v>
      </c>
      <c r="E400" s="218" t="s">
        <v>18</v>
      </c>
      <c r="F400" s="219" t="s">
        <v>363</v>
      </c>
      <c r="G400" s="217"/>
      <c r="H400" s="220">
        <v>0.64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144</v>
      </c>
      <c r="AU400" s="226" t="s">
        <v>80</v>
      </c>
      <c r="AV400" s="14" t="s">
        <v>80</v>
      </c>
      <c r="AW400" s="14" t="s">
        <v>33</v>
      </c>
      <c r="AX400" s="14" t="s">
        <v>71</v>
      </c>
      <c r="AY400" s="226" t="s">
        <v>135</v>
      </c>
    </row>
    <row r="401" spans="2:51" s="13" customFormat="1" ht="10.199999999999999">
      <c r="B401" s="205"/>
      <c r="C401" s="206"/>
      <c r="D401" s="207" t="s">
        <v>144</v>
      </c>
      <c r="E401" s="208" t="s">
        <v>18</v>
      </c>
      <c r="F401" s="209" t="s">
        <v>345</v>
      </c>
      <c r="G401" s="206"/>
      <c r="H401" s="208" t="s">
        <v>18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144</v>
      </c>
      <c r="AU401" s="215" t="s">
        <v>80</v>
      </c>
      <c r="AV401" s="13" t="s">
        <v>78</v>
      </c>
      <c r="AW401" s="13" t="s">
        <v>33</v>
      </c>
      <c r="AX401" s="13" t="s">
        <v>71</v>
      </c>
      <c r="AY401" s="215" t="s">
        <v>135</v>
      </c>
    </row>
    <row r="402" spans="2:51" s="14" customFormat="1" ht="10.199999999999999">
      <c r="B402" s="216"/>
      <c r="C402" s="217"/>
      <c r="D402" s="207" t="s">
        <v>144</v>
      </c>
      <c r="E402" s="218" t="s">
        <v>18</v>
      </c>
      <c r="F402" s="219" t="s">
        <v>368</v>
      </c>
      <c r="G402" s="217"/>
      <c r="H402" s="220">
        <v>41.54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144</v>
      </c>
      <c r="AU402" s="226" t="s">
        <v>80</v>
      </c>
      <c r="AV402" s="14" t="s">
        <v>80</v>
      </c>
      <c r="AW402" s="14" t="s">
        <v>33</v>
      </c>
      <c r="AX402" s="14" t="s">
        <v>71</v>
      </c>
      <c r="AY402" s="226" t="s">
        <v>135</v>
      </c>
    </row>
    <row r="403" spans="2:51" s="14" customFormat="1" ht="10.199999999999999">
      <c r="B403" s="216"/>
      <c r="C403" s="217"/>
      <c r="D403" s="207" t="s">
        <v>144</v>
      </c>
      <c r="E403" s="218" t="s">
        <v>18</v>
      </c>
      <c r="F403" s="219" t="s">
        <v>369</v>
      </c>
      <c r="G403" s="217"/>
      <c r="H403" s="220">
        <v>117.36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144</v>
      </c>
      <c r="AU403" s="226" t="s">
        <v>80</v>
      </c>
      <c r="AV403" s="14" t="s">
        <v>80</v>
      </c>
      <c r="AW403" s="14" t="s">
        <v>33</v>
      </c>
      <c r="AX403" s="14" t="s">
        <v>71</v>
      </c>
      <c r="AY403" s="226" t="s">
        <v>135</v>
      </c>
    </row>
    <row r="404" spans="2:51" s="14" customFormat="1" ht="10.199999999999999">
      <c r="B404" s="216"/>
      <c r="C404" s="217"/>
      <c r="D404" s="207" t="s">
        <v>144</v>
      </c>
      <c r="E404" s="218" t="s">
        <v>18</v>
      </c>
      <c r="F404" s="219" t="s">
        <v>346</v>
      </c>
      <c r="G404" s="217"/>
      <c r="H404" s="220">
        <v>6.61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144</v>
      </c>
      <c r="AU404" s="226" t="s">
        <v>80</v>
      </c>
      <c r="AV404" s="14" t="s">
        <v>80</v>
      </c>
      <c r="AW404" s="14" t="s">
        <v>33</v>
      </c>
      <c r="AX404" s="14" t="s">
        <v>71</v>
      </c>
      <c r="AY404" s="226" t="s">
        <v>135</v>
      </c>
    </row>
    <row r="405" spans="2:51" s="14" customFormat="1" ht="10.199999999999999">
      <c r="B405" s="216"/>
      <c r="C405" s="217"/>
      <c r="D405" s="207" t="s">
        <v>144</v>
      </c>
      <c r="E405" s="218" t="s">
        <v>18</v>
      </c>
      <c r="F405" s="219" t="s">
        <v>370</v>
      </c>
      <c r="G405" s="217"/>
      <c r="H405" s="220">
        <v>104.24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144</v>
      </c>
      <c r="AU405" s="226" t="s">
        <v>80</v>
      </c>
      <c r="AV405" s="14" t="s">
        <v>80</v>
      </c>
      <c r="AW405" s="14" t="s">
        <v>33</v>
      </c>
      <c r="AX405" s="14" t="s">
        <v>71</v>
      </c>
      <c r="AY405" s="226" t="s">
        <v>135</v>
      </c>
    </row>
    <row r="406" spans="2:51" s="14" customFormat="1" ht="10.199999999999999">
      <c r="B406" s="216"/>
      <c r="C406" s="217"/>
      <c r="D406" s="207" t="s">
        <v>144</v>
      </c>
      <c r="E406" s="218" t="s">
        <v>18</v>
      </c>
      <c r="F406" s="219" t="s">
        <v>371</v>
      </c>
      <c r="G406" s="217"/>
      <c r="H406" s="220">
        <v>97.2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144</v>
      </c>
      <c r="AU406" s="226" t="s">
        <v>80</v>
      </c>
      <c r="AV406" s="14" t="s">
        <v>80</v>
      </c>
      <c r="AW406" s="14" t="s">
        <v>33</v>
      </c>
      <c r="AX406" s="14" t="s">
        <v>71</v>
      </c>
      <c r="AY406" s="226" t="s">
        <v>135</v>
      </c>
    </row>
    <row r="407" spans="2:51" s="14" customFormat="1" ht="10.199999999999999">
      <c r="B407" s="216"/>
      <c r="C407" s="217"/>
      <c r="D407" s="207" t="s">
        <v>144</v>
      </c>
      <c r="E407" s="218" t="s">
        <v>18</v>
      </c>
      <c r="F407" s="219" t="s">
        <v>347</v>
      </c>
      <c r="G407" s="217"/>
      <c r="H407" s="220">
        <v>5.4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144</v>
      </c>
      <c r="AU407" s="226" t="s">
        <v>80</v>
      </c>
      <c r="AV407" s="14" t="s">
        <v>80</v>
      </c>
      <c r="AW407" s="14" t="s">
        <v>33</v>
      </c>
      <c r="AX407" s="14" t="s">
        <v>71</v>
      </c>
      <c r="AY407" s="226" t="s">
        <v>135</v>
      </c>
    </row>
    <row r="408" spans="2:51" s="14" customFormat="1" ht="10.199999999999999">
      <c r="B408" s="216"/>
      <c r="C408" s="217"/>
      <c r="D408" s="207" t="s">
        <v>144</v>
      </c>
      <c r="E408" s="218" t="s">
        <v>18</v>
      </c>
      <c r="F408" s="219" t="s">
        <v>372</v>
      </c>
      <c r="G408" s="217"/>
      <c r="H408" s="220">
        <v>114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144</v>
      </c>
      <c r="AU408" s="226" t="s">
        <v>80</v>
      </c>
      <c r="AV408" s="14" t="s">
        <v>80</v>
      </c>
      <c r="AW408" s="14" t="s">
        <v>33</v>
      </c>
      <c r="AX408" s="14" t="s">
        <v>71</v>
      </c>
      <c r="AY408" s="226" t="s">
        <v>135</v>
      </c>
    </row>
    <row r="409" spans="2:51" s="13" customFormat="1" ht="10.199999999999999">
      <c r="B409" s="205"/>
      <c r="C409" s="206"/>
      <c r="D409" s="207" t="s">
        <v>144</v>
      </c>
      <c r="E409" s="208" t="s">
        <v>18</v>
      </c>
      <c r="F409" s="209" t="s">
        <v>373</v>
      </c>
      <c r="G409" s="206"/>
      <c r="H409" s="208" t="s">
        <v>18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144</v>
      </c>
      <c r="AU409" s="215" t="s">
        <v>80</v>
      </c>
      <c r="AV409" s="13" t="s">
        <v>78</v>
      </c>
      <c r="AW409" s="13" t="s">
        <v>33</v>
      </c>
      <c r="AX409" s="13" t="s">
        <v>71</v>
      </c>
      <c r="AY409" s="215" t="s">
        <v>135</v>
      </c>
    </row>
    <row r="410" spans="2:51" s="14" customFormat="1" ht="10.199999999999999">
      <c r="B410" s="216"/>
      <c r="C410" s="217"/>
      <c r="D410" s="207" t="s">
        <v>144</v>
      </c>
      <c r="E410" s="218" t="s">
        <v>18</v>
      </c>
      <c r="F410" s="219" t="s">
        <v>374</v>
      </c>
      <c r="G410" s="217"/>
      <c r="H410" s="220">
        <v>140.02000000000001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144</v>
      </c>
      <c r="AU410" s="226" t="s">
        <v>80</v>
      </c>
      <c r="AV410" s="14" t="s">
        <v>80</v>
      </c>
      <c r="AW410" s="14" t="s">
        <v>33</v>
      </c>
      <c r="AX410" s="14" t="s">
        <v>71</v>
      </c>
      <c r="AY410" s="226" t="s">
        <v>135</v>
      </c>
    </row>
    <row r="411" spans="2:51" s="14" customFormat="1" ht="10.199999999999999">
      <c r="B411" s="216"/>
      <c r="C411" s="217"/>
      <c r="D411" s="207" t="s">
        <v>144</v>
      </c>
      <c r="E411" s="218" t="s">
        <v>18</v>
      </c>
      <c r="F411" s="219" t="s">
        <v>363</v>
      </c>
      <c r="G411" s="217"/>
      <c r="H411" s="220">
        <v>0.64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144</v>
      </c>
      <c r="AU411" s="226" t="s">
        <v>80</v>
      </c>
      <c r="AV411" s="14" t="s">
        <v>80</v>
      </c>
      <c r="AW411" s="14" t="s">
        <v>33</v>
      </c>
      <c r="AX411" s="14" t="s">
        <v>71</v>
      </c>
      <c r="AY411" s="226" t="s">
        <v>135</v>
      </c>
    </row>
    <row r="412" spans="2:51" s="14" customFormat="1" ht="10.199999999999999">
      <c r="B412" s="216"/>
      <c r="C412" s="217"/>
      <c r="D412" s="207" t="s">
        <v>144</v>
      </c>
      <c r="E412" s="218" t="s">
        <v>18</v>
      </c>
      <c r="F412" s="219" t="s">
        <v>363</v>
      </c>
      <c r="G412" s="217"/>
      <c r="H412" s="220">
        <v>0.64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144</v>
      </c>
      <c r="AU412" s="226" t="s">
        <v>80</v>
      </c>
      <c r="AV412" s="14" t="s">
        <v>80</v>
      </c>
      <c r="AW412" s="14" t="s">
        <v>33</v>
      </c>
      <c r="AX412" s="14" t="s">
        <v>71</v>
      </c>
      <c r="AY412" s="226" t="s">
        <v>135</v>
      </c>
    </row>
    <row r="413" spans="2:51" s="14" customFormat="1" ht="10.199999999999999">
      <c r="B413" s="216"/>
      <c r="C413" s="217"/>
      <c r="D413" s="207" t="s">
        <v>144</v>
      </c>
      <c r="E413" s="218" t="s">
        <v>18</v>
      </c>
      <c r="F413" s="219" t="s">
        <v>375</v>
      </c>
      <c r="G413" s="217"/>
      <c r="H413" s="220">
        <v>6.33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144</v>
      </c>
      <c r="AU413" s="226" t="s">
        <v>80</v>
      </c>
      <c r="AV413" s="14" t="s">
        <v>80</v>
      </c>
      <c r="AW413" s="14" t="s">
        <v>33</v>
      </c>
      <c r="AX413" s="14" t="s">
        <v>71</v>
      </c>
      <c r="AY413" s="226" t="s">
        <v>135</v>
      </c>
    </row>
    <row r="414" spans="2:51" s="14" customFormat="1" ht="10.199999999999999">
      <c r="B414" s="216"/>
      <c r="C414" s="217"/>
      <c r="D414" s="207" t="s">
        <v>144</v>
      </c>
      <c r="E414" s="218" t="s">
        <v>18</v>
      </c>
      <c r="F414" s="219" t="s">
        <v>375</v>
      </c>
      <c r="G414" s="217"/>
      <c r="H414" s="220">
        <v>6.33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144</v>
      </c>
      <c r="AU414" s="226" t="s">
        <v>80</v>
      </c>
      <c r="AV414" s="14" t="s">
        <v>80</v>
      </c>
      <c r="AW414" s="14" t="s">
        <v>33</v>
      </c>
      <c r="AX414" s="14" t="s">
        <v>71</v>
      </c>
      <c r="AY414" s="226" t="s">
        <v>135</v>
      </c>
    </row>
    <row r="415" spans="2:51" s="14" customFormat="1" ht="10.199999999999999">
      <c r="B415" s="216"/>
      <c r="C415" s="217"/>
      <c r="D415" s="207" t="s">
        <v>144</v>
      </c>
      <c r="E415" s="218" t="s">
        <v>18</v>
      </c>
      <c r="F415" s="219" t="s">
        <v>376</v>
      </c>
      <c r="G415" s="217"/>
      <c r="H415" s="220">
        <v>39.42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144</v>
      </c>
      <c r="AU415" s="226" t="s">
        <v>80</v>
      </c>
      <c r="AV415" s="14" t="s">
        <v>80</v>
      </c>
      <c r="AW415" s="14" t="s">
        <v>33</v>
      </c>
      <c r="AX415" s="14" t="s">
        <v>71</v>
      </c>
      <c r="AY415" s="226" t="s">
        <v>135</v>
      </c>
    </row>
    <row r="416" spans="2:51" s="14" customFormat="1" ht="10.199999999999999">
      <c r="B416" s="216"/>
      <c r="C416" s="217"/>
      <c r="D416" s="207" t="s">
        <v>144</v>
      </c>
      <c r="E416" s="218" t="s">
        <v>18</v>
      </c>
      <c r="F416" s="219" t="s">
        <v>363</v>
      </c>
      <c r="G416" s="217"/>
      <c r="H416" s="220">
        <v>0.64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144</v>
      </c>
      <c r="AU416" s="226" t="s">
        <v>80</v>
      </c>
      <c r="AV416" s="14" t="s">
        <v>80</v>
      </c>
      <c r="AW416" s="14" t="s">
        <v>33</v>
      </c>
      <c r="AX416" s="14" t="s">
        <v>71</v>
      </c>
      <c r="AY416" s="226" t="s">
        <v>135</v>
      </c>
    </row>
    <row r="417" spans="1:65" s="14" customFormat="1" ht="10.199999999999999">
      <c r="B417" s="216"/>
      <c r="C417" s="217"/>
      <c r="D417" s="207" t="s">
        <v>144</v>
      </c>
      <c r="E417" s="218" t="s">
        <v>18</v>
      </c>
      <c r="F417" s="219" t="s">
        <v>377</v>
      </c>
      <c r="G417" s="217"/>
      <c r="H417" s="220">
        <v>1.35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144</v>
      </c>
      <c r="AU417" s="226" t="s">
        <v>80</v>
      </c>
      <c r="AV417" s="14" t="s">
        <v>80</v>
      </c>
      <c r="AW417" s="14" t="s">
        <v>33</v>
      </c>
      <c r="AX417" s="14" t="s">
        <v>71</v>
      </c>
      <c r="AY417" s="226" t="s">
        <v>135</v>
      </c>
    </row>
    <row r="418" spans="1:65" s="14" customFormat="1" ht="10.199999999999999">
      <c r="B418" s="216"/>
      <c r="C418" s="217"/>
      <c r="D418" s="207" t="s">
        <v>144</v>
      </c>
      <c r="E418" s="218" t="s">
        <v>18</v>
      </c>
      <c r="F418" s="219" t="s">
        <v>378</v>
      </c>
      <c r="G418" s="217"/>
      <c r="H418" s="220">
        <v>3.53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144</v>
      </c>
      <c r="AU418" s="226" t="s">
        <v>80</v>
      </c>
      <c r="AV418" s="14" t="s">
        <v>80</v>
      </c>
      <c r="AW418" s="14" t="s">
        <v>33</v>
      </c>
      <c r="AX418" s="14" t="s">
        <v>71</v>
      </c>
      <c r="AY418" s="226" t="s">
        <v>135</v>
      </c>
    </row>
    <row r="419" spans="1:65" s="14" customFormat="1" ht="10.199999999999999">
      <c r="B419" s="216"/>
      <c r="C419" s="217"/>
      <c r="D419" s="207" t="s">
        <v>144</v>
      </c>
      <c r="E419" s="218" t="s">
        <v>18</v>
      </c>
      <c r="F419" s="219" t="s">
        <v>379</v>
      </c>
      <c r="G419" s="217"/>
      <c r="H419" s="220">
        <v>38.880000000000003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144</v>
      </c>
      <c r="AU419" s="226" t="s">
        <v>80</v>
      </c>
      <c r="AV419" s="14" t="s">
        <v>80</v>
      </c>
      <c r="AW419" s="14" t="s">
        <v>33</v>
      </c>
      <c r="AX419" s="14" t="s">
        <v>71</v>
      </c>
      <c r="AY419" s="226" t="s">
        <v>135</v>
      </c>
    </row>
    <row r="420" spans="1:65" s="14" customFormat="1" ht="10.199999999999999">
      <c r="B420" s="216"/>
      <c r="C420" s="217"/>
      <c r="D420" s="207" t="s">
        <v>144</v>
      </c>
      <c r="E420" s="218" t="s">
        <v>18</v>
      </c>
      <c r="F420" s="219" t="s">
        <v>380</v>
      </c>
      <c r="G420" s="217"/>
      <c r="H420" s="220">
        <v>4.78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144</v>
      </c>
      <c r="AU420" s="226" t="s">
        <v>80</v>
      </c>
      <c r="AV420" s="14" t="s">
        <v>80</v>
      </c>
      <c r="AW420" s="14" t="s">
        <v>33</v>
      </c>
      <c r="AX420" s="14" t="s">
        <v>71</v>
      </c>
      <c r="AY420" s="226" t="s">
        <v>135</v>
      </c>
    </row>
    <row r="421" spans="1:65" s="14" customFormat="1" ht="10.199999999999999">
      <c r="B421" s="216"/>
      <c r="C421" s="217"/>
      <c r="D421" s="207" t="s">
        <v>144</v>
      </c>
      <c r="E421" s="218" t="s">
        <v>18</v>
      </c>
      <c r="F421" s="219" t="s">
        <v>381</v>
      </c>
      <c r="G421" s="217"/>
      <c r="H421" s="220">
        <v>7.56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144</v>
      </c>
      <c r="AU421" s="226" t="s">
        <v>80</v>
      </c>
      <c r="AV421" s="14" t="s">
        <v>80</v>
      </c>
      <c r="AW421" s="14" t="s">
        <v>33</v>
      </c>
      <c r="AX421" s="14" t="s">
        <v>71</v>
      </c>
      <c r="AY421" s="226" t="s">
        <v>135</v>
      </c>
    </row>
    <row r="422" spans="1:65" s="14" customFormat="1" ht="10.199999999999999">
      <c r="B422" s="216"/>
      <c r="C422" s="217"/>
      <c r="D422" s="207" t="s">
        <v>144</v>
      </c>
      <c r="E422" s="218" t="s">
        <v>18</v>
      </c>
      <c r="F422" s="219" t="s">
        <v>382</v>
      </c>
      <c r="G422" s="217"/>
      <c r="H422" s="220">
        <v>1.35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144</v>
      </c>
      <c r="AU422" s="226" t="s">
        <v>80</v>
      </c>
      <c r="AV422" s="14" t="s">
        <v>80</v>
      </c>
      <c r="AW422" s="14" t="s">
        <v>33</v>
      </c>
      <c r="AX422" s="14" t="s">
        <v>71</v>
      </c>
      <c r="AY422" s="226" t="s">
        <v>135</v>
      </c>
    </row>
    <row r="423" spans="1:65" s="13" customFormat="1" ht="10.199999999999999">
      <c r="B423" s="205"/>
      <c r="C423" s="206"/>
      <c r="D423" s="207" t="s">
        <v>144</v>
      </c>
      <c r="E423" s="208" t="s">
        <v>18</v>
      </c>
      <c r="F423" s="209" t="s">
        <v>383</v>
      </c>
      <c r="G423" s="206"/>
      <c r="H423" s="208" t="s">
        <v>18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144</v>
      </c>
      <c r="AU423" s="215" t="s">
        <v>80</v>
      </c>
      <c r="AV423" s="13" t="s">
        <v>78</v>
      </c>
      <c r="AW423" s="13" t="s">
        <v>33</v>
      </c>
      <c r="AX423" s="13" t="s">
        <v>71</v>
      </c>
      <c r="AY423" s="215" t="s">
        <v>135</v>
      </c>
    </row>
    <row r="424" spans="1:65" s="14" customFormat="1" ht="10.199999999999999">
      <c r="B424" s="216"/>
      <c r="C424" s="217"/>
      <c r="D424" s="207" t="s">
        <v>144</v>
      </c>
      <c r="E424" s="218" t="s">
        <v>18</v>
      </c>
      <c r="F424" s="219" t="s">
        <v>384</v>
      </c>
      <c r="G424" s="217"/>
      <c r="H424" s="220">
        <v>-299.54000000000002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144</v>
      </c>
      <c r="AU424" s="226" t="s">
        <v>80</v>
      </c>
      <c r="AV424" s="14" t="s">
        <v>80</v>
      </c>
      <c r="AW424" s="14" t="s">
        <v>33</v>
      </c>
      <c r="AX424" s="14" t="s">
        <v>71</v>
      </c>
      <c r="AY424" s="226" t="s">
        <v>135</v>
      </c>
    </row>
    <row r="425" spans="1:65" s="15" customFormat="1" ht="10.199999999999999">
      <c r="B425" s="227"/>
      <c r="C425" s="228"/>
      <c r="D425" s="207" t="s">
        <v>144</v>
      </c>
      <c r="E425" s="229" t="s">
        <v>18</v>
      </c>
      <c r="F425" s="230" t="s">
        <v>147</v>
      </c>
      <c r="G425" s="228"/>
      <c r="H425" s="231">
        <v>1170.0899999999999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144</v>
      </c>
      <c r="AU425" s="237" t="s">
        <v>80</v>
      </c>
      <c r="AV425" s="15" t="s">
        <v>142</v>
      </c>
      <c r="AW425" s="15" t="s">
        <v>33</v>
      </c>
      <c r="AX425" s="15" t="s">
        <v>78</v>
      </c>
      <c r="AY425" s="237" t="s">
        <v>135</v>
      </c>
    </row>
    <row r="426" spans="1:65" s="2" customFormat="1" ht="21.75" customHeight="1">
      <c r="A426" s="35"/>
      <c r="B426" s="36"/>
      <c r="C426" s="193" t="s">
        <v>385</v>
      </c>
      <c r="D426" s="193" t="s">
        <v>137</v>
      </c>
      <c r="E426" s="194" t="s">
        <v>386</v>
      </c>
      <c r="F426" s="195" t="s">
        <v>387</v>
      </c>
      <c r="G426" s="196" t="s">
        <v>140</v>
      </c>
      <c r="H426" s="197">
        <v>35.950000000000003</v>
      </c>
      <c r="I426" s="198"/>
      <c r="J426" s="197">
        <f>ROUND(I426*H426,2)</f>
        <v>0</v>
      </c>
      <c r="K426" s="195" t="s">
        <v>141</v>
      </c>
      <c r="L426" s="40"/>
      <c r="M426" s="199" t="s">
        <v>18</v>
      </c>
      <c r="N426" s="200" t="s">
        <v>42</v>
      </c>
      <c r="O426" s="65"/>
      <c r="P426" s="201">
        <f>O426*H426</f>
        <v>0</v>
      </c>
      <c r="Q426" s="201">
        <v>8.2799999999999992E-3</v>
      </c>
      <c r="R426" s="201">
        <f>Q426*H426</f>
        <v>0.29766599999999999</v>
      </c>
      <c r="S426" s="201">
        <v>0</v>
      </c>
      <c r="T426" s="20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142</v>
      </c>
      <c r="AT426" s="203" t="s">
        <v>137</v>
      </c>
      <c r="AU426" s="203" t="s">
        <v>80</v>
      </c>
      <c r="AY426" s="18" t="s">
        <v>135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8" t="s">
        <v>78</v>
      </c>
      <c r="BK426" s="204">
        <f>ROUND(I426*H426,2)</f>
        <v>0</v>
      </c>
      <c r="BL426" s="18" t="s">
        <v>142</v>
      </c>
      <c r="BM426" s="203" t="s">
        <v>388</v>
      </c>
    </row>
    <row r="427" spans="1:65" s="13" customFormat="1" ht="10.199999999999999">
      <c r="B427" s="205"/>
      <c r="C427" s="206"/>
      <c r="D427" s="207" t="s">
        <v>144</v>
      </c>
      <c r="E427" s="208" t="s">
        <v>18</v>
      </c>
      <c r="F427" s="209" t="s">
        <v>341</v>
      </c>
      <c r="G427" s="206"/>
      <c r="H427" s="208" t="s">
        <v>18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144</v>
      </c>
      <c r="AU427" s="215" t="s">
        <v>80</v>
      </c>
      <c r="AV427" s="13" t="s">
        <v>78</v>
      </c>
      <c r="AW427" s="13" t="s">
        <v>33</v>
      </c>
      <c r="AX427" s="13" t="s">
        <v>71</v>
      </c>
      <c r="AY427" s="215" t="s">
        <v>135</v>
      </c>
    </row>
    <row r="428" spans="1:65" s="14" customFormat="1" ht="10.199999999999999">
      <c r="B428" s="216"/>
      <c r="C428" s="217"/>
      <c r="D428" s="207" t="s">
        <v>144</v>
      </c>
      <c r="E428" s="218" t="s">
        <v>18</v>
      </c>
      <c r="F428" s="219" t="s">
        <v>342</v>
      </c>
      <c r="G428" s="217"/>
      <c r="H428" s="220">
        <v>11.52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144</v>
      </c>
      <c r="AU428" s="226" t="s">
        <v>80</v>
      </c>
      <c r="AV428" s="14" t="s">
        <v>80</v>
      </c>
      <c r="AW428" s="14" t="s">
        <v>33</v>
      </c>
      <c r="AX428" s="14" t="s">
        <v>71</v>
      </c>
      <c r="AY428" s="226" t="s">
        <v>135</v>
      </c>
    </row>
    <row r="429" spans="1:65" s="14" customFormat="1" ht="10.199999999999999">
      <c r="B429" s="216"/>
      <c r="C429" s="217"/>
      <c r="D429" s="207" t="s">
        <v>144</v>
      </c>
      <c r="E429" s="218" t="s">
        <v>18</v>
      </c>
      <c r="F429" s="219" t="s">
        <v>343</v>
      </c>
      <c r="G429" s="217"/>
      <c r="H429" s="220">
        <v>5.76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144</v>
      </c>
      <c r="AU429" s="226" t="s">
        <v>80</v>
      </c>
      <c r="AV429" s="14" t="s">
        <v>80</v>
      </c>
      <c r="AW429" s="14" t="s">
        <v>33</v>
      </c>
      <c r="AX429" s="14" t="s">
        <v>71</v>
      </c>
      <c r="AY429" s="226" t="s">
        <v>135</v>
      </c>
    </row>
    <row r="430" spans="1:65" s="14" customFormat="1" ht="10.199999999999999">
      <c r="B430" s="216"/>
      <c r="C430" s="217"/>
      <c r="D430" s="207" t="s">
        <v>144</v>
      </c>
      <c r="E430" s="218" t="s">
        <v>18</v>
      </c>
      <c r="F430" s="219" t="s">
        <v>344</v>
      </c>
      <c r="G430" s="217"/>
      <c r="H430" s="220">
        <v>6.66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144</v>
      </c>
      <c r="AU430" s="226" t="s">
        <v>80</v>
      </c>
      <c r="AV430" s="14" t="s">
        <v>80</v>
      </c>
      <c r="AW430" s="14" t="s">
        <v>33</v>
      </c>
      <c r="AX430" s="14" t="s">
        <v>71</v>
      </c>
      <c r="AY430" s="226" t="s">
        <v>135</v>
      </c>
    </row>
    <row r="431" spans="1:65" s="13" customFormat="1" ht="10.199999999999999">
      <c r="B431" s="205"/>
      <c r="C431" s="206"/>
      <c r="D431" s="207" t="s">
        <v>144</v>
      </c>
      <c r="E431" s="208" t="s">
        <v>18</v>
      </c>
      <c r="F431" s="209" t="s">
        <v>345</v>
      </c>
      <c r="G431" s="206"/>
      <c r="H431" s="208" t="s">
        <v>18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144</v>
      </c>
      <c r="AU431" s="215" t="s">
        <v>80</v>
      </c>
      <c r="AV431" s="13" t="s">
        <v>78</v>
      </c>
      <c r="AW431" s="13" t="s">
        <v>33</v>
      </c>
      <c r="AX431" s="13" t="s">
        <v>71</v>
      </c>
      <c r="AY431" s="215" t="s">
        <v>135</v>
      </c>
    </row>
    <row r="432" spans="1:65" s="14" customFormat="1" ht="10.199999999999999">
      <c r="B432" s="216"/>
      <c r="C432" s="217"/>
      <c r="D432" s="207" t="s">
        <v>144</v>
      </c>
      <c r="E432" s="218" t="s">
        <v>18</v>
      </c>
      <c r="F432" s="219" t="s">
        <v>346</v>
      </c>
      <c r="G432" s="217"/>
      <c r="H432" s="220">
        <v>6.61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144</v>
      </c>
      <c r="AU432" s="226" t="s">
        <v>80</v>
      </c>
      <c r="AV432" s="14" t="s">
        <v>80</v>
      </c>
      <c r="AW432" s="14" t="s">
        <v>33</v>
      </c>
      <c r="AX432" s="14" t="s">
        <v>71</v>
      </c>
      <c r="AY432" s="226" t="s">
        <v>135</v>
      </c>
    </row>
    <row r="433" spans="1:65" s="14" customFormat="1" ht="10.199999999999999">
      <c r="B433" s="216"/>
      <c r="C433" s="217"/>
      <c r="D433" s="207" t="s">
        <v>144</v>
      </c>
      <c r="E433" s="218" t="s">
        <v>18</v>
      </c>
      <c r="F433" s="219" t="s">
        <v>347</v>
      </c>
      <c r="G433" s="217"/>
      <c r="H433" s="220">
        <v>5.4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144</v>
      </c>
      <c r="AU433" s="226" t="s">
        <v>80</v>
      </c>
      <c r="AV433" s="14" t="s">
        <v>80</v>
      </c>
      <c r="AW433" s="14" t="s">
        <v>33</v>
      </c>
      <c r="AX433" s="14" t="s">
        <v>71</v>
      </c>
      <c r="AY433" s="226" t="s">
        <v>135</v>
      </c>
    </row>
    <row r="434" spans="1:65" s="15" customFormat="1" ht="10.199999999999999">
      <c r="B434" s="227"/>
      <c r="C434" s="228"/>
      <c r="D434" s="207" t="s">
        <v>144</v>
      </c>
      <c r="E434" s="229" t="s">
        <v>18</v>
      </c>
      <c r="F434" s="230" t="s">
        <v>147</v>
      </c>
      <c r="G434" s="228"/>
      <c r="H434" s="231">
        <v>35.950000000000003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AT434" s="237" t="s">
        <v>144</v>
      </c>
      <c r="AU434" s="237" t="s">
        <v>80</v>
      </c>
      <c r="AV434" s="15" t="s">
        <v>142</v>
      </c>
      <c r="AW434" s="15" t="s">
        <v>33</v>
      </c>
      <c r="AX434" s="15" t="s">
        <v>78</v>
      </c>
      <c r="AY434" s="237" t="s">
        <v>135</v>
      </c>
    </row>
    <row r="435" spans="1:65" s="2" customFormat="1" ht="16.5" customHeight="1">
      <c r="A435" s="35"/>
      <c r="B435" s="36"/>
      <c r="C435" s="238" t="s">
        <v>389</v>
      </c>
      <c r="D435" s="238" t="s">
        <v>281</v>
      </c>
      <c r="E435" s="239" t="s">
        <v>390</v>
      </c>
      <c r="F435" s="240" t="s">
        <v>391</v>
      </c>
      <c r="G435" s="241" t="s">
        <v>140</v>
      </c>
      <c r="H435" s="242">
        <v>36.67</v>
      </c>
      <c r="I435" s="243"/>
      <c r="J435" s="242">
        <f>ROUND(I435*H435,2)</f>
        <v>0</v>
      </c>
      <c r="K435" s="240" t="s">
        <v>141</v>
      </c>
      <c r="L435" s="244"/>
      <c r="M435" s="245" t="s">
        <v>18</v>
      </c>
      <c r="N435" s="246" t="s">
        <v>42</v>
      </c>
      <c r="O435" s="65"/>
      <c r="P435" s="201">
        <f>O435*H435</f>
        <v>0</v>
      </c>
      <c r="Q435" s="201">
        <v>5.1000000000000004E-4</v>
      </c>
      <c r="R435" s="201">
        <f>Q435*H435</f>
        <v>1.8701700000000002E-2</v>
      </c>
      <c r="S435" s="201">
        <v>0</v>
      </c>
      <c r="T435" s="202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3" t="s">
        <v>199</v>
      </c>
      <c r="AT435" s="203" t="s">
        <v>281</v>
      </c>
      <c r="AU435" s="203" t="s">
        <v>80</v>
      </c>
      <c r="AY435" s="18" t="s">
        <v>135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8" t="s">
        <v>78</v>
      </c>
      <c r="BK435" s="204">
        <f>ROUND(I435*H435,2)</f>
        <v>0</v>
      </c>
      <c r="BL435" s="18" t="s">
        <v>142</v>
      </c>
      <c r="BM435" s="203" t="s">
        <v>392</v>
      </c>
    </row>
    <row r="436" spans="1:65" s="13" customFormat="1" ht="10.199999999999999">
      <c r="B436" s="205"/>
      <c r="C436" s="206"/>
      <c r="D436" s="207" t="s">
        <v>144</v>
      </c>
      <c r="E436" s="208" t="s">
        <v>18</v>
      </c>
      <c r="F436" s="209" t="s">
        <v>393</v>
      </c>
      <c r="G436" s="206"/>
      <c r="H436" s="208" t="s">
        <v>18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144</v>
      </c>
      <c r="AU436" s="215" t="s">
        <v>80</v>
      </c>
      <c r="AV436" s="13" t="s">
        <v>78</v>
      </c>
      <c r="AW436" s="13" t="s">
        <v>33</v>
      </c>
      <c r="AX436" s="13" t="s">
        <v>71</v>
      </c>
      <c r="AY436" s="215" t="s">
        <v>135</v>
      </c>
    </row>
    <row r="437" spans="1:65" s="13" customFormat="1" ht="10.199999999999999">
      <c r="B437" s="205"/>
      <c r="C437" s="206"/>
      <c r="D437" s="207" t="s">
        <v>144</v>
      </c>
      <c r="E437" s="208" t="s">
        <v>18</v>
      </c>
      <c r="F437" s="209" t="s">
        <v>341</v>
      </c>
      <c r="G437" s="206"/>
      <c r="H437" s="208" t="s">
        <v>18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144</v>
      </c>
      <c r="AU437" s="215" t="s">
        <v>80</v>
      </c>
      <c r="AV437" s="13" t="s">
        <v>78</v>
      </c>
      <c r="AW437" s="13" t="s">
        <v>33</v>
      </c>
      <c r="AX437" s="13" t="s">
        <v>71</v>
      </c>
      <c r="AY437" s="215" t="s">
        <v>135</v>
      </c>
    </row>
    <row r="438" spans="1:65" s="14" customFormat="1" ht="10.199999999999999">
      <c r="B438" s="216"/>
      <c r="C438" s="217"/>
      <c r="D438" s="207" t="s">
        <v>144</v>
      </c>
      <c r="E438" s="218" t="s">
        <v>18</v>
      </c>
      <c r="F438" s="219" t="s">
        <v>342</v>
      </c>
      <c r="G438" s="217"/>
      <c r="H438" s="220">
        <v>11.52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144</v>
      </c>
      <c r="AU438" s="226" t="s">
        <v>80</v>
      </c>
      <c r="AV438" s="14" t="s">
        <v>80</v>
      </c>
      <c r="AW438" s="14" t="s">
        <v>33</v>
      </c>
      <c r="AX438" s="14" t="s">
        <v>71</v>
      </c>
      <c r="AY438" s="226" t="s">
        <v>135</v>
      </c>
    </row>
    <row r="439" spans="1:65" s="14" customFormat="1" ht="10.199999999999999">
      <c r="B439" s="216"/>
      <c r="C439" s="217"/>
      <c r="D439" s="207" t="s">
        <v>144</v>
      </c>
      <c r="E439" s="218" t="s">
        <v>18</v>
      </c>
      <c r="F439" s="219" t="s">
        <v>343</v>
      </c>
      <c r="G439" s="217"/>
      <c r="H439" s="220">
        <v>5.76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144</v>
      </c>
      <c r="AU439" s="226" t="s">
        <v>80</v>
      </c>
      <c r="AV439" s="14" t="s">
        <v>80</v>
      </c>
      <c r="AW439" s="14" t="s">
        <v>33</v>
      </c>
      <c r="AX439" s="14" t="s">
        <v>71</v>
      </c>
      <c r="AY439" s="226" t="s">
        <v>135</v>
      </c>
    </row>
    <row r="440" spans="1:65" s="14" customFormat="1" ht="10.199999999999999">
      <c r="B440" s="216"/>
      <c r="C440" s="217"/>
      <c r="D440" s="207" t="s">
        <v>144</v>
      </c>
      <c r="E440" s="218" t="s">
        <v>18</v>
      </c>
      <c r="F440" s="219" t="s">
        <v>344</v>
      </c>
      <c r="G440" s="217"/>
      <c r="H440" s="220">
        <v>6.66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144</v>
      </c>
      <c r="AU440" s="226" t="s">
        <v>80</v>
      </c>
      <c r="AV440" s="14" t="s">
        <v>80</v>
      </c>
      <c r="AW440" s="14" t="s">
        <v>33</v>
      </c>
      <c r="AX440" s="14" t="s">
        <v>71</v>
      </c>
      <c r="AY440" s="226" t="s">
        <v>135</v>
      </c>
    </row>
    <row r="441" spans="1:65" s="13" customFormat="1" ht="10.199999999999999">
      <c r="B441" s="205"/>
      <c r="C441" s="206"/>
      <c r="D441" s="207" t="s">
        <v>144</v>
      </c>
      <c r="E441" s="208" t="s">
        <v>18</v>
      </c>
      <c r="F441" s="209" t="s">
        <v>345</v>
      </c>
      <c r="G441" s="206"/>
      <c r="H441" s="208" t="s">
        <v>18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144</v>
      </c>
      <c r="AU441" s="215" t="s">
        <v>80</v>
      </c>
      <c r="AV441" s="13" t="s">
        <v>78</v>
      </c>
      <c r="AW441" s="13" t="s">
        <v>33</v>
      </c>
      <c r="AX441" s="13" t="s">
        <v>71</v>
      </c>
      <c r="AY441" s="215" t="s">
        <v>135</v>
      </c>
    </row>
    <row r="442" spans="1:65" s="14" customFormat="1" ht="10.199999999999999">
      <c r="B442" s="216"/>
      <c r="C442" s="217"/>
      <c r="D442" s="207" t="s">
        <v>144</v>
      </c>
      <c r="E442" s="218" t="s">
        <v>18</v>
      </c>
      <c r="F442" s="219" t="s">
        <v>346</v>
      </c>
      <c r="G442" s="217"/>
      <c r="H442" s="220">
        <v>6.61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144</v>
      </c>
      <c r="AU442" s="226" t="s">
        <v>80</v>
      </c>
      <c r="AV442" s="14" t="s">
        <v>80</v>
      </c>
      <c r="AW442" s="14" t="s">
        <v>33</v>
      </c>
      <c r="AX442" s="14" t="s">
        <v>71</v>
      </c>
      <c r="AY442" s="226" t="s">
        <v>135</v>
      </c>
    </row>
    <row r="443" spans="1:65" s="14" customFormat="1" ht="10.199999999999999">
      <c r="B443" s="216"/>
      <c r="C443" s="217"/>
      <c r="D443" s="207" t="s">
        <v>144</v>
      </c>
      <c r="E443" s="218" t="s">
        <v>18</v>
      </c>
      <c r="F443" s="219" t="s">
        <v>347</v>
      </c>
      <c r="G443" s="217"/>
      <c r="H443" s="220">
        <v>5.4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144</v>
      </c>
      <c r="AU443" s="226" t="s">
        <v>80</v>
      </c>
      <c r="AV443" s="14" t="s">
        <v>80</v>
      </c>
      <c r="AW443" s="14" t="s">
        <v>33</v>
      </c>
      <c r="AX443" s="14" t="s">
        <v>71</v>
      </c>
      <c r="AY443" s="226" t="s">
        <v>135</v>
      </c>
    </row>
    <row r="444" spans="1:65" s="15" customFormat="1" ht="10.199999999999999">
      <c r="B444" s="227"/>
      <c r="C444" s="228"/>
      <c r="D444" s="207" t="s">
        <v>144</v>
      </c>
      <c r="E444" s="229" t="s">
        <v>18</v>
      </c>
      <c r="F444" s="230" t="s">
        <v>147</v>
      </c>
      <c r="G444" s="228"/>
      <c r="H444" s="231">
        <v>35.950000000000003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AT444" s="237" t="s">
        <v>144</v>
      </c>
      <c r="AU444" s="237" t="s">
        <v>80</v>
      </c>
      <c r="AV444" s="15" t="s">
        <v>142</v>
      </c>
      <c r="AW444" s="15" t="s">
        <v>33</v>
      </c>
      <c r="AX444" s="15" t="s">
        <v>78</v>
      </c>
      <c r="AY444" s="237" t="s">
        <v>135</v>
      </c>
    </row>
    <row r="445" spans="1:65" s="14" customFormat="1" ht="10.199999999999999">
      <c r="B445" s="216"/>
      <c r="C445" s="217"/>
      <c r="D445" s="207" t="s">
        <v>144</v>
      </c>
      <c r="E445" s="217"/>
      <c r="F445" s="219" t="s">
        <v>394</v>
      </c>
      <c r="G445" s="217"/>
      <c r="H445" s="220">
        <v>36.67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144</v>
      </c>
      <c r="AU445" s="226" t="s">
        <v>80</v>
      </c>
      <c r="AV445" s="14" t="s">
        <v>80</v>
      </c>
      <c r="AW445" s="14" t="s">
        <v>4</v>
      </c>
      <c r="AX445" s="14" t="s">
        <v>78</v>
      </c>
      <c r="AY445" s="226" t="s">
        <v>135</v>
      </c>
    </row>
    <row r="446" spans="1:65" s="2" customFormat="1" ht="16.5" customHeight="1">
      <c r="A446" s="35"/>
      <c r="B446" s="36"/>
      <c r="C446" s="193" t="s">
        <v>395</v>
      </c>
      <c r="D446" s="193" t="s">
        <v>137</v>
      </c>
      <c r="E446" s="194" t="s">
        <v>396</v>
      </c>
      <c r="F446" s="195" t="s">
        <v>397</v>
      </c>
      <c r="G446" s="196" t="s">
        <v>320</v>
      </c>
      <c r="H446" s="197">
        <v>32.299999999999997</v>
      </c>
      <c r="I446" s="198"/>
      <c r="J446" s="197">
        <f>ROUND(I446*H446,2)</f>
        <v>0</v>
      </c>
      <c r="K446" s="195" t="s">
        <v>398</v>
      </c>
      <c r="L446" s="40"/>
      <c r="M446" s="199" t="s">
        <v>18</v>
      </c>
      <c r="N446" s="200" t="s">
        <v>42</v>
      </c>
      <c r="O446" s="65"/>
      <c r="P446" s="201">
        <f>O446*H446</f>
        <v>0</v>
      </c>
      <c r="Q446" s="201">
        <v>1.7600000000000001E-3</v>
      </c>
      <c r="R446" s="201">
        <f>Q446*H446</f>
        <v>5.6847999999999996E-2</v>
      </c>
      <c r="S446" s="201">
        <v>0</v>
      </c>
      <c r="T446" s="20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3" t="s">
        <v>142</v>
      </c>
      <c r="AT446" s="203" t="s">
        <v>137</v>
      </c>
      <c r="AU446" s="203" t="s">
        <v>80</v>
      </c>
      <c r="AY446" s="18" t="s">
        <v>135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8" t="s">
        <v>78</v>
      </c>
      <c r="BK446" s="204">
        <f>ROUND(I446*H446,2)</f>
        <v>0</v>
      </c>
      <c r="BL446" s="18" t="s">
        <v>142</v>
      </c>
      <c r="BM446" s="203" t="s">
        <v>399</v>
      </c>
    </row>
    <row r="447" spans="1:65" s="13" customFormat="1" ht="10.199999999999999">
      <c r="B447" s="205"/>
      <c r="C447" s="206"/>
      <c r="D447" s="207" t="s">
        <v>144</v>
      </c>
      <c r="E447" s="208" t="s">
        <v>18</v>
      </c>
      <c r="F447" s="209" t="s">
        <v>400</v>
      </c>
      <c r="G447" s="206"/>
      <c r="H447" s="208" t="s">
        <v>18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144</v>
      </c>
      <c r="AU447" s="215" t="s">
        <v>80</v>
      </c>
      <c r="AV447" s="13" t="s">
        <v>78</v>
      </c>
      <c r="AW447" s="13" t="s">
        <v>33</v>
      </c>
      <c r="AX447" s="13" t="s">
        <v>71</v>
      </c>
      <c r="AY447" s="215" t="s">
        <v>135</v>
      </c>
    </row>
    <row r="448" spans="1:65" s="13" customFormat="1" ht="10.199999999999999">
      <c r="B448" s="205"/>
      <c r="C448" s="206"/>
      <c r="D448" s="207" t="s">
        <v>144</v>
      </c>
      <c r="E448" s="208" t="s">
        <v>18</v>
      </c>
      <c r="F448" s="209" t="s">
        <v>341</v>
      </c>
      <c r="G448" s="206"/>
      <c r="H448" s="208" t="s">
        <v>18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144</v>
      </c>
      <c r="AU448" s="215" t="s">
        <v>80</v>
      </c>
      <c r="AV448" s="13" t="s">
        <v>78</v>
      </c>
      <c r="AW448" s="13" t="s">
        <v>33</v>
      </c>
      <c r="AX448" s="13" t="s">
        <v>71</v>
      </c>
      <c r="AY448" s="215" t="s">
        <v>135</v>
      </c>
    </row>
    <row r="449" spans="1:65" s="14" customFormat="1" ht="10.199999999999999">
      <c r="B449" s="216"/>
      <c r="C449" s="217"/>
      <c r="D449" s="207" t="s">
        <v>144</v>
      </c>
      <c r="E449" s="218" t="s">
        <v>18</v>
      </c>
      <c r="F449" s="219" t="s">
        <v>401</v>
      </c>
      <c r="G449" s="217"/>
      <c r="H449" s="220">
        <v>21.2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144</v>
      </c>
      <c r="AU449" s="226" t="s">
        <v>80</v>
      </c>
      <c r="AV449" s="14" t="s">
        <v>80</v>
      </c>
      <c r="AW449" s="14" t="s">
        <v>33</v>
      </c>
      <c r="AX449" s="14" t="s">
        <v>71</v>
      </c>
      <c r="AY449" s="226" t="s">
        <v>135</v>
      </c>
    </row>
    <row r="450" spans="1:65" s="14" customFormat="1" ht="10.199999999999999">
      <c r="B450" s="216"/>
      <c r="C450" s="217"/>
      <c r="D450" s="207" t="s">
        <v>144</v>
      </c>
      <c r="E450" s="218" t="s">
        <v>18</v>
      </c>
      <c r="F450" s="219" t="s">
        <v>402</v>
      </c>
      <c r="G450" s="217"/>
      <c r="H450" s="220">
        <v>11.1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144</v>
      </c>
      <c r="AU450" s="226" t="s">
        <v>80</v>
      </c>
      <c r="AV450" s="14" t="s">
        <v>80</v>
      </c>
      <c r="AW450" s="14" t="s">
        <v>33</v>
      </c>
      <c r="AX450" s="14" t="s">
        <v>71</v>
      </c>
      <c r="AY450" s="226" t="s">
        <v>135</v>
      </c>
    </row>
    <row r="451" spans="1:65" s="15" customFormat="1" ht="10.199999999999999">
      <c r="B451" s="227"/>
      <c r="C451" s="228"/>
      <c r="D451" s="207" t="s">
        <v>144</v>
      </c>
      <c r="E451" s="229" t="s">
        <v>18</v>
      </c>
      <c r="F451" s="230" t="s">
        <v>147</v>
      </c>
      <c r="G451" s="228"/>
      <c r="H451" s="231">
        <v>32.299999999999997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144</v>
      </c>
      <c r="AU451" s="237" t="s">
        <v>80</v>
      </c>
      <c r="AV451" s="15" t="s">
        <v>142</v>
      </c>
      <c r="AW451" s="15" t="s">
        <v>33</v>
      </c>
      <c r="AX451" s="15" t="s">
        <v>78</v>
      </c>
      <c r="AY451" s="237" t="s">
        <v>135</v>
      </c>
    </row>
    <row r="452" spans="1:65" s="2" customFormat="1" ht="16.5" customHeight="1">
      <c r="A452" s="35"/>
      <c r="B452" s="36"/>
      <c r="C452" s="238" t="s">
        <v>403</v>
      </c>
      <c r="D452" s="238" t="s">
        <v>281</v>
      </c>
      <c r="E452" s="239" t="s">
        <v>404</v>
      </c>
      <c r="F452" s="240" t="s">
        <v>405</v>
      </c>
      <c r="G452" s="241" t="s">
        <v>320</v>
      </c>
      <c r="H452" s="242">
        <v>38.76</v>
      </c>
      <c r="I452" s="243"/>
      <c r="J452" s="242">
        <f>ROUND(I452*H452,2)</f>
        <v>0</v>
      </c>
      <c r="K452" s="240" t="s">
        <v>398</v>
      </c>
      <c r="L452" s="244"/>
      <c r="M452" s="245" t="s">
        <v>18</v>
      </c>
      <c r="N452" s="246" t="s">
        <v>42</v>
      </c>
      <c r="O452" s="65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199</v>
      </c>
      <c r="AT452" s="203" t="s">
        <v>281</v>
      </c>
      <c r="AU452" s="203" t="s">
        <v>80</v>
      </c>
      <c r="AY452" s="18" t="s">
        <v>135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78</v>
      </c>
      <c r="BK452" s="204">
        <f>ROUND(I452*H452,2)</f>
        <v>0</v>
      </c>
      <c r="BL452" s="18" t="s">
        <v>142</v>
      </c>
      <c r="BM452" s="203" t="s">
        <v>406</v>
      </c>
    </row>
    <row r="453" spans="1:65" s="13" customFormat="1" ht="10.199999999999999">
      <c r="B453" s="205"/>
      <c r="C453" s="206"/>
      <c r="D453" s="207" t="s">
        <v>144</v>
      </c>
      <c r="E453" s="208" t="s">
        <v>18</v>
      </c>
      <c r="F453" s="209" t="s">
        <v>400</v>
      </c>
      <c r="G453" s="206"/>
      <c r="H453" s="208" t="s">
        <v>18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144</v>
      </c>
      <c r="AU453" s="215" t="s">
        <v>80</v>
      </c>
      <c r="AV453" s="13" t="s">
        <v>78</v>
      </c>
      <c r="AW453" s="13" t="s">
        <v>33</v>
      </c>
      <c r="AX453" s="13" t="s">
        <v>71</v>
      </c>
      <c r="AY453" s="215" t="s">
        <v>135</v>
      </c>
    </row>
    <row r="454" spans="1:65" s="13" customFormat="1" ht="10.199999999999999">
      <c r="B454" s="205"/>
      <c r="C454" s="206"/>
      <c r="D454" s="207" t="s">
        <v>144</v>
      </c>
      <c r="E454" s="208" t="s">
        <v>18</v>
      </c>
      <c r="F454" s="209" t="s">
        <v>341</v>
      </c>
      <c r="G454" s="206"/>
      <c r="H454" s="208" t="s">
        <v>18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144</v>
      </c>
      <c r="AU454" s="215" t="s">
        <v>80</v>
      </c>
      <c r="AV454" s="13" t="s">
        <v>78</v>
      </c>
      <c r="AW454" s="13" t="s">
        <v>33</v>
      </c>
      <c r="AX454" s="13" t="s">
        <v>71</v>
      </c>
      <c r="AY454" s="215" t="s">
        <v>135</v>
      </c>
    </row>
    <row r="455" spans="1:65" s="14" customFormat="1" ht="10.199999999999999">
      <c r="B455" s="216"/>
      <c r="C455" s="217"/>
      <c r="D455" s="207" t="s">
        <v>144</v>
      </c>
      <c r="E455" s="218" t="s">
        <v>18</v>
      </c>
      <c r="F455" s="219" t="s">
        <v>401</v>
      </c>
      <c r="G455" s="217"/>
      <c r="H455" s="220">
        <v>21.2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144</v>
      </c>
      <c r="AU455" s="226" t="s">
        <v>80</v>
      </c>
      <c r="AV455" s="14" t="s">
        <v>80</v>
      </c>
      <c r="AW455" s="14" t="s">
        <v>33</v>
      </c>
      <c r="AX455" s="14" t="s">
        <v>71</v>
      </c>
      <c r="AY455" s="226" t="s">
        <v>135</v>
      </c>
    </row>
    <row r="456" spans="1:65" s="14" customFormat="1" ht="10.199999999999999">
      <c r="B456" s="216"/>
      <c r="C456" s="217"/>
      <c r="D456" s="207" t="s">
        <v>144</v>
      </c>
      <c r="E456" s="218" t="s">
        <v>18</v>
      </c>
      <c r="F456" s="219" t="s">
        <v>402</v>
      </c>
      <c r="G456" s="217"/>
      <c r="H456" s="220">
        <v>11.1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144</v>
      </c>
      <c r="AU456" s="226" t="s">
        <v>80</v>
      </c>
      <c r="AV456" s="14" t="s">
        <v>80</v>
      </c>
      <c r="AW456" s="14" t="s">
        <v>33</v>
      </c>
      <c r="AX456" s="14" t="s">
        <v>71</v>
      </c>
      <c r="AY456" s="226" t="s">
        <v>135</v>
      </c>
    </row>
    <row r="457" spans="1:65" s="15" customFormat="1" ht="10.199999999999999">
      <c r="B457" s="227"/>
      <c r="C457" s="228"/>
      <c r="D457" s="207" t="s">
        <v>144</v>
      </c>
      <c r="E457" s="229" t="s">
        <v>18</v>
      </c>
      <c r="F457" s="230" t="s">
        <v>147</v>
      </c>
      <c r="G457" s="228"/>
      <c r="H457" s="231">
        <v>32.299999999999997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AT457" s="237" t="s">
        <v>144</v>
      </c>
      <c r="AU457" s="237" t="s">
        <v>80</v>
      </c>
      <c r="AV457" s="15" t="s">
        <v>142</v>
      </c>
      <c r="AW457" s="15" t="s">
        <v>33</v>
      </c>
      <c r="AX457" s="15" t="s">
        <v>78</v>
      </c>
      <c r="AY457" s="237" t="s">
        <v>135</v>
      </c>
    </row>
    <row r="458" spans="1:65" s="14" customFormat="1" ht="10.199999999999999">
      <c r="B458" s="216"/>
      <c r="C458" s="217"/>
      <c r="D458" s="207" t="s">
        <v>144</v>
      </c>
      <c r="E458" s="217"/>
      <c r="F458" s="219" t="s">
        <v>407</v>
      </c>
      <c r="G458" s="217"/>
      <c r="H458" s="220">
        <v>38.76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144</v>
      </c>
      <c r="AU458" s="226" t="s">
        <v>80</v>
      </c>
      <c r="AV458" s="14" t="s">
        <v>80</v>
      </c>
      <c r="AW458" s="14" t="s">
        <v>4</v>
      </c>
      <c r="AX458" s="14" t="s">
        <v>78</v>
      </c>
      <c r="AY458" s="226" t="s">
        <v>135</v>
      </c>
    </row>
    <row r="459" spans="1:65" s="2" customFormat="1" ht="21.75" customHeight="1">
      <c r="A459" s="35"/>
      <c r="B459" s="36"/>
      <c r="C459" s="193" t="s">
        <v>408</v>
      </c>
      <c r="D459" s="193" t="s">
        <v>137</v>
      </c>
      <c r="E459" s="194" t="s">
        <v>409</v>
      </c>
      <c r="F459" s="195" t="s">
        <v>410</v>
      </c>
      <c r="G459" s="196" t="s">
        <v>140</v>
      </c>
      <c r="H459" s="197">
        <v>40.72</v>
      </c>
      <c r="I459" s="198"/>
      <c r="J459" s="197">
        <f>ROUND(I459*H459,2)</f>
        <v>0</v>
      </c>
      <c r="K459" s="195" t="s">
        <v>141</v>
      </c>
      <c r="L459" s="40"/>
      <c r="M459" s="199" t="s">
        <v>18</v>
      </c>
      <c r="N459" s="200" t="s">
        <v>42</v>
      </c>
      <c r="O459" s="65"/>
      <c r="P459" s="201">
        <f>O459*H459</f>
        <v>0</v>
      </c>
      <c r="Q459" s="201">
        <v>8.2500000000000004E-3</v>
      </c>
      <c r="R459" s="201">
        <f>Q459*H459</f>
        <v>0.33594000000000002</v>
      </c>
      <c r="S459" s="201">
        <v>0</v>
      </c>
      <c r="T459" s="202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3" t="s">
        <v>142</v>
      </c>
      <c r="AT459" s="203" t="s">
        <v>137</v>
      </c>
      <c r="AU459" s="203" t="s">
        <v>80</v>
      </c>
      <c r="AY459" s="18" t="s">
        <v>135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8" t="s">
        <v>78</v>
      </c>
      <c r="BK459" s="204">
        <f>ROUND(I459*H459,2)</f>
        <v>0</v>
      </c>
      <c r="BL459" s="18" t="s">
        <v>142</v>
      </c>
      <c r="BM459" s="203" t="s">
        <v>411</v>
      </c>
    </row>
    <row r="460" spans="1:65" s="13" customFormat="1" ht="10.199999999999999">
      <c r="B460" s="205"/>
      <c r="C460" s="206"/>
      <c r="D460" s="207" t="s">
        <v>144</v>
      </c>
      <c r="E460" s="208" t="s">
        <v>18</v>
      </c>
      <c r="F460" s="209" t="s">
        <v>412</v>
      </c>
      <c r="G460" s="206"/>
      <c r="H460" s="208" t="s">
        <v>18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144</v>
      </c>
      <c r="AU460" s="215" t="s">
        <v>80</v>
      </c>
      <c r="AV460" s="13" t="s">
        <v>78</v>
      </c>
      <c r="AW460" s="13" t="s">
        <v>33</v>
      </c>
      <c r="AX460" s="13" t="s">
        <v>71</v>
      </c>
      <c r="AY460" s="215" t="s">
        <v>135</v>
      </c>
    </row>
    <row r="461" spans="1:65" s="13" customFormat="1" ht="10.199999999999999">
      <c r="B461" s="205"/>
      <c r="C461" s="206"/>
      <c r="D461" s="207" t="s">
        <v>144</v>
      </c>
      <c r="E461" s="208" t="s">
        <v>18</v>
      </c>
      <c r="F461" s="209" t="s">
        <v>413</v>
      </c>
      <c r="G461" s="206"/>
      <c r="H461" s="208" t="s">
        <v>18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144</v>
      </c>
      <c r="AU461" s="215" t="s">
        <v>80</v>
      </c>
      <c r="AV461" s="13" t="s">
        <v>78</v>
      </c>
      <c r="AW461" s="13" t="s">
        <v>33</v>
      </c>
      <c r="AX461" s="13" t="s">
        <v>71</v>
      </c>
      <c r="AY461" s="215" t="s">
        <v>135</v>
      </c>
    </row>
    <row r="462" spans="1:65" s="14" customFormat="1" ht="10.199999999999999">
      <c r="B462" s="216"/>
      <c r="C462" s="217"/>
      <c r="D462" s="207" t="s">
        <v>144</v>
      </c>
      <c r="E462" s="218" t="s">
        <v>18</v>
      </c>
      <c r="F462" s="219" t="s">
        <v>414</v>
      </c>
      <c r="G462" s="217"/>
      <c r="H462" s="220">
        <v>5.58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144</v>
      </c>
      <c r="AU462" s="226" t="s">
        <v>80</v>
      </c>
      <c r="AV462" s="14" t="s">
        <v>80</v>
      </c>
      <c r="AW462" s="14" t="s">
        <v>33</v>
      </c>
      <c r="AX462" s="14" t="s">
        <v>71</v>
      </c>
      <c r="AY462" s="226" t="s">
        <v>135</v>
      </c>
    </row>
    <row r="463" spans="1:65" s="14" customFormat="1" ht="10.199999999999999">
      <c r="B463" s="216"/>
      <c r="C463" s="217"/>
      <c r="D463" s="207" t="s">
        <v>144</v>
      </c>
      <c r="E463" s="218" t="s">
        <v>18</v>
      </c>
      <c r="F463" s="219" t="s">
        <v>414</v>
      </c>
      <c r="G463" s="217"/>
      <c r="H463" s="220">
        <v>5.58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144</v>
      </c>
      <c r="AU463" s="226" t="s">
        <v>80</v>
      </c>
      <c r="AV463" s="14" t="s">
        <v>80</v>
      </c>
      <c r="AW463" s="14" t="s">
        <v>33</v>
      </c>
      <c r="AX463" s="14" t="s">
        <v>71</v>
      </c>
      <c r="AY463" s="226" t="s">
        <v>135</v>
      </c>
    </row>
    <row r="464" spans="1:65" s="14" customFormat="1" ht="10.199999999999999">
      <c r="B464" s="216"/>
      <c r="C464" s="217"/>
      <c r="D464" s="207" t="s">
        <v>144</v>
      </c>
      <c r="E464" s="218" t="s">
        <v>18</v>
      </c>
      <c r="F464" s="219" t="s">
        <v>415</v>
      </c>
      <c r="G464" s="217"/>
      <c r="H464" s="220">
        <v>1.4</v>
      </c>
      <c r="I464" s="221"/>
      <c r="J464" s="217"/>
      <c r="K464" s="217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144</v>
      </c>
      <c r="AU464" s="226" t="s">
        <v>80</v>
      </c>
      <c r="AV464" s="14" t="s">
        <v>80</v>
      </c>
      <c r="AW464" s="14" t="s">
        <v>33</v>
      </c>
      <c r="AX464" s="14" t="s">
        <v>71</v>
      </c>
      <c r="AY464" s="226" t="s">
        <v>135</v>
      </c>
    </row>
    <row r="465" spans="1:65" s="14" customFormat="1" ht="10.199999999999999">
      <c r="B465" s="216"/>
      <c r="C465" s="217"/>
      <c r="D465" s="207" t="s">
        <v>144</v>
      </c>
      <c r="E465" s="218" t="s">
        <v>18</v>
      </c>
      <c r="F465" s="219" t="s">
        <v>416</v>
      </c>
      <c r="G465" s="217"/>
      <c r="H465" s="220">
        <v>2.52</v>
      </c>
      <c r="I465" s="221"/>
      <c r="J465" s="217"/>
      <c r="K465" s="217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144</v>
      </c>
      <c r="AU465" s="226" t="s">
        <v>80</v>
      </c>
      <c r="AV465" s="14" t="s">
        <v>80</v>
      </c>
      <c r="AW465" s="14" t="s">
        <v>33</v>
      </c>
      <c r="AX465" s="14" t="s">
        <v>71</v>
      </c>
      <c r="AY465" s="226" t="s">
        <v>135</v>
      </c>
    </row>
    <row r="466" spans="1:65" s="14" customFormat="1" ht="10.199999999999999">
      <c r="B466" s="216"/>
      <c r="C466" s="217"/>
      <c r="D466" s="207" t="s">
        <v>144</v>
      </c>
      <c r="E466" s="218" t="s">
        <v>18</v>
      </c>
      <c r="F466" s="219" t="s">
        <v>417</v>
      </c>
      <c r="G466" s="217"/>
      <c r="H466" s="220">
        <v>2.76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144</v>
      </c>
      <c r="AU466" s="226" t="s">
        <v>80</v>
      </c>
      <c r="AV466" s="14" t="s">
        <v>80</v>
      </c>
      <c r="AW466" s="14" t="s">
        <v>33</v>
      </c>
      <c r="AX466" s="14" t="s">
        <v>71</v>
      </c>
      <c r="AY466" s="226" t="s">
        <v>135</v>
      </c>
    </row>
    <row r="467" spans="1:65" s="14" customFormat="1" ht="10.199999999999999">
      <c r="B467" s="216"/>
      <c r="C467" s="217"/>
      <c r="D467" s="207" t="s">
        <v>144</v>
      </c>
      <c r="E467" s="218" t="s">
        <v>18</v>
      </c>
      <c r="F467" s="219" t="s">
        <v>417</v>
      </c>
      <c r="G467" s="217"/>
      <c r="H467" s="220">
        <v>2.76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144</v>
      </c>
      <c r="AU467" s="226" t="s">
        <v>80</v>
      </c>
      <c r="AV467" s="14" t="s">
        <v>80</v>
      </c>
      <c r="AW467" s="14" t="s">
        <v>33</v>
      </c>
      <c r="AX467" s="14" t="s">
        <v>71</v>
      </c>
      <c r="AY467" s="226" t="s">
        <v>135</v>
      </c>
    </row>
    <row r="468" spans="1:65" s="14" customFormat="1" ht="10.199999999999999">
      <c r="B468" s="216"/>
      <c r="C468" s="217"/>
      <c r="D468" s="207" t="s">
        <v>144</v>
      </c>
      <c r="E468" s="218" t="s">
        <v>18</v>
      </c>
      <c r="F468" s="219" t="s">
        <v>418</v>
      </c>
      <c r="G468" s="217"/>
      <c r="H468" s="220">
        <v>1.72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144</v>
      </c>
      <c r="AU468" s="226" t="s">
        <v>80</v>
      </c>
      <c r="AV468" s="14" t="s">
        <v>80</v>
      </c>
      <c r="AW468" s="14" t="s">
        <v>33</v>
      </c>
      <c r="AX468" s="14" t="s">
        <v>71</v>
      </c>
      <c r="AY468" s="226" t="s">
        <v>135</v>
      </c>
    </row>
    <row r="469" spans="1:65" s="14" customFormat="1" ht="10.199999999999999">
      <c r="B469" s="216"/>
      <c r="C469" s="217"/>
      <c r="D469" s="207" t="s">
        <v>144</v>
      </c>
      <c r="E469" s="218" t="s">
        <v>18</v>
      </c>
      <c r="F469" s="219" t="s">
        <v>419</v>
      </c>
      <c r="G469" s="217"/>
      <c r="H469" s="220">
        <v>1.96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144</v>
      </c>
      <c r="AU469" s="226" t="s">
        <v>80</v>
      </c>
      <c r="AV469" s="14" t="s">
        <v>80</v>
      </c>
      <c r="AW469" s="14" t="s">
        <v>33</v>
      </c>
      <c r="AX469" s="14" t="s">
        <v>71</v>
      </c>
      <c r="AY469" s="226" t="s">
        <v>135</v>
      </c>
    </row>
    <row r="470" spans="1:65" s="14" customFormat="1" ht="10.199999999999999">
      <c r="B470" s="216"/>
      <c r="C470" s="217"/>
      <c r="D470" s="207" t="s">
        <v>144</v>
      </c>
      <c r="E470" s="218" t="s">
        <v>18</v>
      </c>
      <c r="F470" s="219" t="s">
        <v>419</v>
      </c>
      <c r="G470" s="217"/>
      <c r="H470" s="220">
        <v>1.96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144</v>
      </c>
      <c r="AU470" s="226" t="s">
        <v>80</v>
      </c>
      <c r="AV470" s="14" t="s">
        <v>80</v>
      </c>
      <c r="AW470" s="14" t="s">
        <v>33</v>
      </c>
      <c r="AX470" s="14" t="s">
        <v>71</v>
      </c>
      <c r="AY470" s="226" t="s">
        <v>135</v>
      </c>
    </row>
    <row r="471" spans="1:65" s="14" customFormat="1" ht="10.199999999999999">
      <c r="B471" s="216"/>
      <c r="C471" s="217"/>
      <c r="D471" s="207" t="s">
        <v>144</v>
      </c>
      <c r="E471" s="218" t="s">
        <v>18</v>
      </c>
      <c r="F471" s="219" t="s">
        <v>420</v>
      </c>
      <c r="G471" s="217"/>
      <c r="H471" s="220">
        <v>1.32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144</v>
      </c>
      <c r="AU471" s="226" t="s">
        <v>80</v>
      </c>
      <c r="AV471" s="14" t="s">
        <v>80</v>
      </c>
      <c r="AW471" s="14" t="s">
        <v>33</v>
      </c>
      <c r="AX471" s="14" t="s">
        <v>71</v>
      </c>
      <c r="AY471" s="226" t="s">
        <v>135</v>
      </c>
    </row>
    <row r="472" spans="1:65" s="14" customFormat="1" ht="10.199999999999999">
      <c r="B472" s="216"/>
      <c r="C472" s="217"/>
      <c r="D472" s="207" t="s">
        <v>144</v>
      </c>
      <c r="E472" s="218" t="s">
        <v>18</v>
      </c>
      <c r="F472" s="219" t="s">
        <v>420</v>
      </c>
      <c r="G472" s="217"/>
      <c r="H472" s="220">
        <v>1.32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144</v>
      </c>
      <c r="AU472" s="226" t="s">
        <v>80</v>
      </c>
      <c r="AV472" s="14" t="s">
        <v>80</v>
      </c>
      <c r="AW472" s="14" t="s">
        <v>33</v>
      </c>
      <c r="AX472" s="14" t="s">
        <v>71</v>
      </c>
      <c r="AY472" s="226" t="s">
        <v>135</v>
      </c>
    </row>
    <row r="473" spans="1:65" s="14" customFormat="1" ht="10.199999999999999">
      <c r="B473" s="216"/>
      <c r="C473" s="217"/>
      <c r="D473" s="207" t="s">
        <v>144</v>
      </c>
      <c r="E473" s="218" t="s">
        <v>18</v>
      </c>
      <c r="F473" s="219" t="s">
        <v>421</v>
      </c>
      <c r="G473" s="217"/>
      <c r="H473" s="220">
        <v>11.84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144</v>
      </c>
      <c r="AU473" s="226" t="s">
        <v>80</v>
      </c>
      <c r="AV473" s="14" t="s">
        <v>80</v>
      </c>
      <c r="AW473" s="14" t="s">
        <v>33</v>
      </c>
      <c r="AX473" s="14" t="s">
        <v>71</v>
      </c>
      <c r="AY473" s="226" t="s">
        <v>135</v>
      </c>
    </row>
    <row r="474" spans="1:65" s="15" customFormat="1" ht="10.199999999999999">
      <c r="B474" s="227"/>
      <c r="C474" s="228"/>
      <c r="D474" s="207" t="s">
        <v>144</v>
      </c>
      <c r="E474" s="229" t="s">
        <v>18</v>
      </c>
      <c r="F474" s="230" t="s">
        <v>147</v>
      </c>
      <c r="G474" s="228"/>
      <c r="H474" s="231">
        <v>40.72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144</v>
      </c>
      <c r="AU474" s="237" t="s">
        <v>80</v>
      </c>
      <c r="AV474" s="15" t="s">
        <v>142</v>
      </c>
      <c r="AW474" s="15" t="s">
        <v>33</v>
      </c>
      <c r="AX474" s="15" t="s">
        <v>78</v>
      </c>
      <c r="AY474" s="237" t="s">
        <v>135</v>
      </c>
    </row>
    <row r="475" spans="1:65" s="2" customFormat="1" ht="16.5" customHeight="1">
      <c r="A475" s="35"/>
      <c r="B475" s="36"/>
      <c r="C475" s="238" t="s">
        <v>422</v>
      </c>
      <c r="D475" s="238" t="s">
        <v>281</v>
      </c>
      <c r="E475" s="239" t="s">
        <v>423</v>
      </c>
      <c r="F475" s="240" t="s">
        <v>424</v>
      </c>
      <c r="G475" s="241" t="s">
        <v>320</v>
      </c>
      <c r="H475" s="242">
        <v>244.32</v>
      </c>
      <c r="I475" s="243"/>
      <c r="J475" s="242">
        <f>ROUND(I475*H475,2)</f>
        <v>0</v>
      </c>
      <c r="K475" s="240" t="s">
        <v>398</v>
      </c>
      <c r="L475" s="244"/>
      <c r="M475" s="245" t="s">
        <v>18</v>
      </c>
      <c r="N475" s="246" t="s">
        <v>42</v>
      </c>
      <c r="O475" s="65"/>
      <c r="P475" s="201">
        <f>O475*H475</f>
        <v>0</v>
      </c>
      <c r="Q475" s="201">
        <v>3.4000000000000002E-4</v>
      </c>
      <c r="R475" s="201">
        <f>Q475*H475</f>
        <v>8.3068799999999998E-2</v>
      </c>
      <c r="S475" s="201">
        <v>0</v>
      </c>
      <c r="T475" s="202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3" t="s">
        <v>199</v>
      </c>
      <c r="AT475" s="203" t="s">
        <v>281</v>
      </c>
      <c r="AU475" s="203" t="s">
        <v>80</v>
      </c>
      <c r="AY475" s="18" t="s">
        <v>135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8" t="s">
        <v>78</v>
      </c>
      <c r="BK475" s="204">
        <f>ROUND(I475*H475,2)</f>
        <v>0</v>
      </c>
      <c r="BL475" s="18" t="s">
        <v>142</v>
      </c>
      <c r="BM475" s="203" t="s">
        <v>425</v>
      </c>
    </row>
    <row r="476" spans="1:65" s="13" customFormat="1" ht="10.199999999999999">
      <c r="B476" s="205"/>
      <c r="C476" s="206"/>
      <c r="D476" s="207" t="s">
        <v>144</v>
      </c>
      <c r="E476" s="208" t="s">
        <v>18</v>
      </c>
      <c r="F476" s="209" t="s">
        <v>412</v>
      </c>
      <c r="G476" s="206"/>
      <c r="H476" s="208" t="s">
        <v>18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144</v>
      </c>
      <c r="AU476" s="215" t="s">
        <v>80</v>
      </c>
      <c r="AV476" s="13" t="s">
        <v>78</v>
      </c>
      <c r="AW476" s="13" t="s">
        <v>33</v>
      </c>
      <c r="AX476" s="13" t="s">
        <v>71</v>
      </c>
      <c r="AY476" s="215" t="s">
        <v>135</v>
      </c>
    </row>
    <row r="477" spans="1:65" s="13" customFormat="1" ht="10.199999999999999">
      <c r="B477" s="205"/>
      <c r="C477" s="206"/>
      <c r="D477" s="207" t="s">
        <v>144</v>
      </c>
      <c r="E477" s="208" t="s">
        <v>18</v>
      </c>
      <c r="F477" s="209" t="s">
        <v>413</v>
      </c>
      <c r="G477" s="206"/>
      <c r="H477" s="208" t="s">
        <v>18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144</v>
      </c>
      <c r="AU477" s="215" t="s">
        <v>80</v>
      </c>
      <c r="AV477" s="13" t="s">
        <v>78</v>
      </c>
      <c r="AW477" s="13" t="s">
        <v>33</v>
      </c>
      <c r="AX477" s="13" t="s">
        <v>71</v>
      </c>
      <c r="AY477" s="215" t="s">
        <v>135</v>
      </c>
    </row>
    <row r="478" spans="1:65" s="14" customFormat="1" ht="10.199999999999999">
      <c r="B478" s="216"/>
      <c r="C478" s="217"/>
      <c r="D478" s="207" t="s">
        <v>144</v>
      </c>
      <c r="E478" s="218" t="s">
        <v>18</v>
      </c>
      <c r="F478" s="219" t="s">
        <v>426</v>
      </c>
      <c r="G478" s="217"/>
      <c r="H478" s="220">
        <v>27.9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144</v>
      </c>
      <c r="AU478" s="226" t="s">
        <v>80</v>
      </c>
      <c r="AV478" s="14" t="s">
        <v>80</v>
      </c>
      <c r="AW478" s="14" t="s">
        <v>33</v>
      </c>
      <c r="AX478" s="14" t="s">
        <v>71</v>
      </c>
      <c r="AY478" s="226" t="s">
        <v>135</v>
      </c>
    </row>
    <row r="479" spans="1:65" s="14" customFormat="1" ht="10.199999999999999">
      <c r="B479" s="216"/>
      <c r="C479" s="217"/>
      <c r="D479" s="207" t="s">
        <v>144</v>
      </c>
      <c r="E479" s="218" t="s">
        <v>18</v>
      </c>
      <c r="F479" s="219" t="s">
        <v>426</v>
      </c>
      <c r="G479" s="217"/>
      <c r="H479" s="220">
        <v>27.9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144</v>
      </c>
      <c r="AU479" s="226" t="s">
        <v>80</v>
      </c>
      <c r="AV479" s="14" t="s">
        <v>80</v>
      </c>
      <c r="AW479" s="14" t="s">
        <v>33</v>
      </c>
      <c r="AX479" s="14" t="s">
        <v>71</v>
      </c>
      <c r="AY479" s="226" t="s">
        <v>135</v>
      </c>
    </row>
    <row r="480" spans="1:65" s="14" customFormat="1" ht="10.199999999999999">
      <c r="B480" s="216"/>
      <c r="C480" s="217"/>
      <c r="D480" s="207" t="s">
        <v>144</v>
      </c>
      <c r="E480" s="218" t="s">
        <v>18</v>
      </c>
      <c r="F480" s="219" t="s">
        <v>427</v>
      </c>
      <c r="G480" s="217"/>
      <c r="H480" s="220">
        <v>7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144</v>
      </c>
      <c r="AU480" s="226" t="s">
        <v>80</v>
      </c>
      <c r="AV480" s="14" t="s">
        <v>80</v>
      </c>
      <c r="AW480" s="14" t="s">
        <v>33</v>
      </c>
      <c r="AX480" s="14" t="s">
        <v>71</v>
      </c>
      <c r="AY480" s="226" t="s">
        <v>135</v>
      </c>
    </row>
    <row r="481" spans="1:65" s="14" customFormat="1" ht="10.199999999999999">
      <c r="B481" s="216"/>
      <c r="C481" s="217"/>
      <c r="D481" s="207" t="s">
        <v>144</v>
      </c>
      <c r="E481" s="218" t="s">
        <v>18</v>
      </c>
      <c r="F481" s="219" t="s">
        <v>428</v>
      </c>
      <c r="G481" s="217"/>
      <c r="H481" s="220">
        <v>12.6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144</v>
      </c>
      <c r="AU481" s="226" t="s">
        <v>80</v>
      </c>
      <c r="AV481" s="14" t="s">
        <v>80</v>
      </c>
      <c r="AW481" s="14" t="s">
        <v>33</v>
      </c>
      <c r="AX481" s="14" t="s">
        <v>71</v>
      </c>
      <c r="AY481" s="226" t="s">
        <v>135</v>
      </c>
    </row>
    <row r="482" spans="1:65" s="14" customFormat="1" ht="10.199999999999999">
      <c r="B482" s="216"/>
      <c r="C482" s="217"/>
      <c r="D482" s="207" t="s">
        <v>144</v>
      </c>
      <c r="E482" s="218" t="s">
        <v>18</v>
      </c>
      <c r="F482" s="219" t="s">
        <v>429</v>
      </c>
      <c r="G482" s="217"/>
      <c r="H482" s="220">
        <v>13.8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144</v>
      </c>
      <c r="AU482" s="226" t="s">
        <v>80</v>
      </c>
      <c r="AV482" s="14" t="s">
        <v>80</v>
      </c>
      <c r="AW482" s="14" t="s">
        <v>33</v>
      </c>
      <c r="AX482" s="14" t="s">
        <v>71</v>
      </c>
      <c r="AY482" s="226" t="s">
        <v>135</v>
      </c>
    </row>
    <row r="483" spans="1:65" s="14" customFormat="1" ht="10.199999999999999">
      <c r="B483" s="216"/>
      <c r="C483" s="217"/>
      <c r="D483" s="207" t="s">
        <v>144</v>
      </c>
      <c r="E483" s="218" t="s">
        <v>18</v>
      </c>
      <c r="F483" s="219" t="s">
        <v>429</v>
      </c>
      <c r="G483" s="217"/>
      <c r="H483" s="220">
        <v>13.8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144</v>
      </c>
      <c r="AU483" s="226" t="s">
        <v>80</v>
      </c>
      <c r="AV483" s="14" t="s">
        <v>80</v>
      </c>
      <c r="AW483" s="14" t="s">
        <v>33</v>
      </c>
      <c r="AX483" s="14" t="s">
        <v>71</v>
      </c>
      <c r="AY483" s="226" t="s">
        <v>135</v>
      </c>
    </row>
    <row r="484" spans="1:65" s="14" customFormat="1" ht="10.199999999999999">
      <c r="B484" s="216"/>
      <c r="C484" s="217"/>
      <c r="D484" s="207" t="s">
        <v>144</v>
      </c>
      <c r="E484" s="218" t="s">
        <v>18</v>
      </c>
      <c r="F484" s="219" t="s">
        <v>430</v>
      </c>
      <c r="G484" s="217"/>
      <c r="H484" s="220">
        <v>8.6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144</v>
      </c>
      <c r="AU484" s="226" t="s">
        <v>80</v>
      </c>
      <c r="AV484" s="14" t="s">
        <v>80</v>
      </c>
      <c r="AW484" s="14" t="s">
        <v>33</v>
      </c>
      <c r="AX484" s="14" t="s">
        <v>71</v>
      </c>
      <c r="AY484" s="226" t="s">
        <v>135</v>
      </c>
    </row>
    <row r="485" spans="1:65" s="14" customFormat="1" ht="10.199999999999999">
      <c r="B485" s="216"/>
      <c r="C485" s="217"/>
      <c r="D485" s="207" t="s">
        <v>144</v>
      </c>
      <c r="E485" s="218" t="s">
        <v>18</v>
      </c>
      <c r="F485" s="219" t="s">
        <v>431</v>
      </c>
      <c r="G485" s="217"/>
      <c r="H485" s="220">
        <v>9.8000000000000007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144</v>
      </c>
      <c r="AU485" s="226" t="s">
        <v>80</v>
      </c>
      <c r="AV485" s="14" t="s">
        <v>80</v>
      </c>
      <c r="AW485" s="14" t="s">
        <v>33</v>
      </c>
      <c r="AX485" s="14" t="s">
        <v>71</v>
      </c>
      <c r="AY485" s="226" t="s">
        <v>135</v>
      </c>
    </row>
    <row r="486" spans="1:65" s="14" customFormat="1" ht="10.199999999999999">
      <c r="B486" s="216"/>
      <c r="C486" s="217"/>
      <c r="D486" s="207" t="s">
        <v>144</v>
      </c>
      <c r="E486" s="218" t="s">
        <v>18</v>
      </c>
      <c r="F486" s="219" t="s">
        <v>431</v>
      </c>
      <c r="G486" s="217"/>
      <c r="H486" s="220">
        <v>9.8000000000000007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144</v>
      </c>
      <c r="AU486" s="226" t="s">
        <v>80</v>
      </c>
      <c r="AV486" s="14" t="s">
        <v>80</v>
      </c>
      <c r="AW486" s="14" t="s">
        <v>33</v>
      </c>
      <c r="AX486" s="14" t="s">
        <v>71</v>
      </c>
      <c r="AY486" s="226" t="s">
        <v>135</v>
      </c>
    </row>
    <row r="487" spans="1:65" s="14" customFormat="1" ht="10.199999999999999">
      <c r="B487" s="216"/>
      <c r="C487" s="217"/>
      <c r="D487" s="207" t="s">
        <v>144</v>
      </c>
      <c r="E487" s="218" t="s">
        <v>18</v>
      </c>
      <c r="F487" s="219" t="s">
        <v>432</v>
      </c>
      <c r="G487" s="217"/>
      <c r="H487" s="220">
        <v>6.6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144</v>
      </c>
      <c r="AU487" s="226" t="s">
        <v>80</v>
      </c>
      <c r="AV487" s="14" t="s">
        <v>80</v>
      </c>
      <c r="AW487" s="14" t="s">
        <v>33</v>
      </c>
      <c r="AX487" s="14" t="s">
        <v>71</v>
      </c>
      <c r="AY487" s="226" t="s">
        <v>135</v>
      </c>
    </row>
    <row r="488" spans="1:65" s="14" customFormat="1" ht="10.199999999999999">
      <c r="B488" s="216"/>
      <c r="C488" s="217"/>
      <c r="D488" s="207" t="s">
        <v>144</v>
      </c>
      <c r="E488" s="218" t="s">
        <v>18</v>
      </c>
      <c r="F488" s="219" t="s">
        <v>432</v>
      </c>
      <c r="G488" s="217"/>
      <c r="H488" s="220">
        <v>6.6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144</v>
      </c>
      <c r="AU488" s="226" t="s">
        <v>80</v>
      </c>
      <c r="AV488" s="14" t="s">
        <v>80</v>
      </c>
      <c r="AW488" s="14" t="s">
        <v>33</v>
      </c>
      <c r="AX488" s="14" t="s">
        <v>71</v>
      </c>
      <c r="AY488" s="226" t="s">
        <v>135</v>
      </c>
    </row>
    <row r="489" spans="1:65" s="14" customFormat="1" ht="10.199999999999999">
      <c r="B489" s="216"/>
      <c r="C489" s="217"/>
      <c r="D489" s="207" t="s">
        <v>144</v>
      </c>
      <c r="E489" s="218" t="s">
        <v>18</v>
      </c>
      <c r="F489" s="219" t="s">
        <v>433</v>
      </c>
      <c r="G489" s="217"/>
      <c r="H489" s="220">
        <v>59.2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144</v>
      </c>
      <c r="AU489" s="226" t="s">
        <v>80</v>
      </c>
      <c r="AV489" s="14" t="s">
        <v>80</v>
      </c>
      <c r="AW489" s="14" t="s">
        <v>33</v>
      </c>
      <c r="AX489" s="14" t="s">
        <v>71</v>
      </c>
      <c r="AY489" s="226" t="s">
        <v>135</v>
      </c>
    </row>
    <row r="490" spans="1:65" s="15" customFormat="1" ht="10.199999999999999">
      <c r="B490" s="227"/>
      <c r="C490" s="228"/>
      <c r="D490" s="207" t="s">
        <v>144</v>
      </c>
      <c r="E490" s="229" t="s">
        <v>18</v>
      </c>
      <c r="F490" s="230" t="s">
        <v>147</v>
      </c>
      <c r="G490" s="228"/>
      <c r="H490" s="231">
        <v>203.59999999999997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144</v>
      </c>
      <c r="AU490" s="237" t="s">
        <v>80</v>
      </c>
      <c r="AV490" s="15" t="s">
        <v>142</v>
      </c>
      <c r="AW490" s="15" t="s">
        <v>33</v>
      </c>
      <c r="AX490" s="15" t="s">
        <v>78</v>
      </c>
      <c r="AY490" s="237" t="s">
        <v>135</v>
      </c>
    </row>
    <row r="491" spans="1:65" s="14" customFormat="1" ht="10.199999999999999">
      <c r="B491" s="216"/>
      <c r="C491" s="217"/>
      <c r="D491" s="207" t="s">
        <v>144</v>
      </c>
      <c r="E491" s="217"/>
      <c r="F491" s="219" t="s">
        <v>434</v>
      </c>
      <c r="G491" s="217"/>
      <c r="H491" s="220">
        <v>244.32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144</v>
      </c>
      <c r="AU491" s="226" t="s">
        <v>80</v>
      </c>
      <c r="AV491" s="14" t="s">
        <v>80</v>
      </c>
      <c r="AW491" s="14" t="s">
        <v>4</v>
      </c>
      <c r="AX491" s="14" t="s">
        <v>78</v>
      </c>
      <c r="AY491" s="226" t="s">
        <v>135</v>
      </c>
    </row>
    <row r="492" spans="1:65" s="2" customFormat="1" ht="21.75" customHeight="1">
      <c r="A492" s="35"/>
      <c r="B492" s="36"/>
      <c r="C492" s="193" t="s">
        <v>435</v>
      </c>
      <c r="D492" s="193" t="s">
        <v>137</v>
      </c>
      <c r="E492" s="194" t="s">
        <v>436</v>
      </c>
      <c r="F492" s="195" t="s">
        <v>437</v>
      </c>
      <c r="G492" s="196" t="s">
        <v>140</v>
      </c>
      <c r="H492" s="197">
        <v>1042.32</v>
      </c>
      <c r="I492" s="198"/>
      <c r="J492" s="197">
        <f>ROUND(I492*H492,2)</f>
        <v>0</v>
      </c>
      <c r="K492" s="195" t="s">
        <v>141</v>
      </c>
      <c r="L492" s="40"/>
      <c r="M492" s="199" t="s">
        <v>18</v>
      </c>
      <c r="N492" s="200" t="s">
        <v>42</v>
      </c>
      <c r="O492" s="65"/>
      <c r="P492" s="201">
        <f>O492*H492</f>
        <v>0</v>
      </c>
      <c r="Q492" s="201">
        <v>8.5000000000000006E-3</v>
      </c>
      <c r="R492" s="201">
        <f>Q492*H492</f>
        <v>8.8597199999999994</v>
      </c>
      <c r="S492" s="201">
        <v>0</v>
      </c>
      <c r="T492" s="20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3" t="s">
        <v>142</v>
      </c>
      <c r="AT492" s="203" t="s">
        <v>137</v>
      </c>
      <c r="AU492" s="203" t="s">
        <v>80</v>
      </c>
      <c r="AY492" s="18" t="s">
        <v>135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8" t="s">
        <v>78</v>
      </c>
      <c r="BK492" s="204">
        <f>ROUND(I492*H492,2)</f>
        <v>0</v>
      </c>
      <c r="BL492" s="18" t="s">
        <v>142</v>
      </c>
      <c r="BM492" s="203" t="s">
        <v>438</v>
      </c>
    </row>
    <row r="493" spans="1:65" s="13" customFormat="1" ht="10.199999999999999">
      <c r="B493" s="205"/>
      <c r="C493" s="206"/>
      <c r="D493" s="207" t="s">
        <v>144</v>
      </c>
      <c r="E493" s="208" t="s">
        <v>18</v>
      </c>
      <c r="F493" s="209" t="s">
        <v>341</v>
      </c>
      <c r="G493" s="206"/>
      <c r="H493" s="208" t="s">
        <v>18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144</v>
      </c>
      <c r="AU493" s="215" t="s">
        <v>80</v>
      </c>
      <c r="AV493" s="13" t="s">
        <v>78</v>
      </c>
      <c r="AW493" s="13" t="s">
        <v>33</v>
      </c>
      <c r="AX493" s="13" t="s">
        <v>71</v>
      </c>
      <c r="AY493" s="215" t="s">
        <v>135</v>
      </c>
    </row>
    <row r="494" spans="1:65" s="14" customFormat="1" ht="10.199999999999999">
      <c r="B494" s="216"/>
      <c r="C494" s="217"/>
      <c r="D494" s="207" t="s">
        <v>144</v>
      </c>
      <c r="E494" s="218" t="s">
        <v>18</v>
      </c>
      <c r="F494" s="219" t="s">
        <v>439</v>
      </c>
      <c r="G494" s="217"/>
      <c r="H494" s="220">
        <v>210.81</v>
      </c>
      <c r="I494" s="221"/>
      <c r="J494" s="217"/>
      <c r="K494" s="217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144</v>
      </c>
      <c r="AU494" s="226" t="s">
        <v>80</v>
      </c>
      <c r="AV494" s="14" t="s">
        <v>80</v>
      </c>
      <c r="AW494" s="14" t="s">
        <v>33</v>
      </c>
      <c r="AX494" s="14" t="s">
        <v>71</v>
      </c>
      <c r="AY494" s="226" t="s">
        <v>135</v>
      </c>
    </row>
    <row r="495" spans="1:65" s="14" customFormat="1" ht="10.199999999999999">
      <c r="B495" s="216"/>
      <c r="C495" s="217"/>
      <c r="D495" s="207" t="s">
        <v>144</v>
      </c>
      <c r="E495" s="218" t="s">
        <v>18</v>
      </c>
      <c r="F495" s="219" t="s">
        <v>440</v>
      </c>
      <c r="G495" s="217"/>
      <c r="H495" s="220">
        <v>102.27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144</v>
      </c>
      <c r="AU495" s="226" t="s">
        <v>80</v>
      </c>
      <c r="AV495" s="14" t="s">
        <v>80</v>
      </c>
      <c r="AW495" s="14" t="s">
        <v>33</v>
      </c>
      <c r="AX495" s="14" t="s">
        <v>71</v>
      </c>
      <c r="AY495" s="226" t="s">
        <v>135</v>
      </c>
    </row>
    <row r="496" spans="1:65" s="14" customFormat="1" ht="10.199999999999999">
      <c r="B496" s="216"/>
      <c r="C496" s="217"/>
      <c r="D496" s="207" t="s">
        <v>144</v>
      </c>
      <c r="E496" s="218" t="s">
        <v>18</v>
      </c>
      <c r="F496" s="219" t="s">
        <v>441</v>
      </c>
      <c r="G496" s="217"/>
      <c r="H496" s="220">
        <v>124.04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144</v>
      </c>
      <c r="AU496" s="226" t="s">
        <v>80</v>
      </c>
      <c r="AV496" s="14" t="s">
        <v>80</v>
      </c>
      <c r="AW496" s="14" t="s">
        <v>33</v>
      </c>
      <c r="AX496" s="14" t="s">
        <v>71</v>
      </c>
      <c r="AY496" s="226" t="s">
        <v>135</v>
      </c>
    </row>
    <row r="497" spans="2:51" s="14" customFormat="1" ht="10.199999999999999">
      <c r="B497" s="216"/>
      <c r="C497" s="217"/>
      <c r="D497" s="207" t="s">
        <v>144</v>
      </c>
      <c r="E497" s="218" t="s">
        <v>18</v>
      </c>
      <c r="F497" s="219" t="s">
        <v>360</v>
      </c>
      <c r="G497" s="217"/>
      <c r="H497" s="220">
        <v>41.22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144</v>
      </c>
      <c r="AU497" s="226" t="s">
        <v>80</v>
      </c>
      <c r="AV497" s="14" t="s">
        <v>80</v>
      </c>
      <c r="AW497" s="14" t="s">
        <v>33</v>
      </c>
      <c r="AX497" s="14" t="s">
        <v>71</v>
      </c>
      <c r="AY497" s="226" t="s">
        <v>135</v>
      </c>
    </row>
    <row r="498" spans="2:51" s="13" customFormat="1" ht="10.199999999999999">
      <c r="B498" s="205"/>
      <c r="C498" s="206"/>
      <c r="D498" s="207" t="s">
        <v>144</v>
      </c>
      <c r="E498" s="208" t="s">
        <v>18</v>
      </c>
      <c r="F498" s="209" t="s">
        <v>361</v>
      </c>
      <c r="G498" s="206"/>
      <c r="H498" s="208" t="s">
        <v>18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144</v>
      </c>
      <c r="AU498" s="215" t="s">
        <v>80</v>
      </c>
      <c r="AV498" s="13" t="s">
        <v>78</v>
      </c>
      <c r="AW498" s="13" t="s">
        <v>33</v>
      </c>
      <c r="AX498" s="13" t="s">
        <v>71</v>
      </c>
      <c r="AY498" s="215" t="s">
        <v>135</v>
      </c>
    </row>
    <row r="499" spans="2:51" s="14" customFormat="1" ht="10.199999999999999">
      <c r="B499" s="216"/>
      <c r="C499" s="217"/>
      <c r="D499" s="207" t="s">
        <v>144</v>
      </c>
      <c r="E499" s="218" t="s">
        <v>18</v>
      </c>
      <c r="F499" s="219" t="s">
        <v>442</v>
      </c>
      <c r="G499" s="217"/>
      <c r="H499" s="220">
        <v>195.62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144</v>
      </c>
      <c r="AU499" s="226" t="s">
        <v>80</v>
      </c>
      <c r="AV499" s="14" t="s">
        <v>80</v>
      </c>
      <c r="AW499" s="14" t="s">
        <v>33</v>
      </c>
      <c r="AX499" s="14" t="s">
        <v>71</v>
      </c>
      <c r="AY499" s="226" t="s">
        <v>135</v>
      </c>
    </row>
    <row r="500" spans="2:51" s="14" customFormat="1" ht="10.199999999999999">
      <c r="B500" s="216"/>
      <c r="C500" s="217"/>
      <c r="D500" s="207" t="s">
        <v>144</v>
      </c>
      <c r="E500" s="218" t="s">
        <v>18</v>
      </c>
      <c r="F500" s="219" t="s">
        <v>363</v>
      </c>
      <c r="G500" s="217"/>
      <c r="H500" s="220">
        <v>0.64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144</v>
      </c>
      <c r="AU500" s="226" t="s">
        <v>80</v>
      </c>
      <c r="AV500" s="14" t="s">
        <v>80</v>
      </c>
      <c r="AW500" s="14" t="s">
        <v>33</v>
      </c>
      <c r="AX500" s="14" t="s">
        <v>71</v>
      </c>
      <c r="AY500" s="226" t="s">
        <v>135</v>
      </c>
    </row>
    <row r="501" spans="2:51" s="14" customFormat="1" ht="10.199999999999999">
      <c r="B501" s="216"/>
      <c r="C501" s="217"/>
      <c r="D501" s="207" t="s">
        <v>144</v>
      </c>
      <c r="E501" s="218" t="s">
        <v>18</v>
      </c>
      <c r="F501" s="219" t="s">
        <v>363</v>
      </c>
      <c r="G501" s="217"/>
      <c r="H501" s="220">
        <v>0.64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144</v>
      </c>
      <c r="AU501" s="226" t="s">
        <v>80</v>
      </c>
      <c r="AV501" s="14" t="s">
        <v>80</v>
      </c>
      <c r="AW501" s="14" t="s">
        <v>33</v>
      </c>
      <c r="AX501" s="14" t="s">
        <v>71</v>
      </c>
      <c r="AY501" s="226" t="s">
        <v>135</v>
      </c>
    </row>
    <row r="502" spans="2:51" s="14" customFormat="1" ht="10.199999999999999">
      <c r="B502" s="216"/>
      <c r="C502" s="217"/>
      <c r="D502" s="207" t="s">
        <v>144</v>
      </c>
      <c r="E502" s="218" t="s">
        <v>18</v>
      </c>
      <c r="F502" s="219" t="s">
        <v>364</v>
      </c>
      <c r="G502" s="217"/>
      <c r="H502" s="220">
        <v>6.89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144</v>
      </c>
      <c r="AU502" s="226" t="s">
        <v>80</v>
      </c>
      <c r="AV502" s="14" t="s">
        <v>80</v>
      </c>
      <c r="AW502" s="14" t="s">
        <v>33</v>
      </c>
      <c r="AX502" s="14" t="s">
        <v>71</v>
      </c>
      <c r="AY502" s="226" t="s">
        <v>135</v>
      </c>
    </row>
    <row r="503" spans="2:51" s="14" customFormat="1" ht="10.199999999999999">
      <c r="B503" s="216"/>
      <c r="C503" s="217"/>
      <c r="D503" s="207" t="s">
        <v>144</v>
      </c>
      <c r="E503" s="218" t="s">
        <v>18</v>
      </c>
      <c r="F503" s="219" t="s">
        <v>364</v>
      </c>
      <c r="G503" s="217"/>
      <c r="H503" s="220">
        <v>6.89</v>
      </c>
      <c r="I503" s="221"/>
      <c r="J503" s="217"/>
      <c r="K503" s="217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144</v>
      </c>
      <c r="AU503" s="226" t="s">
        <v>80</v>
      </c>
      <c r="AV503" s="14" t="s">
        <v>80</v>
      </c>
      <c r="AW503" s="14" t="s">
        <v>33</v>
      </c>
      <c r="AX503" s="14" t="s">
        <v>71</v>
      </c>
      <c r="AY503" s="226" t="s">
        <v>135</v>
      </c>
    </row>
    <row r="504" spans="2:51" s="14" customFormat="1" ht="10.199999999999999">
      <c r="B504" s="216"/>
      <c r="C504" s="217"/>
      <c r="D504" s="207" t="s">
        <v>144</v>
      </c>
      <c r="E504" s="218" t="s">
        <v>18</v>
      </c>
      <c r="F504" s="219" t="s">
        <v>365</v>
      </c>
      <c r="G504" s="217"/>
      <c r="H504" s="220">
        <v>6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144</v>
      </c>
      <c r="AU504" s="226" t="s">
        <v>80</v>
      </c>
      <c r="AV504" s="14" t="s">
        <v>80</v>
      </c>
      <c r="AW504" s="14" t="s">
        <v>33</v>
      </c>
      <c r="AX504" s="14" t="s">
        <v>71</v>
      </c>
      <c r="AY504" s="226" t="s">
        <v>135</v>
      </c>
    </row>
    <row r="505" spans="2:51" s="14" customFormat="1" ht="10.199999999999999">
      <c r="B505" s="216"/>
      <c r="C505" s="217"/>
      <c r="D505" s="207" t="s">
        <v>144</v>
      </c>
      <c r="E505" s="218" t="s">
        <v>18</v>
      </c>
      <c r="F505" s="219" t="s">
        <v>366</v>
      </c>
      <c r="G505" s="217"/>
      <c r="H505" s="220">
        <v>7.31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144</v>
      </c>
      <c r="AU505" s="226" t="s">
        <v>80</v>
      </c>
      <c r="AV505" s="14" t="s">
        <v>80</v>
      </c>
      <c r="AW505" s="14" t="s">
        <v>33</v>
      </c>
      <c r="AX505" s="14" t="s">
        <v>71</v>
      </c>
      <c r="AY505" s="226" t="s">
        <v>135</v>
      </c>
    </row>
    <row r="506" spans="2:51" s="14" customFormat="1" ht="10.199999999999999">
      <c r="B506" s="216"/>
      <c r="C506" s="217"/>
      <c r="D506" s="207" t="s">
        <v>144</v>
      </c>
      <c r="E506" s="218" t="s">
        <v>18</v>
      </c>
      <c r="F506" s="219" t="s">
        <v>366</v>
      </c>
      <c r="G506" s="217"/>
      <c r="H506" s="220">
        <v>7.31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144</v>
      </c>
      <c r="AU506" s="226" t="s">
        <v>80</v>
      </c>
      <c r="AV506" s="14" t="s">
        <v>80</v>
      </c>
      <c r="AW506" s="14" t="s">
        <v>33</v>
      </c>
      <c r="AX506" s="14" t="s">
        <v>71</v>
      </c>
      <c r="AY506" s="226" t="s">
        <v>135</v>
      </c>
    </row>
    <row r="507" spans="2:51" s="14" customFormat="1" ht="10.199999999999999">
      <c r="B507" s="216"/>
      <c r="C507" s="217"/>
      <c r="D507" s="207" t="s">
        <v>144</v>
      </c>
      <c r="E507" s="218" t="s">
        <v>18</v>
      </c>
      <c r="F507" s="219" t="s">
        <v>367</v>
      </c>
      <c r="G507" s="217"/>
      <c r="H507" s="220">
        <v>3.29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144</v>
      </c>
      <c r="AU507" s="226" t="s">
        <v>80</v>
      </c>
      <c r="AV507" s="14" t="s">
        <v>80</v>
      </c>
      <c r="AW507" s="14" t="s">
        <v>33</v>
      </c>
      <c r="AX507" s="14" t="s">
        <v>71</v>
      </c>
      <c r="AY507" s="226" t="s">
        <v>135</v>
      </c>
    </row>
    <row r="508" spans="2:51" s="14" customFormat="1" ht="10.199999999999999">
      <c r="B508" s="216"/>
      <c r="C508" s="217"/>
      <c r="D508" s="207" t="s">
        <v>144</v>
      </c>
      <c r="E508" s="218" t="s">
        <v>18</v>
      </c>
      <c r="F508" s="219" t="s">
        <v>367</v>
      </c>
      <c r="G508" s="217"/>
      <c r="H508" s="220">
        <v>3.29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144</v>
      </c>
      <c r="AU508" s="226" t="s">
        <v>80</v>
      </c>
      <c r="AV508" s="14" t="s">
        <v>80</v>
      </c>
      <c r="AW508" s="14" t="s">
        <v>33</v>
      </c>
      <c r="AX508" s="14" t="s">
        <v>71</v>
      </c>
      <c r="AY508" s="226" t="s">
        <v>135</v>
      </c>
    </row>
    <row r="509" spans="2:51" s="14" customFormat="1" ht="10.199999999999999">
      <c r="B509" s="216"/>
      <c r="C509" s="217"/>
      <c r="D509" s="207" t="s">
        <v>144</v>
      </c>
      <c r="E509" s="218" t="s">
        <v>18</v>
      </c>
      <c r="F509" s="219" t="s">
        <v>363</v>
      </c>
      <c r="G509" s="217"/>
      <c r="H509" s="220">
        <v>0.64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144</v>
      </c>
      <c r="AU509" s="226" t="s">
        <v>80</v>
      </c>
      <c r="AV509" s="14" t="s">
        <v>80</v>
      </c>
      <c r="AW509" s="14" t="s">
        <v>33</v>
      </c>
      <c r="AX509" s="14" t="s">
        <v>71</v>
      </c>
      <c r="AY509" s="226" t="s">
        <v>135</v>
      </c>
    </row>
    <row r="510" spans="2:51" s="13" customFormat="1" ht="10.199999999999999">
      <c r="B510" s="205"/>
      <c r="C510" s="206"/>
      <c r="D510" s="207" t="s">
        <v>144</v>
      </c>
      <c r="E510" s="208" t="s">
        <v>18</v>
      </c>
      <c r="F510" s="209" t="s">
        <v>345</v>
      </c>
      <c r="G510" s="206"/>
      <c r="H510" s="208" t="s">
        <v>18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144</v>
      </c>
      <c r="AU510" s="215" t="s">
        <v>80</v>
      </c>
      <c r="AV510" s="13" t="s">
        <v>78</v>
      </c>
      <c r="AW510" s="13" t="s">
        <v>33</v>
      </c>
      <c r="AX510" s="13" t="s">
        <v>71</v>
      </c>
      <c r="AY510" s="215" t="s">
        <v>135</v>
      </c>
    </row>
    <row r="511" spans="2:51" s="14" customFormat="1" ht="10.199999999999999">
      <c r="B511" s="216"/>
      <c r="C511" s="217"/>
      <c r="D511" s="207" t="s">
        <v>144</v>
      </c>
      <c r="E511" s="218" t="s">
        <v>18</v>
      </c>
      <c r="F511" s="219" t="s">
        <v>368</v>
      </c>
      <c r="G511" s="217"/>
      <c r="H511" s="220">
        <v>41.54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144</v>
      </c>
      <c r="AU511" s="226" t="s">
        <v>80</v>
      </c>
      <c r="AV511" s="14" t="s">
        <v>80</v>
      </c>
      <c r="AW511" s="14" t="s">
        <v>33</v>
      </c>
      <c r="AX511" s="14" t="s">
        <v>71</v>
      </c>
      <c r="AY511" s="226" t="s">
        <v>135</v>
      </c>
    </row>
    <row r="512" spans="2:51" s="14" customFormat="1" ht="10.199999999999999">
      <c r="B512" s="216"/>
      <c r="C512" s="217"/>
      <c r="D512" s="207" t="s">
        <v>144</v>
      </c>
      <c r="E512" s="218" t="s">
        <v>18</v>
      </c>
      <c r="F512" s="219" t="s">
        <v>369</v>
      </c>
      <c r="G512" s="217"/>
      <c r="H512" s="220">
        <v>117.36</v>
      </c>
      <c r="I512" s="221"/>
      <c r="J512" s="217"/>
      <c r="K512" s="217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144</v>
      </c>
      <c r="AU512" s="226" t="s">
        <v>80</v>
      </c>
      <c r="AV512" s="14" t="s">
        <v>80</v>
      </c>
      <c r="AW512" s="14" t="s">
        <v>33</v>
      </c>
      <c r="AX512" s="14" t="s">
        <v>71</v>
      </c>
      <c r="AY512" s="226" t="s">
        <v>135</v>
      </c>
    </row>
    <row r="513" spans="2:51" s="14" customFormat="1" ht="10.199999999999999">
      <c r="B513" s="216"/>
      <c r="C513" s="217"/>
      <c r="D513" s="207" t="s">
        <v>144</v>
      </c>
      <c r="E513" s="218" t="s">
        <v>18</v>
      </c>
      <c r="F513" s="219" t="s">
        <v>370</v>
      </c>
      <c r="G513" s="217"/>
      <c r="H513" s="220">
        <v>104.24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144</v>
      </c>
      <c r="AU513" s="226" t="s">
        <v>80</v>
      </c>
      <c r="AV513" s="14" t="s">
        <v>80</v>
      </c>
      <c r="AW513" s="14" t="s">
        <v>33</v>
      </c>
      <c r="AX513" s="14" t="s">
        <v>71</v>
      </c>
      <c r="AY513" s="226" t="s">
        <v>135</v>
      </c>
    </row>
    <row r="514" spans="2:51" s="14" customFormat="1" ht="10.199999999999999">
      <c r="B514" s="216"/>
      <c r="C514" s="217"/>
      <c r="D514" s="207" t="s">
        <v>144</v>
      </c>
      <c r="E514" s="218" t="s">
        <v>18</v>
      </c>
      <c r="F514" s="219" t="s">
        <v>371</v>
      </c>
      <c r="G514" s="217"/>
      <c r="H514" s="220">
        <v>97.2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144</v>
      </c>
      <c r="AU514" s="226" t="s">
        <v>80</v>
      </c>
      <c r="AV514" s="14" t="s">
        <v>80</v>
      </c>
      <c r="AW514" s="14" t="s">
        <v>33</v>
      </c>
      <c r="AX514" s="14" t="s">
        <v>71</v>
      </c>
      <c r="AY514" s="226" t="s">
        <v>135</v>
      </c>
    </row>
    <row r="515" spans="2:51" s="14" customFormat="1" ht="10.199999999999999">
      <c r="B515" s="216"/>
      <c r="C515" s="217"/>
      <c r="D515" s="207" t="s">
        <v>144</v>
      </c>
      <c r="E515" s="218" t="s">
        <v>18</v>
      </c>
      <c r="F515" s="219" t="s">
        <v>372</v>
      </c>
      <c r="G515" s="217"/>
      <c r="H515" s="220">
        <v>114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144</v>
      </c>
      <c r="AU515" s="226" t="s">
        <v>80</v>
      </c>
      <c r="AV515" s="14" t="s">
        <v>80</v>
      </c>
      <c r="AW515" s="14" t="s">
        <v>33</v>
      </c>
      <c r="AX515" s="14" t="s">
        <v>71</v>
      </c>
      <c r="AY515" s="226" t="s">
        <v>135</v>
      </c>
    </row>
    <row r="516" spans="2:51" s="13" customFormat="1" ht="10.199999999999999">
      <c r="B516" s="205"/>
      <c r="C516" s="206"/>
      <c r="D516" s="207" t="s">
        <v>144</v>
      </c>
      <c r="E516" s="208" t="s">
        <v>18</v>
      </c>
      <c r="F516" s="209" t="s">
        <v>373</v>
      </c>
      <c r="G516" s="206"/>
      <c r="H516" s="208" t="s">
        <v>18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144</v>
      </c>
      <c r="AU516" s="215" t="s">
        <v>80</v>
      </c>
      <c r="AV516" s="13" t="s">
        <v>78</v>
      </c>
      <c r="AW516" s="13" t="s">
        <v>33</v>
      </c>
      <c r="AX516" s="13" t="s">
        <v>71</v>
      </c>
      <c r="AY516" s="215" t="s">
        <v>135</v>
      </c>
    </row>
    <row r="517" spans="2:51" s="14" customFormat="1" ht="10.199999999999999">
      <c r="B517" s="216"/>
      <c r="C517" s="217"/>
      <c r="D517" s="207" t="s">
        <v>144</v>
      </c>
      <c r="E517" s="218" t="s">
        <v>18</v>
      </c>
      <c r="F517" s="219" t="s">
        <v>443</v>
      </c>
      <c r="G517" s="217"/>
      <c r="H517" s="220">
        <v>143.27000000000001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144</v>
      </c>
      <c r="AU517" s="226" t="s">
        <v>80</v>
      </c>
      <c r="AV517" s="14" t="s">
        <v>80</v>
      </c>
      <c r="AW517" s="14" t="s">
        <v>33</v>
      </c>
      <c r="AX517" s="14" t="s">
        <v>71</v>
      </c>
      <c r="AY517" s="226" t="s">
        <v>135</v>
      </c>
    </row>
    <row r="518" spans="2:51" s="14" customFormat="1" ht="10.199999999999999">
      <c r="B518" s="216"/>
      <c r="C518" s="217"/>
      <c r="D518" s="207" t="s">
        <v>144</v>
      </c>
      <c r="E518" s="218" t="s">
        <v>18</v>
      </c>
      <c r="F518" s="219" t="s">
        <v>363</v>
      </c>
      <c r="G518" s="217"/>
      <c r="H518" s="220">
        <v>0.64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144</v>
      </c>
      <c r="AU518" s="226" t="s">
        <v>80</v>
      </c>
      <c r="AV518" s="14" t="s">
        <v>80</v>
      </c>
      <c r="AW518" s="14" t="s">
        <v>33</v>
      </c>
      <c r="AX518" s="14" t="s">
        <v>71</v>
      </c>
      <c r="AY518" s="226" t="s">
        <v>135</v>
      </c>
    </row>
    <row r="519" spans="2:51" s="14" customFormat="1" ht="10.199999999999999">
      <c r="B519" s="216"/>
      <c r="C519" s="217"/>
      <c r="D519" s="207" t="s">
        <v>144</v>
      </c>
      <c r="E519" s="218" t="s">
        <v>18</v>
      </c>
      <c r="F519" s="219" t="s">
        <v>363</v>
      </c>
      <c r="G519" s="217"/>
      <c r="H519" s="220">
        <v>0.64</v>
      </c>
      <c r="I519" s="221"/>
      <c r="J519" s="217"/>
      <c r="K519" s="217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144</v>
      </c>
      <c r="AU519" s="226" t="s">
        <v>80</v>
      </c>
      <c r="AV519" s="14" t="s">
        <v>80</v>
      </c>
      <c r="AW519" s="14" t="s">
        <v>33</v>
      </c>
      <c r="AX519" s="14" t="s">
        <v>71</v>
      </c>
      <c r="AY519" s="226" t="s">
        <v>135</v>
      </c>
    </row>
    <row r="520" spans="2:51" s="14" customFormat="1" ht="10.199999999999999">
      <c r="B520" s="216"/>
      <c r="C520" s="217"/>
      <c r="D520" s="207" t="s">
        <v>144</v>
      </c>
      <c r="E520" s="218" t="s">
        <v>18</v>
      </c>
      <c r="F520" s="219" t="s">
        <v>375</v>
      </c>
      <c r="G520" s="217"/>
      <c r="H520" s="220">
        <v>6.33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144</v>
      </c>
      <c r="AU520" s="226" t="s">
        <v>80</v>
      </c>
      <c r="AV520" s="14" t="s">
        <v>80</v>
      </c>
      <c r="AW520" s="14" t="s">
        <v>33</v>
      </c>
      <c r="AX520" s="14" t="s">
        <v>71</v>
      </c>
      <c r="AY520" s="226" t="s">
        <v>135</v>
      </c>
    </row>
    <row r="521" spans="2:51" s="14" customFormat="1" ht="10.199999999999999">
      <c r="B521" s="216"/>
      <c r="C521" s="217"/>
      <c r="D521" s="207" t="s">
        <v>144</v>
      </c>
      <c r="E521" s="218" t="s">
        <v>18</v>
      </c>
      <c r="F521" s="219" t="s">
        <v>375</v>
      </c>
      <c r="G521" s="217"/>
      <c r="H521" s="220">
        <v>6.33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144</v>
      </c>
      <c r="AU521" s="226" t="s">
        <v>80</v>
      </c>
      <c r="AV521" s="14" t="s">
        <v>80</v>
      </c>
      <c r="AW521" s="14" t="s">
        <v>33</v>
      </c>
      <c r="AX521" s="14" t="s">
        <v>71</v>
      </c>
      <c r="AY521" s="226" t="s">
        <v>135</v>
      </c>
    </row>
    <row r="522" spans="2:51" s="14" customFormat="1" ht="10.199999999999999">
      <c r="B522" s="216"/>
      <c r="C522" s="217"/>
      <c r="D522" s="207" t="s">
        <v>144</v>
      </c>
      <c r="E522" s="218" t="s">
        <v>18</v>
      </c>
      <c r="F522" s="219" t="s">
        <v>376</v>
      </c>
      <c r="G522" s="217"/>
      <c r="H522" s="220">
        <v>39.42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144</v>
      </c>
      <c r="AU522" s="226" t="s">
        <v>80</v>
      </c>
      <c r="AV522" s="14" t="s">
        <v>80</v>
      </c>
      <c r="AW522" s="14" t="s">
        <v>33</v>
      </c>
      <c r="AX522" s="14" t="s">
        <v>71</v>
      </c>
      <c r="AY522" s="226" t="s">
        <v>135</v>
      </c>
    </row>
    <row r="523" spans="2:51" s="14" customFormat="1" ht="10.199999999999999">
      <c r="B523" s="216"/>
      <c r="C523" s="217"/>
      <c r="D523" s="207" t="s">
        <v>144</v>
      </c>
      <c r="E523" s="218" t="s">
        <v>18</v>
      </c>
      <c r="F523" s="219" t="s">
        <v>363</v>
      </c>
      <c r="G523" s="217"/>
      <c r="H523" s="220">
        <v>0.64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144</v>
      </c>
      <c r="AU523" s="226" t="s">
        <v>80</v>
      </c>
      <c r="AV523" s="14" t="s">
        <v>80</v>
      </c>
      <c r="AW523" s="14" t="s">
        <v>33</v>
      </c>
      <c r="AX523" s="14" t="s">
        <v>71</v>
      </c>
      <c r="AY523" s="226" t="s">
        <v>135</v>
      </c>
    </row>
    <row r="524" spans="2:51" s="14" customFormat="1" ht="10.199999999999999">
      <c r="B524" s="216"/>
      <c r="C524" s="217"/>
      <c r="D524" s="207" t="s">
        <v>144</v>
      </c>
      <c r="E524" s="218" t="s">
        <v>18</v>
      </c>
      <c r="F524" s="219" t="s">
        <v>377</v>
      </c>
      <c r="G524" s="217"/>
      <c r="H524" s="220">
        <v>1.35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144</v>
      </c>
      <c r="AU524" s="226" t="s">
        <v>80</v>
      </c>
      <c r="AV524" s="14" t="s">
        <v>80</v>
      </c>
      <c r="AW524" s="14" t="s">
        <v>33</v>
      </c>
      <c r="AX524" s="14" t="s">
        <v>71</v>
      </c>
      <c r="AY524" s="226" t="s">
        <v>135</v>
      </c>
    </row>
    <row r="525" spans="2:51" s="14" customFormat="1" ht="10.199999999999999">
      <c r="B525" s="216"/>
      <c r="C525" s="217"/>
      <c r="D525" s="207" t="s">
        <v>144</v>
      </c>
      <c r="E525" s="218" t="s">
        <v>18</v>
      </c>
      <c r="F525" s="219" t="s">
        <v>378</v>
      </c>
      <c r="G525" s="217"/>
      <c r="H525" s="220">
        <v>3.53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144</v>
      </c>
      <c r="AU525" s="226" t="s">
        <v>80</v>
      </c>
      <c r="AV525" s="14" t="s">
        <v>80</v>
      </c>
      <c r="AW525" s="14" t="s">
        <v>33</v>
      </c>
      <c r="AX525" s="14" t="s">
        <v>71</v>
      </c>
      <c r="AY525" s="226" t="s">
        <v>135</v>
      </c>
    </row>
    <row r="526" spans="2:51" s="14" customFormat="1" ht="10.199999999999999">
      <c r="B526" s="216"/>
      <c r="C526" s="217"/>
      <c r="D526" s="207" t="s">
        <v>144</v>
      </c>
      <c r="E526" s="218" t="s">
        <v>18</v>
      </c>
      <c r="F526" s="219" t="s">
        <v>379</v>
      </c>
      <c r="G526" s="217"/>
      <c r="H526" s="220">
        <v>38.880000000000003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144</v>
      </c>
      <c r="AU526" s="226" t="s">
        <v>80</v>
      </c>
      <c r="AV526" s="14" t="s">
        <v>80</v>
      </c>
      <c r="AW526" s="14" t="s">
        <v>33</v>
      </c>
      <c r="AX526" s="14" t="s">
        <v>71</v>
      </c>
      <c r="AY526" s="226" t="s">
        <v>135</v>
      </c>
    </row>
    <row r="527" spans="2:51" s="14" customFormat="1" ht="10.199999999999999">
      <c r="B527" s="216"/>
      <c r="C527" s="217"/>
      <c r="D527" s="207" t="s">
        <v>144</v>
      </c>
      <c r="E527" s="218" t="s">
        <v>18</v>
      </c>
      <c r="F527" s="219" t="s">
        <v>380</v>
      </c>
      <c r="G527" s="217"/>
      <c r="H527" s="220">
        <v>4.78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144</v>
      </c>
      <c r="AU527" s="226" t="s">
        <v>80</v>
      </c>
      <c r="AV527" s="14" t="s">
        <v>80</v>
      </c>
      <c r="AW527" s="14" t="s">
        <v>33</v>
      </c>
      <c r="AX527" s="14" t="s">
        <v>71</v>
      </c>
      <c r="AY527" s="226" t="s">
        <v>135</v>
      </c>
    </row>
    <row r="528" spans="2:51" s="14" customFormat="1" ht="10.199999999999999">
      <c r="B528" s="216"/>
      <c r="C528" s="217"/>
      <c r="D528" s="207" t="s">
        <v>144</v>
      </c>
      <c r="E528" s="218" t="s">
        <v>18</v>
      </c>
      <c r="F528" s="219" t="s">
        <v>381</v>
      </c>
      <c r="G528" s="217"/>
      <c r="H528" s="220">
        <v>7.56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144</v>
      </c>
      <c r="AU528" s="226" t="s">
        <v>80</v>
      </c>
      <c r="AV528" s="14" t="s">
        <v>80</v>
      </c>
      <c r="AW528" s="14" t="s">
        <v>33</v>
      </c>
      <c r="AX528" s="14" t="s">
        <v>71</v>
      </c>
      <c r="AY528" s="226" t="s">
        <v>135</v>
      </c>
    </row>
    <row r="529" spans="1:65" s="14" customFormat="1" ht="10.199999999999999">
      <c r="B529" s="216"/>
      <c r="C529" s="217"/>
      <c r="D529" s="207" t="s">
        <v>144</v>
      </c>
      <c r="E529" s="218" t="s">
        <v>18</v>
      </c>
      <c r="F529" s="219" t="s">
        <v>382</v>
      </c>
      <c r="G529" s="217"/>
      <c r="H529" s="220">
        <v>1.35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144</v>
      </c>
      <c r="AU529" s="226" t="s">
        <v>80</v>
      </c>
      <c r="AV529" s="14" t="s">
        <v>80</v>
      </c>
      <c r="AW529" s="14" t="s">
        <v>33</v>
      </c>
      <c r="AX529" s="14" t="s">
        <v>71</v>
      </c>
      <c r="AY529" s="226" t="s">
        <v>135</v>
      </c>
    </row>
    <row r="530" spans="1:65" s="13" customFormat="1" ht="10.199999999999999">
      <c r="B530" s="205"/>
      <c r="C530" s="206"/>
      <c r="D530" s="207" t="s">
        <v>144</v>
      </c>
      <c r="E530" s="208" t="s">
        <v>18</v>
      </c>
      <c r="F530" s="209" t="s">
        <v>383</v>
      </c>
      <c r="G530" s="206"/>
      <c r="H530" s="208" t="s">
        <v>18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144</v>
      </c>
      <c r="AU530" s="215" t="s">
        <v>80</v>
      </c>
      <c r="AV530" s="13" t="s">
        <v>78</v>
      </c>
      <c r="AW530" s="13" t="s">
        <v>33</v>
      </c>
      <c r="AX530" s="13" t="s">
        <v>71</v>
      </c>
      <c r="AY530" s="215" t="s">
        <v>135</v>
      </c>
    </row>
    <row r="531" spans="1:65" s="14" customFormat="1" ht="10.199999999999999">
      <c r="B531" s="216"/>
      <c r="C531" s="217"/>
      <c r="D531" s="207" t="s">
        <v>144</v>
      </c>
      <c r="E531" s="218" t="s">
        <v>18</v>
      </c>
      <c r="F531" s="219" t="s">
        <v>384</v>
      </c>
      <c r="G531" s="217"/>
      <c r="H531" s="220">
        <v>-299.54000000000002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144</v>
      </c>
      <c r="AU531" s="226" t="s">
        <v>80</v>
      </c>
      <c r="AV531" s="14" t="s">
        <v>80</v>
      </c>
      <c r="AW531" s="14" t="s">
        <v>33</v>
      </c>
      <c r="AX531" s="14" t="s">
        <v>71</v>
      </c>
      <c r="AY531" s="226" t="s">
        <v>135</v>
      </c>
    </row>
    <row r="532" spans="1:65" s="13" customFormat="1" ht="10.199999999999999">
      <c r="B532" s="205"/>
      <c r="C532" s="206"/>
      <c r="D532" s="207" t="s">
        <v>144</v>
      </c>
      <c r="E532" s="208" t="s">
        <v>18</v>
      </c>
      <c r="F532" s="209" t="s">
        <v>444</v>
      </c>
      <c r="G532" s="206"/>
      <c r="H532" s="208" t="s">
        <v>18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144</v>
      </c>
      <c r="AU532" s="215" t="s">
        <v>80</v>
      </c>
      <c r="AV532" s="13" t="s">
        <v>78</v>
      </c>
      <c r="AW532" s="13" t="s">
        <v>33</v>
      </c>
      <c r="AX532" s="13" t="s">
        <v>71</v>
      </c>
      <c r="AY532" s="215" t="s">
        <v>135</v>
      </c>
    </row>
    <row r="533" spans="1:65" s="14" customFormat="1" ht="10.199999999999999">
      <c r="B533" s="216"/>
      <c r="C533" s="217"/>
      <c r="D533" s="207" t="s">
        <v>144</v>
      </c>
      <c r="E533" s="218" t="s">
        <v>18</v>
      </c>
      <c r="F533" s="219" t="s">
        <v>445</v>
      </c>
      <c r="G533" s="217"/>
      <c r="H533" s="220">
        <v>-104.06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144</v>
      </c>
      <c r="AU533" s="226" t="s">
        <v>80</v>
      </c>
      <c r="AV533" s="14" t="s">
        <v>80</v>
      </c>
      <c r="AW533" s="14" t="s">
        <v>33</v>
      </c>
      <c r="AX533" s="14" t="s">
        <v>71</v>
      </c>
      <c r="AY533" s="226" t="s">
        <v>135</v>
      </c>
    </row>
    <row r="534" spans="1:65" s="15" customFormat="1" ht="10.199999999999999">
      <c r="B534" s="227"/>
      <c r="C534" s="228"/>
      <c r="D534" s="207" t="s">
        <v>144</v>
      </c>
      <c r="E534" s="229" t="s">
        <v>18</v>
      </c>
      <c r="F534" s="230" t="s">
        <v>147</v>
      </c>
      <c r="G534" s="228"/>
      <c r="H534" s="231">
        <v>1042.32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144</v>
      </c>
      <c r="AU534" s="237" t="s">
        <v>80</v>
      </c>
      <c r="AV534" s="15" t="s">
        <v>142</v>
      </c>
      <c r="AW534" s="15" t="s">
        <v>33</v>
      </c>
      <c r="AX534" s="15" t="s">
        <v>78</v>
      </c>
      <c r="AY534" s="237" t="s">
        <v>135</v>
      </c>
    </row>
    <row r="535" spans="1:65" s="2" customFormat="1" ht="16.5" customHeight="1">
      <c r="A535" s="35"/>
      <c r="B535" s="36"/>
      <c r="C535" s="238" t="s">
        <v>446</v>
      </c>
      <c r="D535" s="238" t="s">
        <v>281</v>
      </c>
      <c r="E535" s="239" t="s">
        <v>447</v>
      </c>
      <c r="F535" s="240" t="s">
        <v>448</v>
      </c>
      <c r="G535" s="241" t="s">
        <v>140</v>
      </c>
      <c r="H535" s="242">
        <v>724.72</v>
      </c>
      <c r="I535" s="243"/>
      <c r="J535" s="242">
        <f>ROUND(I535*H535,2)</f>
        <v>0</v>
      </c>
      <c r="K535" s="240" t="s">
        <v>141</v>
      </c>
      <c r="L535" s="244"/>
      <c r="M535" s="245" t="s">
        <v>18</v>
      </c>
      <c r="N535" s="246" t="s">
        <v>42</v>
      </c>
      <c r="O535" s="65"/>
      <c r="P535" s="201">
        <f>O535*H535</f>
        <v>0</v>
      </c>
      <c r="Q535" s="201">
        <v>2.3800000000000002E-3</v>
      </c>
      <c r="R535" s="201">
        <f>Q535*H535</f>
        <v>1.7248336000000002</v>
      </c>
      <c r="S535" s="201">
        <v>0</v>
      </c>
      <c r="T535" s="202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3" t="s">
        <v>199</v>
      </c>
      <c r="AT535" s="203" t="s">
        <v>281</v>
      </c>
      <c r="AU535" s="203" t="s">
        <v>80</v>
      </c>
      <c r="AY535" s="18" t="s">
        <v>135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8" t="s">
        <v>78</v>
      </c>
      <c r="BK535" s="204">
        <f>ROUND(I535*H535,2)</f>
        <v>0</v>
      </c>
      <c r="BL535" s="18" t="s">
        <v>142</v>
      </c>
      <c r="BM535" s="203" t="s">
        <v>449</v>
      </c>
    </row>
    <row r="536" spans="1:65" s="13" customFormat="1" ht="10.199999999999999">
      <c r="B536" s="205"/>
      <c r="C536" s="206"/>
      <c r="D536" s="207" t="s">
        <v>144</v>
      </c>
      <c r="E536" s="208" t="s">
        <v>18</v>
      </c>
      <c r="F536" s="209" t="s">
        <v>341</v>
      </c>
      <c r="G536" s="206"/>
      <c r="H536" s="208" t="s">
        <v>18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144</v>
      </c>
      <c r="AU536" s="215" t="s">
        <v>80</v>
      </c>
      <c r="AV536" s="13" t="s">
        <v>78</v>
      </c>
      <c r="AW536" s="13" t="s">
        <v>33</v>
      </c>
      <c r="AX536" s="13" t="s">
        <v>71</v>
      </c>
      <c r="AY536" s="215" t="s">
        <v>135</v>
      </c>
    </row>
    <row r="537" spans="1:65" s="14" customFormat="1" ht="10.199999999999999">
      <c r="B537" s="216"/>
      <c r="C537" s="217"/>
      <c r="D537" s="207" t="s">
        <v>144</v>
      </c>
      <c r="E537" s="218" t="s">
        <v>18</v>
      </c>
      <c r="F537" s="219" t="s">
        <v>439</v>
      </c>
      <c r="G537" s="217"/>
      <c r="H537" s="220">
        <v>210.81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144</v>
      </c>
      <c r="AU537" s="226" t="s">
        <v>80</v>
      </c>
      <c r="AV537" s="14" t="s">
        <v>80</v>
      </c>
      <c r="AW537" s="14" t="s">
        <v>33</v>
      </c>
      <c r="AX537" s="14" t="s">
        <v>71</v>
      </c>
      <c r="AY537" s="226" t="s">
        <v>135</v>
      </c>
    </row>
    <row r="538" spans="1:65" s="14" customFormat="1" ht="10.199999999999999">
      <c r="B538" s="216"/>
      <c r="C538" s="217"/>
      <c r="D538" s="207" t="s">
        <v>144</v>
      </c>
      <c r="E538" s="218" t="s">
        <v>18</v>
      </c>
      <c r="F538" s="219" t="s">
        <v>440</v>
      </c>
      <c r="G538" s="217"/>
      <c r="H538" s="220">
        <v>102.27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144</v>
      </c>
      <c r="AU538" s="226" t="s">
        <v>80</v>
      </c>
      <c r="AV538" s="14" t="s">
        <v>80</v>
      </c>
      <c r="AW538" s="14" t="s">
        <v>33</v>
      </c>
      <c r="AX538" s="14" t="s">
        <v>71</v>
      </c>
      <c r="AY538" s="226" t="s">
        <v>135</v>
      </c>
    </row>
    <row r="539" spans="1:65" s="14" customFormat="1" ht="10.199999999999999">
      <c r="B539" s="216"/>
      <c r="C539" s="217"/>
      <c r="D539" s="207" t="s">
        <v>144</v>
      </c>
      <c r="E539" s="218" t="s">
        <v>18</v>
      </c>
      <c r="F539" s="219" t="s">
        <v>441</v>
      </c>
      <c r="G539" s="217"/>
      <c r="H539" s="220">
        <v>124.04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144</v>
      </c>
      <c r="AU539" s="226" t="s">
        <v>80</v>
      </c>
      <c r="AV539" s="14" t="s">
        <v>80</v>
      </c>
      <c r="AW539" s="14" t="s">
        <v>33</v>
      </c>
      <c r="AX539" s="14" t="s">
        <v>71</v>
      </c>
      <c r="AY539" s="226" t="s">
        <v>135</v>
      </c>
    </row>
    <row r="540" spans="1:65" s="14" customFormat="1" ht="10.199999999999999">
      <c r="B540" s="216"/>
      <c r="C540" s="217"/>
      <c r="D540" s="207" t="s">
        <v>144</v>
      </c>
      <c r="E540" s="218" t="s">
        <v>18</v>
      </c>
      <c r="F540" s="219" t="s">
        <v>360</v>
      </c>
      <c r="G540" s="217"/>
      <c r="H540" s="220">
        <v>41.22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144</v>
      </c>
      <c r="AU540" s="226" t="s">
        <v>80</v>
      </c>
      <c r="AV540" s="14" t="s">
        <v>80</v>
      </c>
      <c r="AW540" s="14" t="s">
        <v>33</v>
      </c>
      <c r="AX540" s="14" t="s">
        <v>71</v>
      </c>
      <c r="AY540" s="226" t="s">
        <v>135</v>
      </c>
    </row>
    <row r="541" spans="1:65" s="13" customFormat="1" ht="10.199999999999999">
      <c r="B541" s="205"/>
      <c r="C541" s="206"/>
      <c r="D541" s="207" t="s">
        <v>144</v>
      </c>
      <c r="E541" s="208" t="s">
        <v>18</v>
      </c>
      <c r="F541" s="209" t="s">
        <v>361</v>
      </c>
      <c r="G541" s="206"/>
      <c r="H541" s="208" t="s">
        <v>18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144</v>
      </c>
      <c r="AU541" s="215" t="s">
        <v>80</v>
      </c>
      <c r="AV541" s="13" t="s">
        <v>78</v>
      </c>
      <c r="AW541" s="13" t="s">
        <v>33</v>
      </c>
      <c r="AX541" s="13" t="s">
        <v>71</v>
      </c>
      <c r="AY541" s="215" t="s">
        <v>135</v>
      </c>
    </row>
    <row r="542" spans="1:65" s="14" customFormat="1" ht="10.199999999999999">
      <c r="B542" s="216"/>
      <c r="C542" s="217"/>
      <c r="D542" s="207" t="s">
        <v>144</v>
      </c>
      <c r="E542" s="218" t="s">
        <v>18</v>
      </c>
      <c r="F542" s="219" t="s">
        <v>442</v>
      </c>
      <c r="G542" s="217"/>
      <c r="H542" s="220">
        <v>195.62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144</v>
      </c>
      <c r="AU542" s="226" t="s">
        <v>80</v>
      </c>
      <c r="AV542" s="14" t="s">
        <v>80</v>
      </c>
      <c r="AW542" s="14" t="s">
        <v>33</v>
      </c>
      <c r="AX542" s="14" t="s">
        <v>71</v>
      </c>
      <c r="AY542" s="226" t="s">
        <v>135</v>
      </c>
    </row>
    <row r="543" spans="1:65" s="14" customFormat="1" ht="10.199999999999999">
      <c r="B543" s="216"/>
      <c r="C543" s="217"/>
      <c r="D543" s="207" t="s">
        <v>144</v>
      </c>
      <c r="E543" s="218" t="s">
        <v>18</v>
      </c>
      <c r="F543" s="219" t="s">
        <v>363</v>
      </c>
      <c r="G543" s="217"/>
      <c r="H543" s="220">
        <v>0.64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144</v>
      </c>
      <c r="AU543" s="226" t="s">
        <v>80</v>
      </c>
      <c r="AV543" s="14" t="s">
        <v>80</v>
      </c>
      <c r="AW543" s="14" t="s">
        <v>33</v>
      </c>
      <c r="AX543" s="14" t="s">
        <v>71</v>
      </c>
      <c r="AY543" s="226" t="s">
        <v>135</v>
      </c>
    </row>
    <row r="544" spans="1:65" s="14" customFormat="1" ht="10.199999999999999">
      <c r="B544" s="216"/>
      <c r="C544" s="217"/>
      <c r="D544" s="207" t="s">
        <v>144</v>
      </c>
      <c r="E544" s="218" t="s">
        <v>18</v>
      </c>
      <c r="F544" s="219" t="s">
        <v>363</v>
      </c>
      <c r="G544" s="217"/>
      <c r="H544" s="220">
        <v>0.64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144</v>
      </c>
      <c r="AU544" s="226" t="s">
        <v>80</v>
      </c>
      <c r="AV544" s="14" t="s">
        <v>80</v>
      </c>
      <c r="AW544" s="14" t="s">
        <v>33</v>
      </c>
      <c r="AX544" s="14" t="s">
        <v>71</v>
      </c>
      <c r="AY544" s="226" t="s">
        <v>135</v>
      </c>
    </row>
    <row r="545" spans="2:51" s="14" customFormat="1" ht="10.199999999999999">
      <c r="B545" s="216"/>
      <c r="C545" s="217"/>
      <c r="D545" s="207" t="s">
        <v>144</v>
      </c>
      <c r="E545" s="218" t="s">
        <v>18</v>
      </c>
      <c r="F545" s="219" t="s">
        <v>364</v>
      </c>
      <c r="G545" s="217"/>
      <c r="H545" s="220">
        <v>6.89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144</v>
      </c>
      <c r="AU545" s="226" t="s">
        <v>80</v>
      </c>
      <c r="AV545" s="14" t="s">
        <v>80</v>
      </c>
      <c r="AW545" s="14" t="s">
        <v>33</v>
      </c>
      <c r="AX545" s="14" t="s">
        <v>71</v>
      </c>
      <c r="AY545" s="226" t="s">
        <v>135</v>
      </c>
    </row>
    <row r="546" spans="2:51" s="14" customFormat="1" ht="10.199999999999999">
      <c r="B546" s="216"/>
      <c r="C546" s="217"/>
      <c r="D546" s="207" t="s">
        <v>144</v>
      </c>
      <c r="E546" s="218" t="s">
        <v>18</v>
      </c>
      <c r="F546" s="219" t="s">
        <v>364</v>
      </c>
      <c r="G546" s="217"/>
      <c r="H546" s="220">
        <v>6.89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144</v>
      </c>
      <c r="AU546" s="226" t="s">
        <v>80</v>
      </c>
      <c r="AV546" s="14" t="s">
        <v>80</v>
      </c>
      <c r="AW546" s="14" t="s">
        <v>33</v>
      </c>
      <c r="AX546" s="14" t="s">
        <v>71</v>
      </c>
      <c r="AY546" s="226" t="s">
        <v>135</v>
      </c>
    </row>
    <row r="547" spans="2:51" s="14" customFormat="1" ht="10.199999999999999">
      <c r="B547" s="216"/>
      <c r="C547" s="217"/>
      <c r="D547" s="207" t="s">
        <v>144</v>
      </c>
      <c r="E547" s="218" t="s">
        <v>18</v>
      </c>
      <c r="F547" s="219" t="s">
        <v>365</v>
      </c>
      <c r="G547" s="217"/>
      <c r="H547" s="220">
        <v>6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144</v>
      </c>
      <c r="AU547" s="226" t="s">
        <v>80</v>
      </c>
      <c r="AV547" s="14" t="s">
        <v>80</v>
      </c>
      <c r="AW547" s="14" t="s">
        <v>33</v>
      </c>
      <c r="AX547" s="14" t="s">
        <v>71</v>
      </c>
      <c r="AY547" s="226" t="s">
        <v>135</v>
      </c>
    </row>
    <row r="548" spans="2:51" s="14" customFormat="1" ht="10.199999999999999">
      <c r="B548" s="216"/>
      <c r="C548" s="217"/>
      <c r="D548" s="207" t="s">
        <v>144</v>
      </c>
      <c r="E548" s="218" t="s">
        <v>18</v>
      </c>
      <c r="F548" s="219" t="s">
        <v>366</v>
      </c>
      <c r="G548" s="217"/>
      <c r="H548" s="220">
        <v>7.31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144</v>
      </c>
      <c r="AU548" s="226" t="s">
        <v>80</v>
      </c>
      <c r="AV548" s="14" t="s">
        <v>80</v>
      </c>
      <c r="AW548" s="14" t="s">
        <v>33</v>
      </c>
      <c r="AX548" s="14" t="s">
        <v>71</v>
      </c>
      <c r="AY548" s="226" t="s">
        <v>135</v>
      </c>
    </row>
    <row r="549" spans="2:51" s="14" customFormat="1" ht="10.199999999999999">
      <c r="B549" s="216"/>
      <c r="C549" s="217"/>
      <c r="D549" s="207" t="s">
        <v>144</v>
      </c>
      <c r="E549" s="218" t="s">
        <v>18</v>
      </c>
      <c r="F549" s="219" t="s">
        <v>366</v>
      </c>
      <c r="G549" s="217"/>
      <c r="H549" s="220">
        <v>7.31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144</v>
      </c>
      <c r="AU549" s="226" t="s">
        <v>80</v>
      </c>
      <c r="AV549" s="14" t="s">
        <v>80</v>
      </c>
      <c r="AW549" s="14" t="s">
        <v>33</v>
      </c>
      <c r="AX549" s="14" t="s">
        <v>71</v>
      </c>
      <c r="AY549" s="226" t="s">
        <v>135</v>
      </c>
    </row>
    <row r="550" spans="2:51" s="14" customFormat="1" ht="10.199999999999999">
      <c r="B550" s="216"/>
      <c r="C550" s="217"/>
      <c r="D550" s="207" t="s">
        <v>144</v>
      </c>
      <c r="E550" s="218" t="s">
        <v>18</v>
      </c>
      <c r="F550" s="219" t="s">
        <v>367</v>
      </c>
      <c r="G550" s="217"/>
      <c r="H550" s="220">
        <v>3.29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144</v>
      </c>
      <c r="AU550" s="226" t="s">
        <v>80</v>
      </c>
      <c r="AV550" s="14" t="s">
        <v>80</v>
      </c>
      <c r="AW550" s="14" t="s">
        <v>33</v>
      </c>
      <c r="AX550" s="14" t="s">
        <v>71</v>
      </c>
      <c r="AY550" s="226" t="s">
        <v>135</v>
      </c>
    </row>
    <row r="551" spans="2:51" s="14" customFormat="1" ht="10.199999999999999">
      <c r="B551" s="216"/>
      <c r="C551" s="217"/>
      <c r="D551" s="207" t="s">
        <v>144</v>
      </c>
      <c r="E551" s="218" t="s">
        <v>18</v>
      </c>
      <c r="F551" s="219" t="s">
        <v>367</v>
      </c>
      <c r="G551" s="217"/>
      <c r="H551" s="220">
        <v>3.29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144</v>
      </c>
      <c r="AU551" s="226" t="s">
        <v>80</v>
      </c>
      <c r="AV551" s="14" t="s">
        <v>80</v>
      </c>
      <c r="AW551" s="14" t="s">
        <v>33</v>
      </c>
      <c r="AX551" s="14" t="s">
        <v>71</v>
      </c>
      <c r="AY551" s="226" t="s">
        <v>135</v>
      </c>
    </row>
    <row r="552" spans="2:51" s="14" customFormat="1" ht="10.199999999999999">
      <c r="B552" s="216"/>
      <c r="C552" s="217"/>
      <c r="D552" s="207" t="s">
        <v>144</v>
      </c>
      <c r="E552" s="218" t="s">
        <v>18</v>
      </c>
      <c r="F552" s="219" t="s">
        <v>363</v>
      </c>
      <c r="G552" s="217"/>
      <c r="H552" s="220">
        <v>0.64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144</v>
      </c>
      <c r="AU552" s="226" t="s">
        <v>80</v>
      </c>
      <c r="AV552" s="14" t="s">
        <v>80</v>
      </c>
      <c r="AW552" s="14" t="s">
        <v>33</v>
      </c>
      <c r="AX552" s="14" t="s">
        <v>71</v>
      </c>
      <c r="AY552" s="226" t="s">
        <v>135</v>
      </c>
    </row>
    <row r="553" spans="2:51" s="13" customFormat="1" ht="10.199999999999999">
      <c r="B553" s="205"/>
      <c r="C553" s="206"/>
      <c r="D553" s="207" t="s">
        <v>144</v>
      </c>
      <c r="E553" s="208" t="s">
        <v>18</v>
      </c>
      <c r="F553" s="209" t="s">
        <v>345</v>
      </c>
      <c r="G553" s="206"/>
      <c r="H553" s="208" t="s">
        <v>18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144</v>
      </c>
      <c r="AU553" s="215" t="s">
        <v>80</v>
      </c>
      <c r="AV553" s="13" t="s">
        <v>78</v>
      </c>
      <c r="AW553" s="13" t="s">
        <v>33</v>
      </c>
      <c r="AX553" s="13" t="s">
        <v>71</v>
      </c>
      <c r="AY553" s="215" t="s">
        <v>135</v>
      </c>
    </row>
    <row r="554" spans="2:51" s="14" customFormat="1" ht="10.199999999999999">
      <c r="B554" s="216"/>
      <c r="C554" s="217"/>
      <c r="D554" s="207" t="s">
        <v>144</v>
      </c>
      <c r="E554" s="218" t="s">
        <v>18</v>
      </c>
      <c r="F554" s="219" t="s">
        <v>368</v>
      </c>
      <c r="G554" s="217"/>
      <c r="H554" s="220">
        <v>41.54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144</v>
      </c>
      <c r="AU554" s="226" t="s">
        <v>80</v>
      </c>
      <c r="AV554" s="14" t="s">
        <v>80</v>
      </c>
      <c r="AW554" s="14" t="s">
        <v>33</v>
      </c>
      <c r="AX554" s="14" t="s">
        <v>71</v>
      </c>
      <c r="AY554" s="226" t="s">
        <v>135</v>
      </c>
    </row>
    <row r="555" spans="2:51" s="14" customFormat="1" ht="10.199999999999999">
      <c r="B555" s="216"/>
      <c r="C555" s="217"/>
      <c r="D555" s="207" t="s">
        <v>144</v>
      </c>
      <c r="E555" s="218" t="s">
        <v>18</v>
      </c>
      <c r="F555" s="219" t="s">
        <v>369</v>
      </c>
      <c r="G555" s="217"/>
      <c r="H555" s="220">
        <v>117.36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144</v>
      </c>
      <c r="AU555" s="226" t="s">
        <v>80</v>
      </c>
      <c r="AV555" s="14" t="s">
        <v>80</v>
      </c>
      <c r="AW555" s="14" t="s">
        <v>33</v>
      </c>
      <c r="AX555" s="14" t="s">
        <v>71</v>
      </c>
      <c r="AY555" s="226" t="s">
        <v>135</v>
      </c>
    </row>
    <row r="556" spans="2:51" s="14" customFormat="1" ht="10.199999999999999">
      <c r="B556" s="216"/>
      <c r="C556" s="217"/>
      <c r="D556" s="207" t="s">
        <v>144</v>
      </c>
      <c r="E556" s="218" t="s">
        <v>18</v>
      </c>
      <c r="F556" s="219" t="s">
        <v>370</v>
      </c>
      <c r="G556" s="217"/>
      <c r="H556" s="220">
        <v>104.24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144</v>
      </c>
      <c r="AU556" s="226" t="s">
        <v>80</v>
      </c>
      <c r="AV556" s="14" t="s">
        <v>80</v>
      </c>
      <c r="AW556" s="14" t="s">
        <v>33</v>
      </c>
      <c r="AX556" s="14" t="s">
        <v>71</v>
      </c>
      <c r="AY556" s="226" t="s">
        <v>135</v>
      </c>
    </row>
    <row r="557" spans="2:51" s="14" customFormat="1" ht="10.199999999999999">
      <c r="B557" s="216"/>
      <c r="C557" s="217"/>
      <c r="D557" s="207" t="s">
        <v>144</v>
      </c>
      <c r="E557" s="218" t="s">
        <v>18</v>
      </c>
      <c r="F557" s="219" t="s">
        <v>371</v>
      </c>
      <c r="G557" s="217"/>
      <c r="H557" s="220">
        <v>97.2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144</v>
      </c>
      <c r="AU557" s="226" t="s">
        <v>80</v>
      </c>
      <c r="AV557" s="14" t="s">
        <v>80</v>
      </c>
      <c r="AW557" s="14" t="s">
        <v>33</v>
      </c>
      <c r="AX557" s="14" t="s">
        <v>71</v>
      </c>
      <c r="AY557" s="226" t="s">
        <v>135</v>
      </c>
    </row>
    <row r="558" spans="2:51" s="14" customFormat="1" ht="10.199999999999999">
      <c r="B558" s="216"/>
      <c r="C558" s="217"/>
      <c r="D558" s="207" t="s">
        <v>144</v>
      </c>
      <c r="E558" s="218" t="s">
        <v>18</v>
      </c>
      <c r="F558" s="219" t="s">
        <v>372</v>
      </c>
      <c r="G558" s="217"/>
      <c r="H558" s="220">
        <v>114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144</v>
      </c>
      <c r="AU558" s="226" t="s">
        <v>80</v>
      </c>
      <c r="AV558" s="14" t="s">
        <v>80</v>
      </c>
      <c r="AW558" s="14" t="s">
        <v>33</v>
      </c>
      <c r="AX558" s="14" t="s">
        <v>71</v>
      </c>
      <c r="AY558" s="226" t="s">
        <v>135</v>
      </c>
    </row>
    <row r="559" spans="2:51" s="13" customFormat="1" ht="10.199999999999999">
      <c r="B559" s="205"/>
      <c r="C559" s="206"/>
      <c r="D559" s="207" t="s">
        <v>144</v>
      </c>
      <c r="E559" s="208" t="s">
        <v>18</v>
      </c>
      <c r="F559" s="209" t="s">
        <v>373</v>
      </c>
      <c r="G559" s="206"/>
      <c r="H559" s="208" t="s">
        <v>18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144</v>
      </c>
      <c r="AU559" s="215" t="s">
        <v>80</v>
      </c>
      <c r="AV559" s="13" t="s">
        <v>78</v>
      </c>
      <c r="AW559" s="13" t="s">
        <v>33</v>
      </c>
      <c r="AX559" s="13" t="s">
        <v>71</v>
      </c>
      <c r="AY559" s="215" t="s">
        <v>135</v>
      </c>
    </row>
    <row r="560" spans="2:51" s="14" customFormat="1" ht="10.199999999999999">
      <c r="B560" s="216"/>
      <c r="C560" s="217"/>
      <c r="D560" s="207" t="s">
        <v>144</v>
      </c>
      <c r="E560" s="218" t="s">
        <v>18</v>
      </c>
      <c r="F560" s="219" t="s">
        <v>443</v>
      </c>
      <c r="G560" s="217"/>
      <c r="H560" s="220">
        <v>143.27000000000001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144</v>
      </c>
      <c r="AU560" s="226" t="s">
        <v>80</v>
      </c>
      <c r="AV560" s="14" t="s">
        <v>80</v>
      </c>
      <c r="AW560" s="14" t="s">
        <v>33</v>
      </c>
      <c r="AX560" s="14" t="s">
        <v>71</v>
      </c>
      <c r="AY560" s="226" t="s">
        <v>135</v>
      </c>
    </row>
    <row r="561" spans="2:51" s="14" customFormat="1" ht="10.199999999999999">
      <c r="B561" s="216"/>
      <c r="C561" s="217"/>
      <c r="D561" s="207" t="s">
        <v>144</v>
      </c>
      <c r="E561" s="218" t="s">
        <v>18</v>
      </c>
      <c r="F561" s="219" t="s">
        <v>363</v>
      </c>
      <c r="G561" s="217"/>
      <c r="H561" s="220">
        <v>0.64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144</v>
      </c>
      <c r="AU561" s="226" t="s">
        <v>80</v>
      </c>
      <c r="AV561" s="14" t="s">
        <v>80</v>
      </c>
      <c r="AW561" s="14" t="s">
        <v>33</v>
      </c>
      <c r="AX561" s="14" t="s">
        <v>71</v>
      </c>
      <c r="AY561" s="226" t="s">
        <v>135</v>
      </c>
    </row>
    <row r="562" spans="2:51" s="14" customFormat="1" ht="10.199999999999999">
      <c r="B562" s="216"/>
      <c r="C562" s="217"/>
      <c r="D562" s="207" t="s">
        <v>144</v>
      </c>
      <c r="E562" s="218" t="s">
        <v>18</v>
      </c>
      <c r="F562" s="219" t="s">
        <v>363</v>
      </c>
      <c r="G562" s="217"/>
      <c r="H562" s="220">
        <v>0.64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144</v>
      </c>
      <c r="AU562" s="226" t="s">
        <v>80</v>
      </c>
      <c r="AV562" s="14" t="s">
        <v>80</v>
      </c>
      <c r="AW562" s="14" t="s">
        <v>33</v>
      </c>
      <c r="AX562" s="14" t="s">
        <v>71</v>
      </c>
      <c r="AY562" s="226" t="s">
        <v>135</v>
      </c>
    </row>
    <row r="563" spans="2:51" s="14" customFormat="1" ht="10.199999999999999">
      <c r="B563" s="216"/>
      <c r="C563" s="217"/>
      <c r="D563" s="207" t="s">
        <v>144</v>
      </c>
      <c r="E563" s="218" t="s">
        <v>18</v>
      </c>
      <c r="F563" s="219" t="s">
        <v>375</v>
      </c>
      <c r="G563" s="217"/>
      <c r="H563" s="220">
        <v>6.33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144</v>
      </c>
      <c r="AU563" s="226" t="s">
        <v>80</v>
      </c>
      <c r="AV563" s="14" t="s">
        <v>80</v>
      </c>
      <c r="AW563" s="14" t="s">
        <v>33</v>
      </c>
      <c r="AX563" s="14" t="s">
        <v>71</v>
      </c>
      <c r="AY563" s="226" t="s">
        <v>135</v>
      </c>
    </row>
    <row r="564" spans="2:51" s="14" customFormat="1" ht="10.199999999999999">
      <c r="B564" s="216"/>
      <c r="C564" s="217"/>
      <c r="D564" s="207" t="s">
        <v>144</v>
      </c>
      <c r="E564" s="218" t="s">
        <v>18</v>
      </c>
      <c r="F564" s="219" t="s">
        <v>375</v>
      </c>
      <c r="G564" s="217"/>
      <c r="H564" s="220">
        <v>6.33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144</v>
      </c>
      <c r="AU564" s="226" t="s">
        <v>80</v>
      </c>
      <c r="AV564" s="14" t="s">
        <v>80</v>
      </c>
      <c r="AW564" s="14" t="s">
        <v>33</v>
      </c>
      <c r="AX564" s="14" t="s">
        <v>71</v>
      </c>
      <c r="AY564" s="226" t="s">
        <v>135</v>
      </c>
    </row>
    <row r="565" spans="2:51" s="14" customFormat="1" ht="10.199999999999999">
      <c r="B565" s="216"/>
      <c r="C565" s="217"/>
      <c r="D565" s="207" t="s">
        <v>144</v>
      </c>
      <c r="E565" s="218" t="s">
        <v>18</v>
      </c>
      <c r="F565" s="219" t="s">
        <v>376</v>
      </c>
      <c r="G565" s="217"/>
      <c r="H565" s="220">
        <v>39.42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144</v>
      </c>
      <c r="AU565" s="226" t="s">
        <v>80</v>
      </c>
      <c r="AV565" s="14" t="s">
        <v>80</v>
      </c>
      <c r="AW565" s="14" t="s">
        <v>33</v>
      </c>
      <c r="AX565" s="14" t="s">
        <v>71</v>
      </c>
      <c r="AY565" s="226" t="s">
        <v>135</v>
      </c>
    </row>
    <row r="566" spans="2:51" s="14" customFormat="1" ht="10.199999999999999">
      <c r="B566" s="216"/>
      <c r="C566" s="217"/>
      <c r="D566" s="207" t="s">
        <v>144</v>
      </c>
      <c r="E566" s="218" t="s">
        <v>18</v>
      </c>
      <c r="F566" s="219" t="s">
        <v>363</v>
      </c>
      <c r="G566" s="217"/>
      <c r="H566" s="220">
        <v>0.64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144</v>
      </c>
      <c r="AU566" s="226" t="s">
        <v>80</v>
      </c>
      <c r="AV566" s="14" t="s">
        <v>80</v>
      </c>
      <c r="AW566" s="14" t="s">
        <v>33</v>
      </c>
      <c r="AX566" s="14" t="s">
        <v>71</v>
      </c>
      <c r="AY566" s="226" t="s">
        <v>135</v>
      </c>
    </row>
    <row r="567" spans="2:51" s="14" customFormat="1" ht="10.199999999999999">
      <c r="B567" s="216"/>
      <c r="C567" s="217"/>
      <c r="D567" s="207" t="s">
        <v>144</v>
      </c>
      <c r="E567" s="218" t="s">
        <v>18</v>
      </c>
      <c r="F567" s="219" t="s">
        <v>377</v>
      </c>
      <c r="G567" s="217"/>
      <c r="H567" s="220">
        <v>1.35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144</v>
      </c>
      <c r="AU567" s="226" t="s">
        <v>80</v>
      </c>
      <c r="AV567" s="14" t="s">
        <v>80</v>
      </c>
      <c r="AW567" s="14" t="s">
        <v>33</v>
      </c>
      <c r="AX567" s="14" t="s">
        <v>71</v>
      </c>
      <c r="AY567" s="226" t="s">
        <v>135</v>
      </c>
    </row>
    <row r="568" spans="2:51" s="14" customFormat="1" ht="10.199999999999999">
      <c r="B568" s="216"/>
      <c r="C568" s="217"/>
      <c r="D568" s="207" t="s">
        <v>144</v>
      </c>
      <c r="E568" s="218" t="s">
        <v>18</v>
      </c>
      <c r="F568" s="219" t="s">
        <v>378</v>
      </c>
      <c r="G568" s="217"/>
      <c r="H568" s="220">
        <v>3.53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144</v>
      </c>
      <c r="AU568" s="226" t="s">
        <v>80</v>
      </c>
      <c r="AV568" s="14" t="s">
        <v>80</v>
      </c>
      <c r="AW568" s="14" t="s">
        <v>33</v>
      </c>
      <c r="AX568" s="14" t="s">
        <v>71</v>
      </c>
      <c r="AY568" s="226" t="s">
        <v>135</v>
      </c>
    </row>
    <row r="569" spans="2:51" s="14" customFormat="1" ht="10.199999999999999">
      <c r="B569" s="216"/>
      <c r="C569" s="217"/>
      <c r="D569" s="207" t="s">
        <v>144</v>
      </c>
      <c r="E569" s="218" t="s">
        <v>18</v>
      </c>
      <c r="F569" s="219" t="s">
        <v>379</v>
      </c>
      <c r="G569" s="217"/>
      <c r="H569" s="220">
        <v>38.880000000000003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144</v>
      </c>
      <c r="AU569" s="226" t="s">
        <v>80</v>
      </c>
      <c r="AV569" s="14" t="s">
        <v>80</v>
      </c>
      <c r="AW569" s="14" t="s">
        <v>33</v>
      </c>
      <c r="AX569" s="14" t="s">
        <v>71</v>
      </c>
      <c r="AY569" s="226" t="s">
        <v>135</v>
      </c>
    </row>
    <row r="570" spans="2:51" s="14" customFormat="1" ht="10.199999999999999">
      <c r="B570" s="216"/>
      <c r="C570" s="217"/>
      <c r="D570" s="207" t="s">
        <v>144</v>
      </c>
      <c r="E570" s="218" t="s">
        <v>18</v>
      </c>
      <c r="F570" s="219" t="s">
        <v>380</v>
      </c>
      <c r="G570" s="217"/>
      <c r="H570" s="220">
        <v>4.78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144</v>
      </c>
      <c r="AU570" s="226" t="s">
        <v>80</v>
      </c>
      <c r="AV570" s="14" t="s">
        <v>80</v>
      </c>
      <c r="AW570" s="14" t="s">
        <v>33</v>
      </c>
      <c r="AX570" s="14" t="s">
        <v>71</v>
      </c>
      <c r="AY570" s="226" t="s">
        <v>135</v>
      </c>
    </row>
    <row r="571" spans="2:51" s="14" customFormat="1" ht="10.199999999999999">
      <c r="B571" s="216"/>
      <c r="C571" s="217"/>
      <c r="D571" s="207" t="s">
        <v>144</v>
      </c>
      <c r="E571" s="218" t="s">
        <v>18</v>
      </c>
      <c r="F571" s="219" t="s">
        <v>381</v>
      </c>
      <c r="G571" s="217"/>
      <c r="H571" s="220">
        <v>7.56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144</v>
      </c>
      <c r="AU571" s="226" t="s">
        <v>80</v>
      </c>
      <c r="AV571" s="14" t="s">
        <v>80</v>
      </c>
      <c r="AW571" s="14" t="s">
        <v>33</v>
      </c>
      <c r="AX571" s="14" t="s">
        <v>71</v>
      </c>
      <c r="AY571" s="226" t="s">
        <v>135</v>
      </c>
    </row>
    <row r="572" spans="2:51" s="14" customFormat="1" ht="10.199999999999999">
      <c r="B572" s="216"/>
      <c r="C572" s="217"/>
      <c r="D572" s="207" t="s">
        <v>144</v>
      </c>
      <c r="E572" s="218" t="s">
        <v>18</v>
      </c>
      <c r="F572" s="219" t="s">
        <v>382</v>
      </c>
      <c r="G572" s="217"/>
      <c r="H572" s="220">
        <v>1.35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144</v>
      </c>
      <c r="AU572" s="226" t="s">
        <v>80</v>
      </c>
      <c r="AV572" s="14" t="s">
        <v>80</v>
      </c>
      <c r="AW572" s="14" t="s">
        <v>33</v>
      </c>
      <c r="AX572" s="14" t="s">
        <v>71</v>
      </c>
      <c r="AY572" s="226" t="s">
        <v>135</v>
      </c>
    </row>
    <row r="573" spans="2:51" s="13" customFormat="1" ht="10.199999999999999">
      <c r="B573" s="205"/>
      <c r="C573" s="206"/>
      <c r="D573" s="207" t="s">
        <v>144</v>
      </c>
      <c r="E573" s="208" t="s">
        <v>18</v>
      </c>
      <c r="F573" s="209" t="s">
        <v>383</v>
      </c>
      <c r="G573" s="206"/>
      <c r="H573" s="208" t="s">
        <v>18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144</v>
      </c>
      <c r="AU573" s="215" t="s">
        <v>80</v>
      </c>
      <c r="AV573" s="13" t="s">
        <v>78</v>
      </c>
      <c r="AW573" s="13" t="s">
        <v>33</v>
      </c>
      <c r="AX573" s="13" t="s">
        <v>71</v>
      </c>
      <c r="AY573" s="215" t="s">
        <v>135</v>
      </c>
    </row>
    <row r="574" spans="2:51" s="14" customFormat="1" ht="10.199999999999999">
      <c r="B574" s="216"/>
      <c r="C574" s="217"/>
      <c r="D574" s="207" t="s">
        <v>144</v>
      </c>
      <c r="E574" s="218" t="s">
        <v>18</v>
      </c>
      <c r="F574" s="219" t="s">
        <v>384</v>
      </c>
      <c r="G574" s="217"/>
      <c r="H574" s="220">
        <v>-299.54000000000002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144</v>
      </c>
      <c r="AU574" s="226" t="s">
        <v>80</v>
      </c>
      <c r="AV574" s="14" t="s">
        <v>80</v>
      </c>
      <c r="AW574" s="14" t="s">
        <v>33</v>
      </c>
      <c r="AX574" s="14" t="s">
        <v>71</v>
      </c>
      <c r="AY574" s="226" t="s">
        <v>135</v>
      </c>
    </row>
    <row r="575" spans="2:51" s="13" customFormat="1" ht="10.199999999999999">
      <c r="B575" s="205"/>
      <c r="C575" s="206"/>
      <c r="D575" s="207" t="s">
        <v>144</v>
      </c>
      <c r="E575" s="208" t="s">
        <v>18</v>
      </c>
      <c r="F575" s="209" t="s">
        <v>444</v>
      </c>
      <c r="G575" s="206"/>
      <c r="H575" s="208" t="s">
        <v>18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144</v>
      </c>
      <c r="AU575" s="215" t="s">
        <v>80</v>
      </c>
      <c r="AV575" s="13" t="s">
        <v>78</v>
      </c>
      <c r="AW575" s="13" t="s">
        <v>33</v>
      </c>
      <c r="AX575" s="13" t="s">
        <v>71</v>
      </c>
      <c r="AY575" s="215" t="s">
        <v>135</v>
      </c>
    </row>
    <row r="576" spans="2:51" s="14" customFormat="1" ht="10.199999999999999">
      <c r="B576" s="216"/>
      <c r="C576" s="217"/>
      <c r="D576" s="207" t="s">
        <v>144</v>
      </c>
      <c r="E576" s="218" t="s">
        <v>18</v>
      </c>
      <c r="F576" s="219" t="s">
        <v>445</v>
      </c>
      <c r="G576" s="217"/>
      <c r="H576" s="220">
        <v>-104.06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144</v>
      </c>
      <c r="AU576" s="226" t="s">
        <v>80</v>
      </c>
      <c r="AV576" s="14" t="s">
        <v>80</v>
      </c>
      <c r="AW576" s="14" t="s">
        <v>33</v>
      </c>
      <c r="AX576" s="14" t="s">
        <v>71</v>
      </c>
      <c r="AY576" s="226" t="s">
        <v>135</v>
      </c>
    </row>
    <row r="577" spans="1:65" s="13" customFormat="1" ht="10.199999999999999">
      <c r="B577" s="205"/>
      <c r="C577" s="206"/>
      <c r="D577" s="207" t="s">
        <v>144</v>
      </c>
      <c r="E577" s="208" t="s">
        <v>18</v>
      </c>
      <c r="F577" s="209" t="s">
        <v>450</v>
      </c>
      <c r="G577" s="206"/>
      <c r="H577" s="208" t="s">
        <v>18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144</v>
      </c>
      <c r="AU577" s="215" t="s">
        <v>80</v>
      </c>
      <c r="AV577" s="13" t="s">
        <v>78</v>
      </c>
      <c r="AW577" s="13" t="s">
        <v>33</v>
      </c>
      <c r="AX577" s="13" t="s">
        <v>71</v>
      </c>
      <c r="AY577" s="215" t="s">
        <v>135</v>
      </c>
    </row>
    <row r="578" spans="1:65" s="14" customFormat="1" ht="10.199999999999999">
      <c r="B578" s="216"/>
      <c r="C578" s="217"/>
      <c r="D578" s="207" t="s">
        <v>144</v>
      </c>
      <c r="E578" s="218" t="s">
        <v>18</v>
      </c>
      <c r="F578" s="219" t="s">
        <v>451</v>
      </c>
      <c r="G578" s="217"/>
      <c r="H578" s="220">
        <v>-331.81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144</v>
      </c>
      <c r="AU578" s="226" t="s">
        <v>80</v>
      </c>
      <c r="AV578" s="14" t="s">
        <v>80</v>
      </c>
      <c r="AW578" s="14" t="s">
        <v>33</v>
      </c>
      <c r="AX578" s="14" t="s">
        <v>71</v>
      </c>
      <c r="AY578" s="226" t="s">
        <v>135</v>
      </c>
    </row>
    <row r="579" spans="1:65" s="15" customFormat="1" ht="10.199999999999999">
      <c r="B579" s="227"/>
      <c r="C579" s="228"/>
      <c r="D579" s="207" t="s">
        <v>144</v>
      </c>
      <c r="E579" s="229" t="s">
        <v>18</v>
      </c>
      <c r="F579" s="230" t="s">
        <v>147</v>
      </c>
      <c r="G579" s="228"/>
      <c r="H579" s="231">
        <v>710.51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AT579" s="237" t="s">
        <v>144</v>
      </c>
      <c r="AU579" s="237" t="s">
        <v>80</v>
      </c>
      <c r="AV579" s="15" t="s">
        <v>142</v>
      </c>
      <c r="AW579" s="15" t="s">
        <v>33</v>
      </c>
      <c r="AX579" s="15" t="s">
        <v>78</v>
      </c>
      <c r="AY579" s="237" t="s">
        <v>135</v>
      </c>
    </row>
    <row r="580" spans="1:65" s="14" customFormat="1" ht="10.199999999999999">
      <c r="B580" s="216"/>
      <c r="C580" s="217"/>
      <c r="D580" s="207" t="s">
        <v>144</v>
      </c>
      <c r="E580" s="217"/>
      <c r="F580" s="219" t="s">
        <v>452</v>
      </c>
      <c r="G580" s="217"/>
      <c r="H580" s="220">
        <v>724.72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144</v>
      </c>
      <c r="AU580" s="226" t="s">
        <v>80</v>
      </c>
      <c r="AV580" s="14" t="s">
        <v>80</v>
      </c>
      <c r="AW580" s="14" t="s">
        <v>4</v>
      </c>
      <c r="AX580" s="14" t="s">
        <v>78</v>
      </c>
      <c r="AY580" s="226" t="s">
        <v>135</v>
      </c>
    </row>
    <row r="581" spans="1:65" s="2" customFormat="1" ht="16.5" customHeight="1">
      <c r="A581" s="35"/>
      <c r="B581" s="36"/>
      <c r="C581" s="238" t="s">
        <v>453</v>
      </c>
      <c r="D581" s="238" t="s">
        <v>281</v>
      </c>
      <c r="E581" s="239" t="s">
        <v>454</v>
      </c>
      <c r="F581" s="240" t="s">
        <v>455</v>
      </c>
      <c r="G581" s="241" t="s">
        <v>140</v>
      </c>
      <c r="H581" s="242">
        <v>338.45</v>
      </c>
      <c r="I581" s="243"/>
      <c r="J581" s="242">
        <f>ROUND(I581*H581,2)</f>
        <v>0</v>
      </c>
      <c r="K581" s="240" t="s">
        <v>141</v>
      </c>
      <c r="L581" s="244"/>
      <c r="M581" s="245" t="s">
        <v>18</v>
      </c>
      <c r="N581" s="246" t="s">
        <v>42</v>
      </c>
      <c r="O581" s="65"/>
      <c r="P581" s="201">
        <f>O581*H581</f>
        <v>0</v>
      </c>
      <c r="Q581" s="201">
        <v>2.7200000000000002E-3</v>
      </c>
      <c r="R581" s="201">
        <f>Q581*H581</f>
        <v>0.92058400000000007</v>
      </c>
      <c r="S581" s="201">
        <v>0</v>
      </c>
      <c r="T581" s="202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3" t="s">
        <v>199</v>
      </c>
      <c r="AT581" s="203" t="s">
        <v>281</v>
      </c>
      <c r="AU581" s="203" t="s">
        <v>80</v>
      </c>
      <c r="AY581" s="18" t="s">
        <v>135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18" t="s">
        <v>78</v>
      </c>
      <c r="BK581" s="204">
        <f>ROUND(I581*H581,2)</f>
        <v>0</v>
      </c>
      <c r="BL581" s="18" t="s">
        <v>142</v>
      </c>
      <c r="BM581" s="203" t="s">
        <v>456</v>
      </c>
    </row>
    <row r="582" spans="1:65" s="13" customFormat="1" ht="10.199999999999999">
      <c r="B582" s="205"/>
      <c r="C582" s="206"/>
      <c r="D582" s="207" t="s">
        <v>144</v>
      </c>
      <c r="E582" s="208" t="s">
        <v>18</v>
      </c>
      <c r="F582" s="209" t="s">
        <v>457</v>
      </c>
      <c r="G582" s="206"/>
      <c r="H582" s="208" t="s">
        <v>18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144</v>
      </c>
      <c r="AU582" s="215" t="s">
        <v>80</v>
      </c>
      <c r="AV582" s="13" t="s">
        <v>78</v>
      </c>
      <c r="AW582" s="13" t="s">
        <v>33</v>
      </c>
      <c r="AX582" s="13" t="s">
        <v>71</v>
      </c>
      <c r="AY582" s="215" t="s">
        <v>135</v>
      </c>
    </row>
    <row r="583" spans="1:65" s="14" customFormat="1" ht="10.199999999999999">
      <c r="B583" s="216"/>
      <c r="C583" s="217"/>
      <c r="D583" s="207" t="s">
        <v>144</v>
      </c>
      <c r="E583" s="218" t="s">
        <v>18</v>
      </c>
      <c r="F583" s="219" t="s">
        <v>458</v>
      </c>
      <c r="G583" s="217"/>
      <c r="H583" s="220">
        <v>5.54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144</v>
      </c>
      <c r="AU583" s="226" t="s">
        <v>80</v>
      </c>
      <c r="AV583" s="14" t="s">
        <v>80</v>
      </c>
      <c r="AW583" s="14" t="s">
        <v>33</v>
      </c>
      <c r="AX583" s="14" t="s">
        <v>71</v>
      </c>
      <c r="AY583" s="226" t="s">
        <v>135</v>
      </c>
    </row>
    <row r="584" spans="1:65" s="14" customFormat="1" ht="10.199999999999999">
      <c r="B584" s="216"/>
      <c r="C584" s="217"/>
      <c r="D584" s="207" t="s">
        <v>144</v>
      </c>
      <c r="E584" s="218" t="s">
        <v>18</v>
      </c>
      <c r="F584" s="219" t="s">
        <v>458</v>
      </c>
      <c r="G584" s="217"/>
      <c r="H584" s="220">
        <v>5.54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144</v>
      </c>
      <c r="AU584" s="226" t="s">
        <v>80</v>
      </c>
      <c r="AV584" s="14" t="s">
        <v>80</v>
      </c>
      <c r="AW584" s="14" t="s">
        <v>33</v>
      </c>
      <c r="AX584" s="14" t="s">
        <v>71</v>
      </c>
      <c r="AY584" s="226" t="s">
        <v>135</v>
      </c>
    </row>
    <row r="585" spans="1:65" s="14" customFormat="1" ht="10.199999999999999">
      <c r="B585" s="216"/>
      <c r="C585" s="217"/>
      <c r="D585" s="207" t="s">
        <v>144</v>
      </c>
      <c r="E585" s="218" t="s">
        <v>18</v>
      </c>
      <c r="F585" s="219" t="s">
        <v>459</v>
      </c>
      <c r="G585" s="217"/>
      <c r="H585" s="220">
        <v>6.24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144</v>
      </c>
      <c r="AU585" s="226" t="s">
        <v>80</v>
      </c>
      <c r="AV585" s="14" t="s">
        <v>80</v>
      </c>
      <c r="AW585" s="14" t="s">
        <v>33</v>
      </c>
      <c r="AX585" s="14" t="s">
        <v>71</v>
      </c>
      <c r="AY585" s="226" t="s">
        <v>135</v>
      </c>
    </row>
    <row r="586" spans="1:65" s="14" customFormat="1" ht="10.199999999999999">
      <c r="B586" s="216"/>
      <c r="C586" s="217"/>
      <c r="D586" s="207" t="s">
        <v>144</v>
      </c>
      <c r="E586" s="218" t="s">
        <v>18</v>
      </c>
      <c r="F586" s="219" t="s">
        <v>460</v>
      </c>
      <c r="G586" s="217"/>
      <c r="H586" s="220">
        <v>10.34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144</v>
      </c>
      <c r="AU586" s="226" t="s">
        <v>80</v>
      </c>
      <c r="AV586" s="14" t="s">
        <v>80</v>
      </c>
      <c r="AW586" s="14" t="s">
        <v>33</v>
      </c>
      <c r="AX586" s="14" t="s">
        <v>71</v>
      </c>
      <c r="AY586" s="226" t="s">
        <v>135</v>
      </c>
    </row>
    <row r="587" spans="1:65" s="14" customFormat="1" ht="10.199999999999999">
      <c r="B587" s="216"/>
      <c r="C587" s="217"/>
      <c r="D587" s="207" t="s">
        <v>144</v>
      </c>
      <c r="E587" s="218" t="s">
        <v>18</v>
      </c>
      <c r="F587" s="219" t="s">
        <v>461</v>
      </c>
      <c r="G587" s="217"/>
      <c r="H587" s="220">
        <v>7.88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144</v>
      </c>
      <c r="AU587" s="226" t="s">
        <v>80</v>
      </c>
      <c r="AV587" s="14" t="s">
        <v>80</v>
      </c>
      <c r="AW587" s="14" t="s">
        <v>33</v>
      </c>
      <c r="AX587" s="14" t="s">
        <v>71</v>
      </c>
      <c r="AY587" s="226" t="s">
        <v>135</v>
      </c>
    </row>
    <row r="588" spans="1:65" s="14" customFormat="1" ht="10.199999999999999">
      <c r="B588" s="216"/>
      <c r="C588" s="217"/>
      <c r="D588" s="207" t="s">
        <v>144</v>
      </c>
      <c r="E588" s="218" t="s">
        <v>18</v>
      </c>
      <c r="F588" s="219" t="s">
        <v>462</v>
      </c>
      <c r="G588" s="217"/>
      <c r="H588" s="220">
        <v>4.4400000000000004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144</v>
      </c>
      <c r="AU588" s="226" t="s">
        <v>80</v>
      </c>
      <c r="AV588" s="14" t="s">
        <v>80</v>
      </c>
      <c r="AW588" s="14" t="s">
        <v>33</v>
      </c>
      <c r="AX588" s="14" t="s">
        <v>71</v>
      </c>
      <c r="AY588" s="226" t="s">
        <v>135</v>
      </c>
    </row>
    <row r="589" spans="1:65" s="14" customFormat="1" ht="10.199999999999999">
      <c r="B589" s="216"/>
      <c r="C589" s="217"/>
      <c r="D589" s="207" t="s">
        <v>144</v>
      </c>
      <c r="E589" s="218" t="s">
        <v>18</v>
      </c>
      <c r="F589" s="219" t="s">
        <v>463</v>
      </c>
      <c r="G589" s="217"/>
      <c r="H589" s="220">
        <v>6.78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144</v>
      </c>
      <c r="AU589" s="226" t="s">
        <v>80</v>
      </c>
      <c r="AV589" s="14" t="s">
        <v>80</v>
      </c>
      <c r="AW589" s="14" t="s">
        <v>33</v>
      </c>
      <c r="AX589" s="14" t="s">
        <v>71</v>
      </c>
      <c r="AY589" s="226" t="s">
        <v>135</v>
      </c>
    </row>
    <row r="590" spans="1:65" s="14" customFormat="1" ht="10.199999999999999">
      <c r="B590" s="216"/>
      <c r="C590" s="217"/>
      <c r="D590" s="207" t="s">
        <v>144</v>
      </c>
      <c r="E590" s="218" t="s">
        <v>18</v>
      </c>
      <c r="F590" s="219" t="s">
        <v>463</v>
      </c>
      <c r="G590" s="217"/>
      <c r="H590" s="220">
        <v>6.78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144</v>
      </c>
      <c r="AU590" s="226" t="s">
        <v>80</v>
      </c>
      <c r="AV590" s="14" t="s">
        <v>80</v>
      </c>
      <c r="AW590" s="14" t="s">
        <v>33</v>
      </c>
      <c r="AX590" s="14" t="s">
        <v>71</v>
      </c>
      <c r="AY590" s="226" t="s">
        <v>135</v>
      </c>
    </row>
    <row r="591" spans="1:65" s="14" customFormat="1" ht="10.199999999999999">
      <c r="B591" s="216"/>
      <c r="C591" s="217"/>
      <c r="D591" s="207" t="s">
        <v>144</v>
      </c>
      <c r="E591" s="218" t="s">
        <v>18</v>
      </c>
      <c r="F591" s="219" t="s">
        <v>464</v>
      </c>
      <c r="G591" s="217"/>
      <c r="H591" s="220">
        <v>4.99</v>
      </c>
      <c r="I591" s="221"/>
      <c r="J591" s="217"/>
      <c r="K591" s="217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144</v>
      </c>
      <c r="AU591" s="226" t="s">
        <v>80</v>
      </c>
      <c r="AV591" s="14" t="s">
        <v>80</v>
      </c>
      <c r="AW591" s="14" t="s">
        <v>33</v>
      </c>
      <c r="AX591" s="14" t="s">
        <v>71</v>
      </c>
      <c r="AY591" s="226" t="s">
        <v>135</v>
      </c>
    </row>
    <row r="592" spans="1:65" s="14" customFormat="1" ht="10.199999999999999">
      <c r="B592" s="216"/>
      <c r="C592" s="217"/>
      <c r="D592" s="207" t="s">
        <v>144</v>
      </c>
      <c r="E592" s="218" t="s">
        <v>18</v>
      </c>
      <c r="F592" s="219" t="s">
        <v>464</v>
      </c>
      <c r="G592" s="217"/>
      <c r="H592" s="220">
        <v>4.99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144</v>
      </c>
      <c r="AU592" s="226" t="s">
        <v>80</v>
      </c>
      <c r="AV592" s="14" t="s">
        <v>80</v>
      </c>
      <c r="AW592" s="14" t="s">
        <v>33</v>
      </c>
      <c r="AX592" s="14" t="s">
        <v>71</v>
      </c>
      <c r="AY592" s="226" t="s">
        <v>135</v>
      </c>
    </row>
    <row r="593" spans="2:51" s="14" customFormat="1" ht="10.199999999999999">
      <c r="B593" s="216"/>
      <c r="C593" s="217"/>
      <c r="D593" s="207" t="s">
        <v>144</v>
      </c>
      <c r="E593" s="218" t="s">
        <v>18</v>
      </c>
      <c r="F593" s="219" t="s">
        <v>465</v>
      </c>
      <c r="G593" s="217"/>
      <c r="H593" s="220">
        <v>2.81</v>
      </c>
      <c r="I593" s="221"/>
      <c r="J593" s="217"/>
      <c r="K593" s="217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144</v>
      </c>
      <c r="AU593" s="226" t="s">
        <v>80</v>
      </c>
      <c r="AV593" s="14" t="s">
        <v>80</v>
      </c>
      <c r="AW593" s="14" t="s">
        <v>33</v>
      </c>
      <c r="AX593" s="14" t="s">
        <v>71</v>
      </c>
      <c r="AY593" s="226" t="s">
        <v>135</v>
      </c>
    </row>
    <row r="594" spans="2:51" s="14" customFormat="1" ht="10.199999999999999">
      <c r="B594" s="216"/>
      <c r="C594" s="217"/>
      <c r="D594" s="207" t="s">
        <v>144</v>
      </c>
      <c r="E594" s="218" t="s">
        <v>18</v>
      </c>
      <c r="F594" s="219" t="s">
        <v>465</v>
      </c>
      <c r="G594" s="217"/>
      <c r="H594" s="220">
        <v>2.81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144</v>
      </c>
      <c r="AU594" s="226" t="s">
        <v>80</v>
      </c>
      <c r="AV594" s="14" t="s">
        <v>80</v>
      </c>
      <c r="AW594" s="14" t="s">
        <v>33</v>
      </c>
      <c r="AX594" s="14" t="s">
        <v>71</v>
      </c>
      <c r="AY594" s="226" t="s">
        <v>135</v>
      </c>
    </row>
    <row r="595" spans="2:51" s="14" customFormat="1" ht="10.199999999999999">
      <c r="B595" s="216"/>
      <c r="C595" s="217"/>
      <c r="D595" s="207" t="s">
        <v>144</v>
      </c>
      <c r="E595" s="218" t="s">
        <v>18</v>
      </c>
      <c r="F595" s="219" t="s">
        <v>466</v>
      </c>
      <c r="G595" s="217"/>
      <c r="H595" s="220">
        <v>1.68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144</v>
      </c>
      <c r="AU595" s="226" t="s">
        <v>80</v>
      </c>
      <c r="AV595" s="14" t="s">
        <v>80</v>
      </c>
      <c r="AW595" s="14" t="s">
        <v>33</v>
      </c>
      <c r="AX595" s="14" t="s">
        <v>71</v>
      </c>
      <c r="AY595" s="226" t="s">
        <v>135</v>
      </c>
    </row>
    <row r="596" spans="2:51" s="13" customFormat="1" ht="10.199999999999999">
      <c r="B596" s="205"/>
      <c r="C596" s="206"/>
      <c r="D596" s="207" t="s">
        <v>144</v>
      </c>
      <c r="E596" s="208" t="s">
        <v>18</v>
      </c>
      <c r="F596" s="209" t="s">
        <v>467</v>
      </c>
      <c r="G596" s="206"/>
      <c r="H596" s="208" t="s">
        <v>18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144</v>
      </c>
      <c r="AU596" s="215" t="s">
        <v>80</v>
      </c>
      <c r="AV596" s="13" t="s">
        <v>78</v>
      </c>
      <c r="AW596" s="13" t="s">
        <v>33</v>
      </c>
      <c r="AX596" s="13" t="s">
        <v>71</v>
      </c>
      <c r="AY596" s="215" t="s">
        <v>135</v>
      </c>
    </row>
    <row r="597" spans="2:51" s="14" customFormat="1" ht="10.199999999999999">
      <c r="B597" s="216"/>
      <c r="C597" s="217"/>
      <c r="D597" s="207" t="s">
        <v>144</v>
      </c>
      <c r="E597" s="218" t="s">
        <v>18</v>
      </c>
      <c r="F597" s="219" t="s">
        <v>468</v>
      </c>
      <c r="G597" s="217"/>
      <c r="H597" s="220">
        <v>5.21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144</v>
      </c>
      <c r="AU597" s="226" t="s">
        <v>80</v>
      </c>
      <c r="AV597" s="14" t="s">
        <v>80</v>
      </c>
      <c r="AW597" s="14" t="s">
        <v>33</v>
      </c>
      <c r="AX597" s="14" t="s">
        <v>71</v>
      </c>
      <c r="AY597" s="226" t="s">
        <v>135</v>
      </c>
    </row>
    <row r="598" spans="2:51" s="14" customFormat="1" ht="10.199999999999999">
      <c r="B598" s="216"/>
      <c r="C598" s="217"/>
      <c r="D598" s="207" t="s">
        <v>144</v>
      </c>
      <c r="E598" s="218" t="s">
        <v>18</v>
      </c>
      <c r="F598" s="219" t="s">
        <v>469</v>
      </c>
      <c r="G598" s="217"/>
      <c r="H598" s="220">
        <v>12.94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144</v>
      </c>
      <c r="AU598" s="226" t="s">
        <v>80</v>
      </c>
      <c r="AV598" s="14" t="s">
        <v>80</v>
      </c>
      <c r="AW598" s="14" t="s">
        <v>33</v>
      </c>
      <c r="AX598" s="14" t="s">
        <v>71</v>
      </c>
      <c r="AY598" s="226" t="s">
        <v>135</v>
      </c>
    </row>
    <row r="599" spans="2:51" s="14" customFormat="1" ht="10.199999999999999">
      <c r="B599" s="216"/>
      <c r="C599" s="217"/>
      <c r="D599" s="207" t="s">
        <v>144</v>
      </c>
      <c r="E599" s="218" t="s">
        <v>18</v>
      </c>
      <c r="F599" s="219" t="s">
        <v>470</v>
      </c>
      <c r="G599" s="217"/>
      <c r="H599" s="220">
        <v>2.63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144</v>
      </c>
      <c r="AU599" s="226" t="s">
        <v>80</v>
      </c>
      <c r="AV599" s="14" t="s">
        <v>80</v>
      </c>
      <c r="AW599" s="14" t="s">
        <v>33</v>
      </c>
      <c r="AX599" s="14" t="s">
        <v>71</v>
      </c>
      <c r="AY599" s="226" t="s">
        <v>135</v>
      </c>
    </row>
    <row r="600" spans="2:51" s="14" customFormat="1" ht="10.199999999999999">
      <c r="B600" s="216"/>
      <c r="C600" s="217"/>
      <c r="D600" s="207" t="s">
        <v>144</v>
      </c>
      <c r="E600" s="218" t="s">
        <v>18</v>
      </c>
      <c r="F600" s="219" t="s">
        <v>470</v>
      </c>
      <c r="G600" s="217"/>
      <c r="H600" s="220">
        <v>2.63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144</v>
      </c>
      <c r="AU600" s="226" t="s">
        <v>80</v>
      </c>
      <c r="AV600" s="14" t="s">
        <v>80</v>
      </c>
      <c r="AW600" s="14" t="s">
        <v>33</v>
      </c>
      <c r="AX600" s="14" t="s">
        <v>71</v>
      </c>
      <c r="AY600" s="226" t="s">
        <v>135</v>
      </c>
    </row>
    <row r="601" spans="2:51" s="14" customFormat="1" ht="10.199999999999999">
      <c r="B601" s="216"/>
      <c r="C601" s="217"/>
      <c r="D601" s="207" t="s">
        <v>144</v>
      </c>
      <c r="E601" s="218" t="s">
        <v>18</v>
      </c>
      <c r="F601" s="219" t="s">
        <v>471</v>
      </c>
      <c r="G601" s="217"/>
      <c r="H601" s="220">
        <v>4.2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144</v>
      </c>
      <c r="AU601" s="226" t="s">
        <v>80</v>
      </c>
      <c r="AV601" s="14" t="s">
        <v>80</v>
      </c>
      <c r="AW601" s="14" t="s">
        <v>33</v>
      </c>
      <c r="AX601" s="14" t="s">
        <v>71</v>
      </c>
      <c r="AY601" s="226" t="s">
        <v>135</v>
      </c>
    </row>
    <row r="602" spans="2:51" s="14" customFormat="1" ht="10.199999999999999">
      <c r="B602" s="216"/>
      <c r="C602" s="217"/>
      <c r="D602" s="207" t="s">
        <v>144</v>
      </c>
      <c r="E602" s="218" t="s">
        <v>18</v>
      </c>
      <c r="F602" s="219" t="s">
        <v>472</v>
      </c>
      <c r="G602" s="217"/>
      <c r="H602" s="220">
        <v>59.06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144</v>
      </c>
      <c r="AU602" s="226" t="s">
        <v>80</v>
      </c>
      <c r="AV602" s="14" t="s">
        <v>80</v>
      </c>
      <c r="AW602" s="14" t="s">
        <v>33</v>
      </c>
      <c r="AX602" s="14" t="s">
        <v>71</v>
      </c>
      <c r="AY602" s="226" t="s">
        <v>135</v>
      </c>
    </row>
    <row r="603" spans="2:51" s="14" customFormat="1" ht="10.199999999999999">
      <c r="B603" s="216"/>
      <c r="C603" s="217"/>
      <c r="D603" s="207" t="s">
        <v>144</v>
      </c>
      <c r="E603" s="218" t="s">
        <v>18</v>
      </c>
      <c r="F603" s="219" t="s">
        <v>473</v>
      </c>
      <c r="G603" s="217"/>
      <c r="H603" s="220">
        <v>9.81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144</v>
      </c>
      <c r="AU603" s="226" t="s">
        <v>80</v>
      </c>
      <c r="AV603" s="14" t="s">
        <v>80</v>
      </c>
      <c r="AW603" s="14" t="s">
        <v>33</v>
      </c>
      <c r="AX603" s="14" t="s">
        <v>71</v>
      </c>
      <c r="AY603" s="226" t="s">
        <v>135</v>
      </c>
    </row>
    <row r="604" spans="2:51" s="14" customFormat="1" ht="10.199999999999999">
      <c r="B604" s="216"/>
      <c r="C604" s="217"/>
      <c r="D604" s="207" t="s">
        <v>144</v>
      </c>
      <c r="E604" s="218" t="s">
        <v>18</v>
      </c>
      <c r="F604" s="219" t="s">
        <v>473</v>
      </c>
      <c r="G604" s="217"/>
      <c r="H604" s="220">
        <v>9.81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144</v>
      </c>
      <c r="AU604" s="226" t="s">
        <v>80</v>
      </c>
      <c r="AV604" s="14" t="s">
        <v>80</v>
      </c>
      <c r="AW604" s="14" t="s">
        <v>33</v>
      </c>
      <c r="AX604" s="14" t="s">
        <v>71</v>
      </c>
      <c r="AY604" s="226" t="s">
        <v>135</v>
      </c>
    </row>
    <row r="605" spans="2:51" s="13" customFormat="1" ht="10.199999999999999">
      <c r="B605" s="205"/>
      <c r="C605" s="206"/>
      <c r="D605" s="207" t="s">
        <v>144</v>
      </c>
      <c r="E605" s="208" t="s">
        <v>18</v>
      </c>
      <c r="F605" s="209" t="s">
        <v>474</v>
      </c>
      <c r="G605" s="206"/>
      <c r="H605" s="208" t="s">
        <v>18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144</v>
      </c>
      <c r="AU605" s="215" t="s">
        <v>80</v>
      </c>
      <c r="AV605" s="13" t="s">
        <v>78</v>
      </c>
      <c r="AW605" s="13" t="s">
        <v>33</v>
      </c>
      <c r="AX605" s="13" t="s">
        <v>71</v>
      </c>
      <c r="AY605" s="215" t="s">
        <v>135</v>
      </c>
    </row>
    <row r="606" spans="2:51" s="14" customFormat="1" ht="10.199999999999999">
      <c r="B606" s="216"/>
      <c r="C606" s="217"/>
      <c r="D606" s="207" t="s">
        <v>144</v>
      </c>
      <c r="E606" s="218" t="s">
        <v>18</v>
      </c>
      <c r="F606" s="219" t="s">
        <v>475</v>
      </c>
      <c r="G606" s="217"/>
      <c r="H606" s="220">
        <v>7.22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144</v>
      </c>
      <c r="AU606" s="226" t="s">
        <v>80</v>
      </c>
      <c r="AV606" s="14" t="s">
        <v>80</v>
      </c>
      <c r="AW606" s="14" t="s">
        <v>33</v>
      </c>
      <c r="AX606" s="14" t="s">
        <v>71</v>
      </c>
      <c r="AY606" s="226" t="s">
        <v>135</v>
      </c>
    </row>
    <row r="607" spans="2:51" s="14" customFormat="1" ht="10.199999999999999">
      <c r="B607" s="216"/>
      <c r="C607" s="217"/>
      <c r="D607" s="207" t="s">
        <v>144</v>
      </c>
      <c r="E607" s="218" t="s">
        <v>18</v>
      </c>
      <c r="F607" s="219" t="s">
        <v>475</v>
      </c>
      <c r="G607" s="217"/>
      <c r="H607" s="220">
        <v>7.22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144</v>
      </c>
      <c r="AU607" s="226" t="s">
        <v>80</v>
      </c>
      <c r="AV607" s="14" t="s">
        <v>80</v>
      </c>
      <c r="AW607" s="14" t="s">
        <v>33</v>
      </c>
      <c r="AX607" s="14" t="s">
        <v>71</v>
      </c>
      <c r="AY607" s="226" t="s">
        <v>135</v>
      </c>
    </row>
    <row r="608" spans="2:51" s="14" customFormat="1" ht="10.199999999999999">
      <c r="B608" s="216"/>
      <c r="C608" s="217"/>
      <c r="D608" s="207" t="s">
        <v>144</v>
      </c>
      <c r="E608" s="218" t="s">
        <v>18</v>
      </c>
      <c r="F608" s="219" t="s">
        <v>476</v>
      </c>
      <c r="G608" s="217"/>
      <c r="H608" s="220">
        <v>5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144</v>
      </c>
      <c r="AU608" s="226" t="s">
        <v>80</v>
      </c>
      <c r="AV608" s="14" t="s">
        <v>80</v>
      </c>
      <c r="AW608" s="14" t="s">
        <v>33</v>
      </c>
      <c r="AX608" s="14" t="s">
        <v>71</v>
      </c>
      <c r="AY608" s="226" t="s">
        <v>135</v>
      </c>
    </row>
    <row r="609" spans="2:51" s="14" customFormat="1" ht="10.199999999999999">
      <c r="B609" s="216"/>
      <c r="C609" s="217"/>
      <c r="D609" s="207" t="s">
        <v>144</v>
      </c>
      <c r="E609" s="218" t="s">
        <v>18</v>
      </c>
      <c r="F609" s="219" t="s">
        <v>476</v>
      </c>
      <c r="G609" s="217"/>
      <c r="H609" s="220">
        <v>5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144</v>
      </c>
      <c r="AU609" s="226" t="s">
        <v>80</v>
      </c>
      <c r="AV609" s="14" t="s">
        <v>80</v>
      </c>
      <c r="AW609" s="14" t="s">
        <v>33</v>
      </c>
      <c r="AX609" s="14" t="s">
        <v>71</v>
      </c>
      <c r="AY609" s="226" t="s">
        <v>135</v>
      </c>
    </row>
    <row r="610" spans="2:51" s="13" customFormat="1" ht="10.199999999999999">
      <c r="B610" s="205"/>
      <c r="C610" s="206"/>
      <c r="D610" s="207" t="s">
        <v>144</v>
      </c>
      <c r="E610" s="208" t="s">
        <v>18</v>
      </c>
      <c r="F610" s="209" t="s">
        <v>477</v>
      </c>
      <c r="G610" s="206"/>
      <c r="H610" s="208" t="s">
        <v>18</v>
      </c>
      <c r="I610" s="210"/>
      <c r="J610" s="206"/>
      <c r="K610" s="206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144</v>
      </c>
      <c r="AU610" s="215" t="s">
        <v>80</v>
      </c>
      <c r="AV610" s="13" t="s">
        <v>78</v>
      </c>
      <c r="AW610" s="13" t="s">
        <v>33</v>
      </c>
      <c r="AX610" s="13" t="s">
        <v>71</v>
      </c>
      <c r="AY610" s="215" t="s">
        <v>135</v>
      </c>
    </row>
    <row r="611" spans="2:51" s="14" customFormat="1" ht="10.199999999999999">
      <c r="B611" s="216"/>
      <c r="C611" s="217"/>
      <c r="D611" s="207" t="s">
        <v>144</v>
      </c>
      <c r="E611" s="218" t="s">
        <v>18</v>
      </c>
      <c r="F611" s="219" t="s">
        <v>478</v>
      </c>
      <c r="G611" s="217"/>
      <c r="H611" s="220">
        <v>7.64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144</v>
      </c>
      <c r="AU611" s="226" t="s">
        <v>80</v>
      </c>
      <c r="AV611" s="14" t="s">
        <v>80</v>
      </c>
      <c r="AW611" s="14" t="s">
        <v>33</v>
      </c>
      <c r="AX611" s="14" t="s">
        <v>71</v>
      </c>
      <c r="AY611" s="226" t="s">
        <v>135</v>
      </c>
    </row>
    <row r="612" spans="2:51" s="14" customFormat="1" ht="10.199999999999999">
      <c r="B612" s="216"/>
      <c r="C612" s="217"/>
      <c r="D612" s="207" t="s">
        <v>144</v>
      </c>
      <c r="E612" s="218" t="s">
        <v>18</v>
      </c>
      <c r="F612" s="219" t="s">
        <v>479</v>
      </c>
      <c r="G612" s="217"/>
      <c r="H612" s="220">
        <v>7.63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144</v>
      </c>
      <c r="AU612" s="226" t="s">
        <v>80</v>
      </c>
      <c r="AV612" s="14" t="s">
        <v>80</v>
      </c>
      <c r="AW612" s="14" t="s">
        <v>33</v>
      </c>
      <c r="AX612" s="14" t="s">
        <v>71</v>
      </c>
      <c r="AY612" s="226" t="s">
        <v>135</v>
      </c>
    </row>
    <row r="613" spans="2:51" s="14" customFormat="1" ht="10.199999999999999">
      <c r="B613" s="216"/>
      <c r="C613" s="217"/>
      <c r="D613" s="207" t="s">
        <v>144</v>
      </c>
      <c r="E613" s="218" t="s">
        <v>18</v>
      </c>
      <c r="F613" s="219" t="s">
        <v>478</v>
      </c>
      <c r="G613" s="217"/>
      <c r="H613" s="220">
        <v>7.64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144</v>
      </c>
      <c r="AU613" s="226" t="s">
        <v>80</v>
      </c>
      <c r="AV613" s="14" t="s">
        <v>80</v>
      </c>
      <c r="AW613" s="14" t="s">
        <v>33</v>
      </c>
      <c r="AX613" s="14" t="s">
        <v>71</v>
      </c>
      <c r="AY613" s="226" t="s">
        <v>135</v>
      </c>
    </row>
    <row r="614" spans="2:51" s="14" customFormat="1" ht="10.199999999999999">
      <c r="B614" s="216"/>
      <c r="C614" s="217"/>
      <c r="D614" s="207" t="s">
        <v>144</v>
      </c>
      <c r="E614" s="218" t="s">
        <v>18</v>
      </c>
      <c r="F614" s="219" t="s">
        <v>480</v>
      </c>
      <c r="G614" s="217"/>
      <c r="H614" s="220">
        <v>15.08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144</v>
      </c>
      <c r="AU614" s="226" t="s">
        <v>80</v>
      </c>
      <c r="AV614" s="14" t="s">
        <v>80</v>
      </c>
      <c r="AW614" s="14" t="s">
        <v>33</v>
      </c>
      <c r="AX614" s="14" t="s">
        <v>71</v>
      </c>
      <c r="AY614" s="226" t="s">
        <v>135</v>
      </c>
    </row>
    <row r="615" spans="2:51" s="14" customFormat="1" ht="10.199999999999999">
      <c r="B615" s="216"/>
      <c r="C615" s="217"/>
      <c r="D615" s="207" t="s">
        <v>144</v>
      </c>
      <c r="E615" s="218" t="s">
        <v>18</v>
      </c>
      <c r="F615" s="219" t="s">
        <v>481</v>
      </c>
      <c r="G615" s="217"/>
      <c r="H615" s="220">
        <v>39.06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144</v>
      </c>
      <c r="AU615" s="226" t="s">
        <v>80</v>
      </c>
      <c r="AV615" s="14" t="s">
        <v>80</v>
      </c>
      <c r="AW615" s="14" t="s">
        <v>33</v>
      </c>
      <c r="AX615" s="14" t="s">
        <v>71</v>
      </c>
      <c r="AY615" s="226" t="s">
        <v>135</v>
      </c>
    </row>
    <row r="616" spans="2:51" s="14" customFormat="1" ht="10.199999999999999">
      <c r="B616" s="216"/>
      <c r="C616" s="217"/>
      <c r="D616" s="207" t="s">
        <v>144</v>
      </c>
      <c r="E616" s="218" t="s">
        <v>18</v>
      </c>
      <c r="F616" s="219" t="s">
        <v>482</v>
      </c>
      <c r="G616" s="217"/>
      <c r="H616" s="220">
        <v>2.56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144</v>
      </c>
      <c r="AU616" s="226" t="s">
        <v>80</v>
      </c>
      <c r="AV616" s="14" t="s">
        <v>80</v>
      </c>
      <c r="AW616" s="14" t="s">
        <v>33</v>
      </c>
      <c r="AX616" s="14" t="s">
        <v>71</v>
      </c>
      <c r="AY616" s="226" t="s">
        <v>135</v>
      </c>
    </row>
    <row r="617" spans="2:51" s="14" customFormat="1" ht="10.199999999999999">
      <c r="B617" s="216"/>
      <c r="C617" s="217"/>
      <c r="D617" s="207" t="s">
        <v>144</v>
      </c>
      <c r="E617" s="218" t="s">
        <v>18</v>
      </c>
      <c r="F617" s="219" t="s">
        <v>482</v>
      </c>
      <c r="G617" s="217"/>
      <c r="H617" s="220">
        <v>2.56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144</v>
      </c>
      <c r="AU617" s="226" t="s">
        <v>80</v>
      </c>
      <c r="AV617" s="14" t="s">
        <v>80</v>
      </c>
      <c r="AW617" s="14" t="s">
        <v>33</v>
      </c>
      <c r="AX617" s="14" t="s">
        <v>71</v>
      </c>
      <c r="AY617" s="226" t="s">
        <v>135</v>
      </c>
    </row>
    <row r="618" spans="2:51" s="14" customFormat="1" ht="10.199999999999999">
      <c r="B618" s="216"/>
      <c r="C618" s="217"/>
      <c r="D618" s="207" t="s">
        <v>144</v>
      </c>
      <c r="E618" s="218" t="s">
        <v>18</v>
      </c>
      <c r="F618" s="219" t="s">
        <v>483</v>
      </c>
      <c r="G618" s="217"/>
      <c r="H618" s="220">
        <v>6.86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144</v>
      </c>
      <c r="AU618" s="226" t="s">
        <v>80</v>
      </c>
      <c r="AV618" s="14" t="s">
        <v>80</v>
      </c>
      <c r="AW618" s="14" t="s">
        <v>33</v>
      </c>
      <c r="AX618" s="14" t="s">
        <v>71</v>
      </c>
      <c r="AY618" s="226" t="s">
        <v>135</v>
      </c>
    </row>
    <row r="619" spans="2:51" s="14" customFormat="1" ht="10.199999999999999">
      <c r="B619" s="216"/>
      <c r="C619" s="217"/>
      <c r="D619" s="207" t="s">
        <v>144</v>
      </c>
      <c r="E619" s="218" t="s">
        <v>18</v>
      </c>
      <c r="F619" s="219" t="s">
        <v>483</v>
      </c>
      <c r="G619" s="217"/>
      <c r="H619" s="220">
        <v>6.86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144</v>
      </c>
      <c r="AU619" s="226" t="s">
        <v>80</v>
      </c>
      <c r="AV619" s="14" t="s">
        <v>80</v>
      </c>
      <c r="AW619" s="14" t="s">
        <v>33</v>
      </c>
      <c r="AX619" s="14" t="s">
        <v>71</v>
      </c>
      <c r="AY619" s="226" t="s">
        <v>135</v>
      </c>
    </row>
    <row r="620" spans="2:51" s="14" customFormat="1" ht="10.199999999999999">
      <c r="B620" s="216"/>
      <c r="C620" s="217"/>
      <c r="D620" s="207" t="s">
        <v>144</v>
      </c>
      <c r="E620" s="218" t="s">
        <v>18</v>
      </c>
      <c r="F620" s="219" t="s">
        <v>484</v>
      </c>
      <c r="G620" s="217"/>
      <c r="H620" s="220">
        <v>1.43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144</v>
      </c>
      <c r="AU620" s="226" t="s">
        <v>80</v>
      </c>
      <c r="AV620" s="14" t="s">
        <v>80</v>
      </c>
      <c r="AW620" s="14" t="s">
        <v>33</v>
      </c>
      <c r="AX620" s="14" t="s">
        <v>71</v>
      </c>
      <c r="AY620" s="226" t="s">
        <v>135</v>
      </c>
    </row>
    <row r="621" spans="2:51" s="14" customFormat="1" ht="10.199999999999999">
      <c r="B621" s="216"/>
      <c r="C621" s="217"/>
      <c r="D621" s="207" t="s">
        <v>144</v>
      </c>
      <c r="E621" s="218" t="s">
        <v>18</v>
      </c>
      <c r="F621" s="219" t="s">
        <v>485</v>
      </c>
      <c r="G621" s="217"/>
      <c r="H621" s="220">
        <v>5.88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144</v>
      </c>
      <c r="AU621" s="226" t="s">
        <v>80</v>
      </c>
      <c r="AV621" s="14" t="s">
        <v>80</v>
      </c>
      <c r="AW621" s="14" t="s">
        <v>33</v>
      </c>
      <c r="AX621" s="14" t="s">
        <v>71</v>
      </c>
      <c r="AY621" s="226" t="s">
        <v>135</v>
      </c>
    </row>
    <row r="622" spans="2:51" s="14" customFormat="1" ht="10.199999999999999">
      <c r="B622" s="216"/>
      <c r="C622" s="217"/>
      <c r="D622" s="207" t="s">
        <v>144</v>
      </c>
      <c r="E622" s="218" t="s">
        <v>18</v>
      </c>
      <c r="F622" s="219" t="s">
        <v>486</v>
      </c>
      <c r="G622" s="217"/>
      <c r="H622" s="220">
        <v>11.88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144</v>
      </c>
      <c r="AU622" s="226" t="s">
        <v>80</v>
      </c>
      <c r="AV622" s="14" t="s">
        <v>80</v>
      </c>
      <c r="AW622" s="14" t="s">
        <v>33</v>
      </c>
      <c r="AX622" s="14" t="s">
        <v>71</v>
      </c>
      <c r="AY622" s="226" t="s">
        <v>135</v>
      </c>
    </row>
    <row r="623" spans="2:51" s="14" customFormat="1" ht="10.199999999999999">
      <c r="B623" s="216"/>
      <c r="C623" s="217"/>
      <c r="D623" s="207" t="s">
        <v>144</v>
      </c>
      <c r="E623" s="218" t="s">
        <v>18</v>
      </c>
      <c r="F623" s="219" t="s">
        <v>487</v>
      </c>
      <c r="G623" s="217"/>
      <c r="H623" s="220">
        <v>5.94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144</v>
      </c>
      <c r="AU623" s="226" t="s">
        <v>80</v>
      </c>
      <c r="AV623" s="14" t="s">
        <v>80</v>
      </c>
      <c r="AW623" s="14" t="s">
        <v>33</v>
      </c>
      <c r="AX623" s="14" t="s">
        <v>71</v>
      </c>
      <c r="AY623" s="226" t="s">
        <v>135</v>
      </c>
    </row>
    <row r="624" spans="2:51" s="14" customFormat="1" ht="10.199999999999999">
      <c r="B624" s="216"/>
      <c r="C624" s="217"/>
      <c r="D624" s="207" t="s">
        <v>144</v>
      </c>
      <c r="E624" s="218" t="s">
        <v>18</v>
      </c>
      <c r="F624" s="219" t="s">
        <v>488</v>
      </c>
      <c r="G624" s="217"/>
      <c r="H624" s="220">
        <v>8.1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144</v>
      </c>
      <c r="AU624" s="226" t="s">
        <v>80</v>
      </c>
      <c r="AV624" s="14" t="s">
        <v>80</v>
      </c>
      <c r="AW624" s="14" t="s">
        <v>33</v>
      </c>
      <c r="AX624" s="14" t="s">
        <v>71</v>
      </c>
      <c r="AY624" s="226" t="s">
        <v>135</v>
      </c>
    </row>
    <row r="625" spans="1:65" s="14" customFormat="1" ht="10.199999999999999">
      <c r="B625" s="216"/>
      <c r="C625" s="217"/>
      <c r="D625" s="207" t="s">
        <v>144</v>
      </c>
      <c r="E625" s="218" t="s">
        <v>18</v>
      </c>
      <c r="F625" s="219" t="s">
        <v>489</v>
      </c>
      <c r="G625" s="217"/>
      <c r="H625" s="220">
        <v>1.1399999999999999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144</v>
      </c>
      <c r="AU625" s="226" t="s">
        <v>80</v>
      </c>
      <c r="AV625" s="14" t="s">
        <v>80</v>
      </c>
      <c r="AW625" s="14" t="s">
        <v>33</v>
      </c>
      <c r="AX625" s="14" t="s">
        <v>71</v>
      </c>
      <c r="AY625" s="226" t="s">
        <v>135</v>
      </c>
    </row>
    <row r="626" spans="1:65" s="15" customFormat="1" ht="10.199999999999999">
      <c r="B626" s="227"/>
      <c r="C626" s="228"/>
      <c r="D626" s="207" t="s">
        <v>144</v>
      </c>
      <c r="E626" s="229" t="s">
        <v>18</v>
      </c>
      <c r="F626" s="230" t="s">
        <v>147</v>
      </c>
      <c r="G626" s="228"/>
      <c r="H626" s="231">
        <v>331.81000000000006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AT626" s="237" t="s">
        <v>144</v>
      </c>
      <c r="AU626" s="237" t="s">
        <v>80</v>
      </c>
      <c r="AV626" s="15" t="s">
        <v>142</v>
      </c>
      <c r="AW626" s="15" t="s">
        <v>33</v>
      </c>
      <c r="AX626" s="15" t="s">
        <v>78</v>
      </c>
      <c r="AY626" s="237" t="s">
        <v>135</v>
      </c>
    </row>
    <row r="627" spans="1:65" s="14" customFormat="1" ht="10.199999999999999">
      <c r="B627" s="216"/>
      <c r="C627" s="217"/>
      <c r="D627" s="207" t="s">
        <v>144</v>
      </c>
      <c r="E627" s="217"/>
      <c r="F627" s="219" t="s">
        <v>490</v>
      </c>
      <c r="G627" s="217"/>
      <c r="H627" s="220">
        <v>338.45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144</v>
      </c>
      <c r="AU627" s="226" t="s">
        <v>80</v>
      </c>
      <c r="AV627" s="14" t="s">
        <v>80</v>
      </c>
      <c r="AW627" s="14" t="s">
        <v>4</v>
      </c>
      <c r="AX627" s="14" t="s">
        <v>78</v>
      </c>
      <c r="AY627" s="226" t="s">
        <v>135</v>
      </c>
    </row>
    <row r="628" spans="1:65" s="2" customFormat="1" ht="21.75" customHeight="1">
      <c r="A628" s="35"/>
      <c r="B628" s="36"/>
      <c r="C628" s="193" t="s">
        <v>491</v>
      </c>
      <c r="D628" s="193" t="s">
        <v>137</v>
      </c>
      <c r="E628" s="194" t="s">
        <v>492</v>
      </c>
      <c r="F628" s="195" t="s">
        <v>493</v>
      </c>
      <c r="G628" s="196" t="s">
        <v>320</v>
      </c>
      <c r="H628" s="197">
        <v>620.95000000000005</v>
      </c>
      <c r="I628" s="198"/>
      <c r="J628" s="197">
        <f>ROUND(I628*H628,2)</f>
        <v>0</v>
      </c>
      <c r="K628" s="195" t="s">
        <v>141</v>
      </c>
      <c r="L628" s="40"/>
      <c r="M628" s="199" t="s">
        <v>18</v>
      </c>
      <c r="N628" s="200" t="s">
        <v>42</v>
      </c>
      <c r="O628" s="65"/>
      <c r="P628" s="201">
        <f>O628*H628</f>
        <v>0</v>
      </c>
      <c r="Q628" s="201">
        <v>1.7600000000000001E-3</v>
      </c>
      <c r="R628" s="201">
        <f>Q628*H628</f>
        <v>1.0928720000000001</v>
      </c>
      <c r="S628" s="201">
        <v>0</v>
      </c>
      <c r="T628" s="202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3" t="s">
        <v>142</v>
      </c>
      <c r="AT628" s="203" t="s">
        <v>137</v>
      </c>
      <c r="AU628" s="203" t="s">
        <v>80</v>
      </c>
      <c r="AY628" s="18" t="s">
        <v>135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8" t="s">
        <v>78</v>
      </c>
      <c r="BK628" s="204">
        <f>ROUND(I628*H628,2)</f>
        <v>0</v>
      </c>
      <c r="BL628" s="18" t="s">
        <v>142</v>
      </c>
      <c r="BM628" s="203" t="s">
        <v>494</v>
      </c>
    </row>
    <row r="629" spans="1:65" s="14" customFormat="1" ht="10.199999999999999">
      <c r="B629" s="216"/>
      <c r="C629" s="217"/>
      <c r="D629" s="207" t="s">
        <v>144</v>
      </c>
      <c r="E629" s="218" t="s">
        <v>18</v>
      </c>
      <c r="F629" s="219" t="s">
        <v>322</v>
      </c>
      <c r="G629" s="217"/>
      <c r="H629" s="220">
        <v>302.39999999999998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144</v>
      </c>
      <c r="AU629" s="226" t="s">
        <v>80</v>
      </c>
      <c r="AV629" s="14" t="s">
        <v>80</v>
      </c>
      <c r="AW629" s="14" t="s">
        <v>33</v>
      </c>
      <c r="AX629" s="14" t="s">
        <v>71</v>
      </c>
      <c r="AY629" s="226" t="s">
        <v>135</v>
      </c>
    </row>
    <row r="630" spans="1:65" s="14" customFormat="1" ht="10.199999999999999">
      <c r="B630" s="216"/>
      <c r="C630" s="217"/>
      <c r="D630" s="207" t="s">
        <v>144</v>
      </c>
      <c r="E630" s="218" t="s">
        <v>18</v>
      </c>
      <c r="F630" s="219" t="s">
        <v>323</v>
      </c>
      <c r="G630" s="217"/>
      <c r="H630" s="220">
        <v>59.4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144</v>
      </c>
      <c r="AU630" s="226" t="s">
        <v>80</v>
      </c>
      <c r="AV630" s="14" t="s">
        <v>80</v>
      </c>
      <c r="AW630" s="14" t="s">
        <v>33</v>
      </c>
      <c r="AX630" s="14" t="s">
        <v>71</v>
      </c>
      <c r="AY630" s="226" t="s">
        <v>135</v>
      </c>
    </row>
    <row r="631" spans="1:65" s="14" customFormat="1" ht="10.199999999999999">
      <c r="B631" s="216"/>
      <c r="C631" s="217"/>
      <c r="D631" s="207" t="s">
        <v>144</v>
      </c>
      <c r="E631" s="218" t="s">
        <v>18</v>
      </c>
      <c r="F631" s="219" t="s">
        <v>324</v>
      </c>
      <c r="G631" s="217"/>
      <c r="H631" s="220">
        <v>5.2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144</v>
      </c>
      <c r="AU631" s="226" t="s">
        <v>80</v>
      </c>
      <c r="AV631" s="14" t="s">
        <v>80</v>
      </c>
      <c r="AW631" s="14" t="s">
        <v>33</v>
      </c>
      <c r="AX631" s="14" t="s">
        <v>71</v>
      </c>
      <c r="AY631" s="226" t="s">
        <v>135</v>
      </c>
    </row>
    <row r="632" spans="1:65" s="14" customFormat="1" ht="10.199999999999999">
      <c r="B632" s="216"/>
      <c r="C632" s="217"/>
      <c r="D632" s="207" t="s">
        <v>144</v>
      </c>
      <c r="E632" s="218" t="s">
        <v>18</v>
      </c>
      <c r="F632" s="219" t="s">
        <v>325</v>
      </c>
      <c r="G632" s="217"/>
      <c r="H632" s="220">
        <v>30.6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144</v>
      </c>
      <c r="AU632" s="226" t="s">
        <v>80</v>
      </c>
      <c r="AV632" s="14" t="s">
        <v>80</v>
      </c>
      <c r="AW632" s="14" t="s">
        <v>33</v>
      </c>
      <c r="AX632" s="14" t="s">
        <v>71</v>
      </c>
      <c r="AY632" s="226" t="s">
        <v>135</v>
      </c>
    </row>
    <row r="633" spans="1:65" s="14" customFormat="1" ht="10.199999999999999">
      <c r="B633" s="216"/>
      <c r="C633" s="217"/>
      <c r="D633" s="207" t="s">
        <v>144</v>
      </c>
      <c r="E633" s="218" t="s">
        <v>18</v>
      </c>
      <c r="F633" s="219" t="s">
        <v>326</v>
      </c>
      <c r="G633" s="217"/>
      <c r="H633" s="220">
        <v>12.4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144</v>
      </c>
      <c r="AU633" s="226" t="s">
        <v>80</v>
      </c>
      <c r="AV633" s="14" t="s">
        <v>80</v>
      </c>
      <c r="AW633" s="14" t="s">
        <v>33</v>
      </c>
      <c r="AX633" s="14" t="s">
        <v>71</v>
      </c>
      <c r="AY633" s="226" t="s">
        <v>135</v>
      </c>
    </row>
    <row r="634" spans="1:65" s="14" customFormat="1" ht="10.199999999999999">
      <c r="B634" s="216"/>
      <c r="C634" s="217"/>
      <c r="D634" s="207" t="s">
        <v>144</v>
      </c>
      <c r="E634" s="218" t="s">
        <v>18</v>
      </c>
      <c r="F634" s="219" t="s">
        <v>327</v>
      </c>
      <c r="G634" s="217"/>
      <c r="H634" s="220">
        <v>126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144</v>
      </c>
      <c r="AU634" s="226" t="s">
        <v>80</v>
      </c>
      <c r="AV634" s="14" t="s">
        <v>80</v>
      </c>
      <c r="AW634" s="14" t="s">
        <v>33</v>
      </c>
      <c r="AX634" s="14" t="s">
        <v>71</v>
      </c>
      <c r="AY634" s="226" t="s">
        <v>135</v>
      </c>
    </row>
    <row r="635" spans="1:65" s="14" customFormat="1" ht="10.199999999999999">
      <c r="B635" s="216"/>
      <c r="C635" s="217"/>
      <c r="D635" s="207" t="s">
        <v>144</v>
      </c>
      <c r="E635" s="218" t="s">
        <v>18</v>
      </c>
      <c r="F635" s="219" t="s">
        <v>328</v>
      </c>
      <c r="G635" s="217"/>
      <c r="H635" s="220">
        <v>12.6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144</v>
      </c>
      <c r="AU635" s="226" t="s">
        <v>80</v>
      </c>
      <c r="AV635" s="14" t="s">
        <v>80</v>
      </c>
      <c r="AW635" s="14" t="s">
        <v>33</v>
      </c>
      <c r="AX635" s="14" t="s">
        <v>71</v>
      </c>
      <c r="AY635" s="226" t="s">
        <v>135</v>
      </c>
    </row>
    <row r="636" spans="1:65" s="14" customFormat="1" ht="10.199999999999999">
      <c r="B636" s="216"/>
      <c r="C636" s="217"/>
      <c r="D636" s="207" t="s">
        <v>144</v>
      </c>
      <c r="E636" s="218" t="s">
        <v>18</v>
      </c>
      <c r="F636" s="219" t="s">
        <v>329</v>
      </c>
      <c r="G636" s="217"/>
      <c r="H636" s="220">
        <v>6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144</v>
      </c>
      <c r="AU636" s="226" t="s">
        <v>80</v>
      </c>
      <c r="AV636" s="14" t="s">
        <v>80</v>
      </c>
      <c r="AW636" s="14" t="s">
        <v>33</v>
      </c>
      <c r="AX636" s="14" t="s">
        <v>71</v>
      </c>
      <c r="AY636" s="226" t="s">
        <v>135</v>
      </c>
    </row>
    <row r="637" spans="1:65" s="14" customFormat="1" ht="10.199999999999999">
      <c r="B637" s="216"/>
      <c r="C637" s="217"/>
      <c r="D637" s="207" t="s">
        <v>144</v>
      </c>
      <c r="E637" s="218" t="s">
        <v>18</v>
      </c>
      <c r="F637" s="219" t="s">
        <v>330</v>
      </c>
      <c r="G637" s="217"/>
      <c r="H637" s="220">
        <v>14.7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144</v>
      </c>
      <c r="AU637" s="226" t="s">
        <v>80</v>
      </c>
      <c r="AV637" s="14" t="s">
        <v>80</v>
      </c>
      <c r="AW637" s="14" t="s">
        <v>33</v>
      </c>
      <c r="AX637" s="14" t="s">
        <v>71</v>
      </c>
      <c r="AY637" s="226" t="s">
        <v>135</v>
      </c>
    </row>
    <row r="638" spans="1:65" s="14" customFormat="1" ht="10.199999999999999">
      <c r="B638" s="216"/>
      <c r="C638" s="217"/>
      <c r="D638" s="207" t="s">
        <v>144</v>
      </c>
      <c r="E638" s="218" t="s">
        <v>18</v>
      </c>
      <c r="F638" s="219" t="s">
        <v>331</v>
      </c>
      <c r="G638" s="217"/>
      <c r="H638" s="220">
        <v>11.7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144</v>
      </c>
      <c r="AU638" s="226" t="s">
        <v>80</v>
      </c>
      <c r="AV638" s="14" t="s">
        <v>80</v>
      </c>
      <c r="AW638" s="14" t="s">
        <v>33</v>
      </c>
      <c r="AX638" s="14" t="s">
        <v>71</v>
      </c>
      <c r="AY638" s="226" t="s">
        <v>135</v>
      </c>
    </row>
    <row r="639" spans="1:65" s="14" customFormat="1" ht="10.199999999999999">
      <c r="B639" s="216"/>
      <c r="C639" s="217"/>
      <c r="D639" s="207" t="s">
        <v>144</v>
      </c>
      <c r="E639" s="218" t="s">
        <v>18</v>
      </c>
      <c r="F639" s="219" t="s">
        <v>332</v>
      </c>
      <c r="G639" s="217"/>
      <c r="H639" s="220">
        <v>5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144</v>
      </c>
      <c r="AU639" s="226" t="s">
        <v>80</v>
      </c>
      <c r="AV639" s="14" t="s">
        <v>80</v>
      </c>
      <c r="AW639" s="14" t="s">
        <v>33</v>
      </c>
      <c r="AX639" s="14" t="s">
        <v>71</v>
      </c>
      <c r="AY639" s="226" t="s">
        <v>135</v>
      </c>
    </row>
    <row r="640" spans="1:65" s="14" customFormat="1" ht="10.199999999999999">
      <c r="B640" s="216"/>
      <c r="C640" s="217"/>
      <c r="D640" s="207" t="s">
        <v>144</v>
      </c>
      <c r="E640" s="218" t="s">
        <v>18</v>
      </c>
      <c r="F640" s="219" t="s">
        <v>333</v>
      </c>
      <c r="G640" s="217"/>
      <c r="H640" s="220">
        <v>13.2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144</v>
      </c>
      <c r="AU640" s="226" t="s">
        <v>80</v>
      </c>
      <c r="AV640" s="14" t="s">
        <v>80</v>
      </c>
      <c r="AW640" s="14" t="s">
        <v>33</v>
      </c>
      <c r="AX640" s="14" t="s">
        <v>71</v>
      </c>
      <c r="AY640" s="226" t="s">
        <v>135</v>
      </c>
    </row>
    <row r="641" spans="1:65" s="14" customFormat="1" ht="10.199999999999999">
      <c r="B641" s="216"/>
      <c r="C641" s="217"/>
      <c r="D641" s="207" t="s">
        <v>144</v>
      </c>
      <c r="E641" s="218" t="s">
        <v>18</v>
      </c>
      <c r="F641" s="219" t="s">
        <v>334</v>
      </c>
      <c r="G641" s="217"/>
      <c r="H641" s="220">
        <v>5.4</v>
      </c>
      <c r="I641" s="221"/>
      <c r="J641" s="217"/>
      <c r="K641" s="217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144</v>
      </c>
      <c r="AU641" s="226" t="s">
        <v>80</v>
      </c>
      <c r="AV641" s="14" t="s">
        <v>80</v>
      </c>
      <c r="AW641" s="14" t="s">
        <v>33</v>
      </c>
      <c r="AX641" s="14" t="s">
        <v>71</v>
      </c>
      <c r="AY641" s="226" t="s">
        <v>135</v>
      </c>
    </row>
    <row r="642" spans="1:65" s="14" customFormat="1" ht="10.199999999999999">
      <c r="B642" s="216"/>
      <c r="C642" s="217"/>
      <c r="D642" s="207" t="s">
        <v>144</v>
      </c>
      <c r="E642" s="218" t="s">
        <v>18</v>
      </c>
      <c r="F642" s="219" t="s">
        <v>335</v>
      </c>
      <c r="G642" s="217"/>
      <c r="H642" s="220">
        <v>7.7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144</v>
      </c>
      <c r="AU642" s="226" t="s">
        <v>80</v>
      </c>
      <c r="AV642" s="14" t="s">
        <v>80</v>
      </c>
      <c r="AW642" s="14" t="s">
        <v>33</v>
      </c>
      <c r="AX642" s="14" t="s">
        <v>71</v>
      </c>
      <c r="AY642" s="226" t="s">
        <v>135</v>
      </c>
    </row>
    <row r="643" spans="1:65" s="14" customFormat="1" ht="10.199999999999999">
      <c r="B643" s="216"/>
      <c r="C643" s="217"/>
      <c r="D643" s="207" t="s">
        <v>144</v>
      </c>
      <c r="E643" s="218" t="s">
        <v>18</v>
      </c>
      <c r="F643" s="219" t="s">
        <v>336</v>
      </c>
      <c r="G643" s="217"/>
      <c r="H643" s="220">
        <v>8.65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144</v>
      </c>
      <c r="AU643" s="226" t="s">
        <v>80</v>
      </c>
      <c r="AV643" s="14" t="s">
        <v>80</v>
      </c>
      <c r="AW643" s="14" t="s">
        <v>33</v>
      </c>
      <c r="AX643" s="14" t="s">
        <v>71</v>
      </c>
      <c r="AY643" s="226" t="s">
        <v>135</v>
      </c>
    </row>
    <row r="644" spans="1:65" s="15" customFormat="1" ht="10.199999999999999">
      <c r="B644" s="227"/>
      <c r="C644" s="228"/>
      <c r="D644" s="207" t="s">
        <v>144</v>
      </c>
      <c r="E644" s="229" t="s">
        <v>18</v>
      </c>
      <c r="F644" s="230" t="s">
        <v>147</v>
      </c>
      <c r="G644" s="228"/>
      <c r="H644" s="231">
        <v>620.95000000000016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AT644" s="237" t="s">
        <v>144</v>
      </c>
      <c r="AU644" s="237" t="s">
        <v>80</v>
      </c>
      <c r="AV644" s="15" t="s">
        <v>142</v>
      </c>
      <c r="AW644" s="15" t="s">
        <v>33</v>
      </c>
      <c r="AX644" s="15" t="s">
        <v>78</v>
      </c>
      <c r="AY644" s="237" t="s">
        <v>135</v>
      </c>
    </row>
    <row r="645" spans="1:65" s="2" customFormat="1" ht="16.5" customHeight="1">
      <c r="A645" s="35"/>
      <c r="B645" s="36"/>
      <c r="C645" s="238" t="s">
        <v>495</v>
      </c>
      <c r="D645" s="238" t="s">
        <v>281</v>
      </c>
      <c r="E645" s="239" t="s">
        <v>496</v>
      </c>
      <c r="F645" s="240" t="s">
        <v>391</v>
      </c>
      <c r="G645" s="241" t="s">
        <v>140</v>
      </c>
      <c r="H645" s="242">
        <v>136.61000000000001</v>
      </c>
      <c r="I645" s="243"/>
      <c r="J645" s="242">
        <f>ROUND(I645*H645,2)</f>
        <v>0</v>
      </c>
      <c r="K645" s="240" t="s">
        <v>141</v>
      </c>
      <c r="L645" s="244"/>
      <c r="M645" s="245" t="s">
        <v>18</v>
      </c>
      <c r="N645" s="246" t="s">
        <v>42</v>
      </c>
      <c r="O645" s="65"/>
      <c r="P645" s="201">
        <f>O645*H645</f>
        <v>0</v>
      </c>
      <c r="Q645" s="201">
        <v>5.1000000000000004E-4</v>
      </c>
      <c r="R645" s="201">
        <f>Q645*H645</f>
        <v>6.9671100000000014E-2</v>
      </c>
      <c r="S645" s="201">
        <v>0</v>
      </c>
      <c r="T645" s="202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03" t="s">
        <v>199</v>
      </c>
      <c r="AT645" s="203" t="s">
        <v>281</v>
      </c>
      <c r="AU645" s="203" t="s">
        <v>80</v>
      </c>
      <c r="AY645" s="18" t="s">
        <v>135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8" t="s">
        <v>78</v>
      </c>
      <c r="BK645" s="204">
        <f>ROUND(I645*H645,2)</f>
        <v>0</v>
      </c>
      <c r="BL645" s="18" t="s">
        <v>142</v>
      </c>
      <c r="BM645" s="203" t="s">
        <v>497</v>
      </c>
    </row>
    <row r="646" spans="1:65" s="14" customFormat="1" ht="10.199999999999999">
      <c r="B646" s="216"/>
      <c r="C646" s="217"/>
      <c r="D646" s="207" t="s">
        <v>144</v>
      </c>
      <c r="E646" s="218" t="s">
        <v>18</v>
      </c>
      <c r="F646" s="219" t="s">
        <v>498</v>
      </c>
      <c r="G646" s="217"/>
      <c r="H646" s="220">
        <v>60.48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144</v>
      </c>
      <c r="AU646" s="226" t="s">
        <v>80</v>
      </c>
      <c r="AV646" s="14" t="s">
        <v>80</v>
      </c>
      <c r="AW646" s="14" t="s">
        <v>33</v>
      </c>
      <c r="AX646" s="14" t="s">
        <v>71</v>
      </c>
      <c r="AY646" s="226" t="s">
        <v>135</v>
      </c>
    </row>
    <row r="647" spans="1:65" s="14" customFormat="1" ht="10.199999999999999">
      <c r="B647" s="216"/>
      <c r="C647" s="217"/>
      <c r="D647" s="207" t="s">
        <v>144</v>
      </c>
      <c r="E647" s="218" t="s">
        <v>18</v>
      </c>
      <c r="F647" s="219" t="s">
        <v>499</v>
      </c>
      <c r="G647" s="217"/>
      <c r="H647" s="220">
        <v>11.88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144</v>
      </c>
      <c r="AU647" s="226" t="s">
        <v>80</v>
      </c>
      <c r="AV647" s="14" t="s">
        <v>80</v>
      </c>
      <c r="AW647" s="14" t="s">
        <v>33</v>
      </c>
      <c r="AX647" s="14" t="s">
        <v>71</v>
      </c>
      <c r="AY647" s="226" t="s">
        <v>135</v>
      </c>
    </row>
    <row r="648" spans="1:65" s="14" customFormat="1" ht="10.199999999999999">
      <c r="B648" s="216"/>
      <c r="C648" s="217"/>
      <c r="D648" s="207" t="s">
        <v>144</v>
      </c>
      <c r="E648" s="218" t="s">
        <v>18</v>
      </c>
      <c r="F648" s="219" t="s">
        <v>500</v>
      </c>
      <c r="G648" s="217"/>
      <c r="H648" s="220">
        <v>1.04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144</v>
      </c>
      <c r="AU648" s="226" t="s">
        <v>80</v>
      </c>
      <c r="AV648" s="14" t="s">
        <v>80</v>
      </c>
      <c r="AW648" s="14" t="s">
        <v>33</v>
      </c>
      <c r="AX648" s="14" t="s">
        <v>71</v>
      </c>
      <c r="AY648" s="226" t="s">
        <v>135</v>
      </c>
    </row>
    <row r="649" spans="1:65" s="14" customFormat="1" ht="10.199999999999999">
      <c r="B649" s="216"/>
      <c r="C649" s="217"/>
      <c r="D649" s="207" t="s">
        <v>144</v>
      </c>
      <c r="E649" s="218" t="s">
        <v>18</v>
      </c>
      <c r="F649" s="219" t="s">
        <v>501</v>
      </c>
      <c r="G649" s="217"/>
      <c r="H649" s="220">
        <v>6.12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144</v>
      </c>
      <c r="AU649" s="226" t="s">
        <v>80</v>
      </c>
      <c r="AV649" s="14" t="s">
        <v>80</v>
      </c>
      <c r="AW649" s="14" t="s">
        <v>33</v>
      </c>
      <c r="AX649" s="14" t="s">
        <v>71</v>
      </c>
      <c r="AY649" s="226" t="s">
        <v>135</v>
      </c>
    </row>
    <row r="650" spans="1:65" s="14" customFormat="1" ht="10.199999999999999">
      <c r="B650" s="216"/>
      <c r="C650" s="217"/>
      <c r="D650" s="207" t="s">
        <v>144</v>
      </c>
      <c r="E650" s="218" t="s">
        <v>18</v>
      </c>
      <c r="F650" s="219" t="s">
        <v>502</v>
      </c>
      <c r="G650" s="217"/>
      <c r="H650" s="220">
        <v>2.48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144</v>
      </c>
      <c r="AU650" s="226" t="s">
        <v>80</v>
      </c>
      <c r="AV650" s="14" t="s">
        <v>80</v>
      </c>
      <c r="AW650" s="14" t="s">
        <v>33</v>
      </c>
      <c r="AX650" s="14" t="s">
        <v>71</v>
      </c>
      <c r="AY650" s="226" t="s">
        <v>135</v>
      </c>
    </row>
    <row r="651" spans="1:65" s="14" customFormat="1" ht="10.199999999999999">
      <c r="B651" s="216"/>
      <c r="C651" s="217"/>
      <c r="D651" s="207" t="s">
        <v>144</v>
      </c>
      <c r="E651" s="218" t="s">
        <v>18</v>
      </c>
      <c r="F651" s="219" t="s">
        <v>503</v>
      </c>
      <c r="G651" s="217"/>
      <c r="H651" s="220">
        <v>25.2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144</v>
      </c>
      <c r="AU651" s="226" t="s">
        <v>80</v>
      </c>
      <c r="AV651" s="14" t="s">
        <v>80</v>
      </c>
      <c r="AW651" s="14" t="s">
        <v>33</v>
      </c>
      <c r="AX651" s="14" t="s">
        <v>71</v>
      </c>
      <c r="AY651" s="226" t="s">
        <v>135</v>
      </c>
    </row>
    <row r="652" spans="1:65" s="14" customFormat="1" ht="10.199999999999999">
      <c r="B652" s="216"/>
      <c r="C652" s="217"/>
      <c r="D652" s="207" t="s">
        <v>144</v>
      </c>
      <c r="E652" s="218" t="s">
        <v>18</v>
      </c>
      <c r="F652" s="219" t="s">
        <v>504</v>
      </c>
      <c r="G652" s="217"/>
      <c r="H652" s="220">
        <v>2.52</v>
      </c>
      <c r="I652" s="221"/>
      <c r="J652" s="217"/>
      <c r="K652" s="217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144</v>
      </c>
      <c r="AU652" s="226" t="s">
        <v>80</v>
      </c>
      <c r="AV652" s="14" t="s">
        <v>80</v>
      </c>
      <c r="AW652" s="14" t="s">
        <v>33</v>
      </c>
      <c r="AX652" s="14" t="s">
        <v>71</v>
      </c>
      <c r="AY652" s="226" t="s">
        <v>135</v>
      </c>
    </row>
    <row r="653" spans="1:65" s="14" customFormat="1" ht="10.199999999999999">
      <c r="B653" s="216"/>
      <c r="C653" s="217"/>
      <c r="D653" s="207" t="s">
        <v>144</v>
      </c>
      <c r="E653" s="218" t="s">
        <v>18</v>
      </c>
      <c r="F653" s="219" t="s">
        <v>505</v>
      </c>
      <c r="G653" s="217"/>
      <c r="H653" s="220">
        <v>1.2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144</v>
      </c>
      <c r="AU653" s="226" t="s">
        <v>80</v>
      </c>
      <c r="AV653" s="14" t="s">
        <v>80</v>
      </c>
      <c r="AW653" s="14" t="s">
        <v>33</v>
      </c>
      <c r="AX653" s="14" t="s">
        <v>71</v>
      </c>
      <c r="AY653" s="226" t="s">
        <v>135</v>
      </c>
    </row>
    <row r="654" spans="1:65" s="14" customFormat="1" ht="10.199999999999999">
      <c r="B654" s="216"/>
      <c r="C654" s="217"/>
      <c r="D654" s="207" t="s">
        <v>144</v>
      </c>
      <c r="E654" s="218" t="s">
        <v>18</v>
      </c>
      <c r="F654" s="219" t="s">
        <v>506</v>
      </c>
      <c r="G654" s="217"/>
      <c r="H654" s="220">
        <v>2.94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144</v>
      </c>
      <c r="AU654" s="226" t="s">
        <v>80</v>
      </c>
      <c r="AV654" s="14" t="s">
        <v>80</v>
      </c>
      <c r="AW654" s="14" t="s">
        <v>33</v>
      </c>
      <c r="AX654" s="14" t="s">
        <v>71</v>
      </c>
      <c r="AY654" s="226" t="s">
        <v>135</v>
      </c>
    </row>
    <row r="655" spans="1:65" s="14" customFormat="1" ht="10.199999999999999">
      <c r="B655" s="216"/>
      <c r="C655" s="217"/>
      <c r="D655" s="207" t="s">
        <v>144</v>
      </c>
      <c r="E655" s="218" t="s">
        <v>18</v>
      </c>
      <c r="F655" s="219" t="s">
        <v>507</v>
      </c>
      <c r="G655" s="217"/>
      <c r="H655" s="220">
        <v>2.34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144</v>
      </c>
      <c r="AU655" s="226" t="s">
        <v>80</v>
      </c>
      <c r="AV655" s="14" t="s">
        <v>80</v>
      </c>
      <c r="AW655" s="14" t="s">
        <v>33</v>
      </c>
      <c r="AX655" s="14" t="s">
        <v>71</v>
      </c>
      <c r="AY655" s="226" t="s">
        <v>135</v>
      </c>
    </row>
    <row r="656" spans="1:65" s="14" customFormat="1" ht="10.199999999999999">
      <c r="B656" s="216"/>
      <c r="C656" s="217"/>
      <c r="D656" s="207" t="s">
        <v>144</v>
      </c>
      <c r="E656" s="218" t="s">
        <v>18</v>
      </c>
      <c r="F656" s="219" t="s">
        <v>508</v>
      </c>
      <c r="G656" s="217"/>
      <c r="H656" s="220">
        <v>1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144</v>
      </c>
      <c r="AU656" s="226" t="s">
        <v>80</v>
      </c>
      <c r="AV656" s="14" t="s">
        <v>80</v>
      </c>
      <c r="AW656" s="14" t="s">
        <v>33</v>
      </c>
      <c r="AX656" s="14" t="s">
        <v>71</v>
      </c>
      <c r="AY656" s="226" t="s">
        <v>135</v>
      </c>
    </row>
    <row r="657" spans="1:65" s="14" customFormat="1" ht="10.199999999999999">
      <c r="B657" s="216"/>
      <c r="C657" s="217"/>
      <c r="D657" s="207" t="s">
        <v>144</v>
      </c>
      <c r="E657" s="218" t="s">
        <v>18</v>
      </c>
      <c r="F657" s="219" t="s">
        <v>509</v>
      </c>
      <c r="G657" s="217"/>
      <c r="H657" s="220">
        <v>2.64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144</v>
      </c>
      <c r="AU657" s="226" t="s">
        <v>80</v>
      </c>
      <c r="AV657" s="14" t="s">
        <v>80</v>
      </c>
      <c r="AW657" s="14" t="s">
        <v>33</v>
      </c>
      <c r="AX657" s="14" t="s">
        <v>71</v>
      </c>
      <c r="AY657" s="226" t="s">
        <v>135</v>
      </c>
    </row>
    <row r="658" spans="1:65" s="14" customFormat="1" ht="10.199999999999999">
      <c r="B658" s="216"/>
      <c r="C658" s="217"/>
      <c r="D658" s="207" t="s">
        <v>144</v>
      </c>
      <c r="E658" s="218" t="s">
        <v>18</v>
      </c>
      <c r="F658" s="219" t="s">
        <v>510</v>
      </c>
      <c r="G658" s="217"/>
      <c r="H658" s="220">
        <v>1.08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144</v>
      </c>
      <c r="AU658" s="226" t="s">
        <v>80</v>
      </c>
      <c r="AV658" s="14" t="s">
        <v>80</v>
      </c>
      <c r="AW658" s="14" t="s">
        <v>33</v>
      </c>
      <c r="AX658" s="14" t="s">
        <v>71</v>
      </c>
      <c r="AY658" s="226" t="s">
        <v>135</v>
      </c>
    </row>
    <row r="659" spans="1:65" s="14" customFormat="1" ht="10.199999999999999">
      <c r="B659" s="216"/>
      <c r="C659" s="217"/>
      <c r="D659" s="207" t="s">
        <v>144</v>
      </c>
      <c r="E659" s="218" t="s">
        <v>18</v>
      </c>
      <c r="F659" s="219" t="s">
        <v>511</v>
      </c>
      <c r="G659" s="217"/>
      <c r="H659" s="220">
        <v>1.54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144</v>
      </c>
      <c r="AU659" s="226" t="s">
        <v>80</v>
      </c>
      <c r="AV659" s="14" t="s">
        <v>80</v>
      </c>
      <c r="AW659" s="14" t="s">
        <v>33</v>
      </c>
      <c r="AX659" s="14" t="s">
        <v>71</v>
      </c>
      <c r="AY659" s="226" t="s">
        <v>135</v>
      </c>
    </row>
    <row r="660" spans="1:65" s="14" customFormat="1" ht="10.199999999999999">
      <c r="B660" s="216"/>
      <c r="C660" s="217"/>
      <c r="D660" s="207" t="s">
        <v>144</v>
      </c>
      <c r="E660" s="218" t="s">
        <v>18</v>
      </c>
      <c r="F660" s="219" t="s">
        <v>512</v>
      </c>
      <c r="G660" s="217"/>
      <c r="H660" s="220">
        <v>1.73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144</v>
      </c>
      <c r="AU660" s="226" t="s">
        <v>80</v>
      </c>
      <c r="AV660" s="14" t="s">
        <v>80</v>
      </c>
      <c r="AW660" s="14" t="s">
        <v>33</v>
      </c>
      <c r="AX660" s="14" t="s">
        <v>71</v>
      </c>
      <c r="AY660" s="226" t="s">
        <v>135</v>
      </c>
    </row>
    <row r="661" spans="1:65" s="15" customFormat="1" ht="10.199999999999999">
      <c r="B661" s="227"/>
      <c r="C661" s="228"/>
      <c r="D661" s="207" t="s">
        <v>144</v>
      </c>
      <c r="E661" s="229" t="s">
        <v>18</v>
      </c>
      <c r="F661" s="230" t="s">
        <v>147</v>
      </c>
      <c r="G661" s="228"/>
      <c r="H661" s="231">
        <v>124.19000000000003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AT661" s="237" t="s">
        <v>144</v>
      </c>
      <c r="AU661" s="237" t="s">
        <v>80</v>
      </c>
      <c r="AV661" s="15" t="s">
        <v>142</v>
      </c>
      <c r="AW661" s="15" t="s">
        <v>33</v>
      </c>
      <c r="AX661" s="15" t="s">
        <v>78</v>
      </c>
      <c r="AY661" s="237" t="s">
        <v>135</v>
      </c>
    </row>
    <row r="662" spans="1:65" s="14" customFormat="1" ht="10.199999999999999">
      <c r="B662" s="216"/>
      <c r="C662" s="217"/>
      <c r="D662" s="207" t="s">
        <v>144</v>
      </c>
      <c r="E662" s="217"/>
      <c r="F662" s="219" t="s">
        <v>513</v>
      </c>
      <c r="G662" s="217"/>
      <c r="H662" s="220">
        <v>136.61000000000001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144</v>
      </c>
      <c r="AU662" s="226" t="s">
        <v>80</v>
      </c>
      <c r="AV662" s="14" t="s">
        <v>80</v>
      </c>
      <c r="AW662" s="14" t="s">
        <v>4</v>
      </c>
      <c r="AX662" s="14" t="s">
        <v>78</v>
      </c>
      <c r="AY662" s="226" t="s">
        <v>135</v>
      </c>
    </row>
    <row r="663" spans="1:65" s="2" customFormat="1" ht="21.75" customHeight="1">
      <c r="A663" s="35"/>
      <c r="B663" s="36"/>
      <c r="C663" s="193" t="s">
        <v>514</v>
      </c>
      <c r="D663" s="193" t="s">
        <v>137</v>
      </c>
      <c r="E663" s="194" t="s">
        <v>515</v>
      </c>
      <c r="F663" s="195" t="s">
        <v>516</v>
      </c>
      <c r="G663" s="196" t="s">
        <v>140</v>
      </c>
      <c r="H663" s="197">
        <v>8.64</v>
      </c>
      <c r="I663" s="198"/>
      <c r="J663" s="197">
        <f>ROUND(I663*H663,2)</f>
        <v>0</v>
      </c>
      <c r="K663" s="195" t="s">
        <v>141</v>
      </c>
      <c r="L663" s="40"/>
      <c r="M663" s="199" t="s">
        <v>18</v>
      </c>
      <c r="N663" s="200" t="s">
        <v>42</v>
      </c>
      <c r="O663" s="65"/>
      <c r="P663" s="201">
        <f>O663*H663</f>
        <v>0</v>
      </c>
      <c r="Q663" s="201">
        <v>1.1310000000000001E-2</v>
      </c>
      <c r="R663" s="201">
        <f>Q663*H663</f>
        <v>9.7718400000000011E-2</v>
      </c>
      <c r="S663" s="201">
        <v>0</v>
      </c>
      <c r="T663" s="202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3" t="s">
        <v>142</v>
      </c>
      <c r="AT663" s="203" t="s">
        <v>137</v>
      </c>
      <c r="AU663" s="203" t="s">
        <v>80</v>
      </c>
      <c r="AY663" s="18" t="s">
        <v>135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8" t="s">
        <v>78</v>
      </c>
      <c r="BK663" s="204">
        <f>ROUND(I663*H663,2)</f>
        <v>0</v>
      </c>
      <c r="BL663" s="18" t="s">
        <v>142</v>
      </c>
      <c r="BM663" s="203" t="s">
        <v>517</v>
      </c>
    </row>
    <row r="664" spans="1:65" s="13" customFormat="1" ht="10.199999999999999">
      <c r="B664" s="205"/>
      <c r="C664" s="206"/>
      <c r="D664" s="207" t="s">
        <v>144</v>
      </c>
      <c r="E664" s="208" t="s">
        <v>18</v>
      </c>
      <c r="F664" s="209" t="s">
        <v>518</v>
      </c>
      <c r="G664" s="206"/>
      <c r="H664" s="208" t="s">
        <v>18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144</v>
      </c>
      <c r="AU664" s="215" t="s">
        <v>80</v>
      </c>
      <c r="AV664" s="13" t="s">
        <v>78</v>
      </c>
      <c r="AW664" s="13" t="s">
        <v>33</v>
      </c>
      <c r="AX664" s="13" t="s">
        <v>71</v>
      </c>
      <c r="AY664" s="215" t="s">
        <v>135</v>
      </c>
    </row>
    <row r="665" spans="1:65" s="14" customFormat="1" ht="10.199999999999999">
      <c r="B665" s="216"/>
      <c r="C665" s="217"/>
      <c r="D665" s="207" t="s">
        <v>144</v>
      </c>
      <c r="E665" s="218" t="s">
        <v>18</v>
      </c>
      <c r="F665" s="219" t="s">
        <v>519</v>
      </c>
      <c r="G665" s="217"/>
      <c r="H665" s="220">
        <v>0.63</v>
      </c>
      <c r="I665" s="221"/>
      <c r="J665" s="217"/>
      <c r="K665" s="217"/>
      <c r="L665" s="222"/>
      <c r="M665" s="223"/>
      <c r="N665" s="224"/>
      <c r="O665" s="224"/>
      <c r="P665" s="224"/>
      <c r="Q665" s="224"/>
      <c r="R665" s="224"/>
      <c r="S665" s="224"/>
      <c r="T665" s="225"/>
      <c r="AT665" s="226" t="s">
        <v>144</v>
      </c>
      <c r="AU665" s="226" t="s">
        <v>80</v>
      </c>
      <c r="AV665" s="14" t="s">
        <v>80</v>
      </c>
      <c r="AW665" s="14" t="s">
        <v>33</v>
      </c>
      <c r="AX665" s="14" t="s">
        <v>71</v>
      </c>
      <c r="AY665" s="226" t="s">
        <v>135</v>
      </c>
    </row>
    <row r="666" spans="1:65" s="14" customFormat="1" ht="10.199999999999999">
      <c r="B666" s="216"/>
      <c r="C666" s="217"/>
      <c r="D666" s="207" t="s">
        <v>144</v>
      </c>
      <c r="E666" s="218" t="s">
        <v>18</v>
      </c>
      <c r="F666" s="219" t="s">
        <v>520</v>
      </c>
      <c r="G666" s="217"/>
      <c r="H666" s="220">
        <v>0.45</v>
      </c>
      <c r="I666" s="221"/>
      <c r="J666" s="217"/>
      <c r="K666" s="217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144</v>
      </c>
      <c r="AU666" s="226" t="s">
        <v>80</v>
      </c>
      <c r="AV666" s="14" t="s">
        <v>80</v>
      </c>
      <c r="AW666" s="14" t="s">
        <v>33</v>
      </c>
      <c r="AX666" s="14" t="s">
        <v>71</v>
      </c>
      <c r="AY666" s="226" t="s">
        <v>135</v>
      </c>
    </row>
    <row r="667" spans="1:65" s="14" customFormat="1" ht="10.199999999999999">
      <c r="B667" s="216"/>
      <c r="C667" s="217"/>
      <c r="D667" s="207" t="s">
        <v>144</v>
      </c>
      <c r="E667" s="218" t="s">
        <v>18</v>
      </c>
      <c r="F667" s="219" t="s">
        <v>521</v>
      </c>
      <c r="G667" s="217"/>
      <c r="H667" s="220">
        <v>0.81</v>
      </c>
      <c r="I667" s="221"/>
      <c r="J667" s="217"/>
      <c r="K667" s="217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144</v>
      </c>
      <c r="AU667" s="226" t="s">
        <v>80</v>
      </c>
      <c r="AV667" s="14" t="s">
        <v>80</v>
      </c>
      <c r="AW667" s="14" t="s">
        <v>33</v>
      </c>
      <c r="AX667" s="14" t="s">
        <v>71</v>
      </c>
      <c r="AY667" s="226" t="s">
        <v>135</v>
      </c>
    </row>
    <row r="668" spans="1:65" s="14" customFormat="1" ht="10.199999999999999">
      <c r="B668" s="216"/>
      <c r="C668" s="217"/>
      <c r="D668" s="207" t="s">
        <v>144</v>
      </c>
      <c r="E668" s="218" t="s">
        <v>18</v>
      </c>
      <c r="F668" s="219" t="s">
        <v>522</v>
      </c>
      <c r="G668" s="217"/>
      <c r="H668" s="220">
        <v>0.54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144</v>
      </c>
      <c r="AU668" s="226" t="s">
        <v>80</v>
      </c>
      <c r="AV668" s="14" t="s">
        <v>80</v>
      </c>
      <c r="AW668" s="14" t="s">
        <v>33</v>
      </c>
      <c r="AX668" s="14" t="s">
        <v>71</v>
      </c>
      <c r="AY668" s="226" t="s">
        <v>135</v>
      </c>
    </row>
    <row r="669" spans="1:65" s="14" customFormat="1" ht="10.199999999999999">
      <c r="B669" s="216"/>
      <c r="C669" s="217"/>
      <c r="D669" s="207" t="s">
        <v>144</v>
      </c>
      <c r="E669" s="218" t="s">
        <v>18</v>
      </c>
      <c r="F669" s="219" t="s">
        <v>521</v>
      </c>
      <c r="G669" s="217"/>
      <c r="H669" s="220">
        <v>0.81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144</v>
      </c>
      <c r="AU669" s="226" t="s">
        <v>80</v>
      </c>
      <c r="AV669" s="14" t="s">
        <v>80</v>
      </c>
      <c r="AW669" s="14" t="s">
        <v>33</v>
      </c>
      <c r="AX669" s="14" t="s">
        <v>71</v>
      </c>
      <c r="AY669" s="226" t="s">
        <v>135</v>
      </c>
    </row>
    <row r="670" spans="1:65" s="14" customFormat="1" ht="10.199999999999999">
      <c r="B670" s="216"/>
      <c r="C670" s="217"/>
      <c r="D670" s="207" t="s">
        <v>144</v>
      </c>
      <c r="E670" s="218" t="s">
        <v>18</v>
      </c>
      <c r="F670" s="219" t="s">
        <v>521</v>
      </c>
      <c r="G670" s="217"/>
      <c r="H670" s="220">
        <v>0.81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144</v>
      </c>
      <c r="AU670" s="226" t="s">
        <v>80</v>
      </c>
      <c r="AV670" s="14" t="s">
        <v>80</v>
      </c>
      <c r="AW670" s="14" t="s">
        <v>33</v>
      </c>
      <c r="AX670" s="14" t="s">
        <v>71</v>
      </c>
      <c r="AY670" s="226" t="s">
        <v>135</v>
      </c>
    </row>
    <row r="671" spans="1:65" s="13" customFormat="1" ht="10.199999999999999">
      <c r="B671" s="205"/>
      <c r="C671" s="206"/>
      <c r="D671" s="207" t="s">
        <v>144</v>
      </c>
      <c r="E671" s="208" t="s">
        <v>18</v>
      </c>
      <c r="F671" s="209" t="s">
        <v>523</v>
      </c>
      <c r="G671" s="206"/>
      <c r="H671" s="208" t="s">
        <v>18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144</v>
      </c>
      <c r="AU671" s="215" t="s">
        <v>80</v>
      </c>
      <c r="AV671" s="13" t="s">
        <v>78</v>
      </c>
      <c r="AW671" s="13" t="s">
        <v>33</v>
      </c>
      <c r="AX671" s="13" t="s">
        <v>71</v>
      </c>
      <c r="AY671" s="215" t="s">
        <v>135</v>
      </c>
    </row>
    <row r="672" spans="1:65" s="14" customFormat="1" ht="10.199999999999999">
      <c r="B672" s="216"/>
      <c r="C672" s="217"/>
      <c r="D672" s="207" t="s">
        <v>144</v>
      </c>
      <c r="E672" s="218" t="s">
        <v>18</v>
      </c>
      <c r="F672" s="219" t="s">
        <v>519</v>
      </c>
      <c r="G672" s="217"/>
      <c r="H672" s="220">
        <v>0.63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144</v>
      </c>
      <c r="AU672" s="226" t="s">
        <v>80</v>
      </c>
      <c r="AV672" s="14" t="s">
        <v>80</v>
      </c>
      <c r="AW672" s="14" t="s">
        <v>33</v>
      </c>
      <c r="AX672" s="14" t="s">
        <v>71</v>
      </c>
      <c r="AY672" s="226" t="s">
        <v>135</v>
      </c>
    </row>
    <row r="673" spans="1:65" s="14" customFormat="1" ht="10.199999999999999">
      <c r="B673" s="216"/>
      <c r="C673" s="217"/>
      <c r="D673" s="207" t="s">
        <v>144</v>
      </c>
      <c r="E673" s="218" t="s">
        <v>18</v>
      </c>
      <c r="F673" s="219" t="s">
        <v>519</v>
      </c>
      <c r="G673" s="217"/>
      <c r="H673" s="220">
        <v>0.63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144</v>
      </c>
      <c r="AU673" s="226" t="s">
        <v>80</v>
      </c>
      <c r="AV673" s="14" t="s">
        <v>80</v>
      </c>
      <c r="AW673" s="14" t="s">
        <v>33</v>
      </c>
      <c r="AX673" s="14" t="s">
        <v>71</v>
      </c>
      <c r="AY673" s="226" t="s">
        <v>135</v>
      </c>
    </row>
    <row r="674" spans="1:65" s="13" customFormat="1" ht="10.199999999999999">
      <c r="B674" s="205"/>
      <c r="C674" s="206"/>
      <c r="D674" s="207" t="s">
        <v>144</v>
      </c>
      <c r="E674" s="208" t="s">
        <v>18</v>
      </c>
      <c r="F674" s="209" t="s">
        <v>524</v>
      </c>
      <c r="G674" s="206"/>
      <c r="H674" s="208" t="s">
        <v>18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144</v>
      </c>
      <c r="AU674" s="215" t="s">
        <v>80</v>
      </c>
      <c r="AV674" s="13" t="s">
        <v>78</v>
      </c>
      <c r="AW674" s="13" t="s">
        <v>33</v>
      </c>
      <c r="AX674" s="13" t="s">
        <v>71</v>
      </c>
      <c r="AY674" s="215" t="s">
        <v>135</v>
      </c>
    </row>
    <row r="675" spans="1:65" s="14" customFormat="1" ht="10.199999999999999">
      <c r="B675" s="216"/>
      <c r="C675" s="217"/>
      <c r="D675" s="207" t="s">
        <v>144</v>
      </c>
      <c r="E675" s="218" t="s">
        <v>18</v>
      </c>
      <c r="F675" s="219" t="s">
        <v>522</v>
      </c>
      <c r="G675" s="217"/>
      <c r="H675" s="220">
        <v>0.54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144</v>
      </c>
      <c r="AU675" s="226" t="s">
        <v>80</v>
      </c>
      <c r="AV675" s="14" t="s">
        <v>80</v>
      </c>
      <c r="AW675" s="14" t="s">
        <v>33</v>
      </c>
      <c r="AX675" s="14" t="s">
        <v>71</v>
      </c>
      <c r="AY675" s="226" t="s">
        <v>135</v>
      </c>
    </row>
    <row r="676" spans="1:65" s="14" customFormat="1" ht="10.199999999999999">
      <c r="B676" s="216"/>
      <c r="C676" s="217"/>
      <c r="D676" s="207" t="s">
        <v>144</v>
      </c>
      <c r="E676" s="218" t="s">
        <v>18</v>
      </c>
      <c r="F676" s="219" t="s">
        <v>522</v>
      </c>
      <c r="G676" s="217"/>
      <c r="H676" s="220">
        <v>0.54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144</v>
      </c>
      <c r="AU676" s="226" t="s">
        <v>80</v>
      </c>
      <c r="AV676" s="14" t="s">
        <v>80</v>
      </c>
      <c r="AW676" s="14" t="s">
        <v>33</v>
      </c>
      <c r="AX676" s="14" t="s">
        <v>71</v>
      </c>
      <c r="AY676" s="226" t="s">
        <v>135</v>
      </c>
    </row>
    <row r="677" spans="1:65" s="13" customFormat="1" ht="10.199999999999999">
      <c r="B677" s="205"/>
      <c r="C677" s="206"/>
      <c r="D677" s="207" t="s">
        <v>144</v>
      </c>
      <c r="E677" s="208" t="s">
        <v>18</v>
      </c>
      <c r="F677" s="209" t="s">
        <v>525</v>
      </c>
      <c r="G677" s="206"/>
      <c r="H677" s="208" t="s">
        <v>18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144</v>
      </c>
      <c r="AU677" s="215" t="s">
        <v>80</v>
      </c>
      <c r="AV677" s="13" t="s">
        <v>78</v>
      </c>
      <c r="AW677" s="13" t="s">
        <v>33</v>
      </c>
      <c r="AX677" s="13" t="s">
        <v>71</v>
      </c>
      <c r="AY677" s="215" t="s">
        <v>135</v>
      </c>
    </row>
    <row r="678" spans="1:65" s="14" customFormat="1" ht="10.199999999999999">
      <c r="B678" s="216"/>
      <c r="C678" s="217"/>
      <c r="D678" s="207" t="s">
        <v>144</v>
      </c>
      <c r="E678" s="218" t="s">
        <v>18</v>
      </c>
      <c r="F678" s="219" t="s">
        <v>521</v>
      </c>
      <c r="G678" s="217"/>
      <c r="H678" s="220">
        <v>0.81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144</v>
      </c>
      <c r="AU678" s="226" t="s">
        <v>80</v>
      </c>
      <c r="AV678" s="14" t="s">
        <v>80</v>
      </c>
      <c r="AW678" s="14" t="s">
        <v>33</v>
      </c>
      <c r="AX678" s="14" t="s">
        <v>71</v>
      </c>
      <c r="AY678" s="226" t="s">
        <v>135</v>
      </c>
    </row>
    <row r="679" spans="1:65" s="14" customFormat="1" ht="10.199999999999999">
      <c r="B679" s="216"/>
      <c r="C679" s="217"/>
      <c r="D679" s="207" t="s">
        <v>144</v>
      </c>
      <c r="E679" s="218" t="s">
        <v>18</v>
      </c>
      <c r="F679" s="219" t="s">
        <v>521</v>
      </c>
      <c r="G679" s="217"/>
      <c r="H679" s="220">
        <v>0.81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144</v>
      </c>
      <c r="AU679" s="226" t="s">
        <v>80</v>
      </c>
      <c r="AV679" s="14" t="s">
        <v>80</v>
      </c>
      <c r="AW679" s="14" t="s">
        <v>33</v>
      </c>
      <c r="AX679" s="14" t="s">
        <v>71</v>
      </c>
      <c r="AY679" s="226" t="s">
        <v>135</v>
      </c>
    </row>
    <row r="680" spans="1:65" s="14" customFormat="1" ht="10.199999999999999">
      <c r="B680" s="216"/>
      <c r="C680" s="217"/>
      <c r="D680" s="207" t="s">
        <v>144</v>
      </c>
      <c r="E680" s="218" t="s">
        <v>18</v>
      </c>
      <c r="F680" s="219" t="s">
        <v>519</v>
      </c>
      <c r="G680" s="217"/>
      <c r="H680" s="220">
        <v>0.63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144</v>
      </c>
      <c r="AU680" s="226" t="s">
        <v>80</v>
      </c>
      <c r="AV680" s="14" t="s">
        <v>80</v>
      </c>
      <c r="AW680" s="14" t="s">
        <v>33</v>
      </c>
      <c r="AX680" s="14" t="s">
        <v>71</v>
      </c>
      <c r="AY680" s="226" t="s">
        <v>135</v>
      </c>
    </row>
    <row r="681" spans="1:65" s="15" customFormat="1" ht="10.199999999999999">
      <c r="B681" s="227"/>
      <c r="C681" s="228"/>
      <c r="D681" s="207" t="s">
        <v>144</v>
      </c>
      <c r="E681" s="229" t="s">
        <v>18</v>
      </c>
      <c r="F681" s="230" t="s">
        <v>147</v>
      </c>
      <c r="G681" s="228"/>
      <c r="H681" s="231">
        <v>8.6400000000000023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AT681" s="237" t="s">
        <v>144</v>
      </c>
      <c r="AU681" s="237" t="s">
        <v>80</v>
      </c>
      <c r="AV681" s="15" t="s">
        <v>142</v>
      </c>
      <c r="AW681" s="15" t="s">
        <v>33</v>
      </c>
      <c r="AX681" s="15" t="s">
        <v>78</v>
      </c>
      <c r="AY681" s="237" t="s">
        <v>135</v>
      </c>
    </row>
    <row r="682" spans="1:65" s="2" customFormat="1" ht="16.5" customHeight="1">
      <c r="A682" s="35"/>
      <c r="B682" s="36"/>
      <c r="C682" s="238" t="s">
        <v>526</v>
      </c>
      <c r="D682" s="238" t="s">
        <v>281</v>
      </c>
      <c r="E682" s="239" t="s">
        <v>527</v>
      </c>
      <c r="F682" s="240" t="s">
        <v>528</v>
      </c>
      <c r="G682" s="241" t="s">
        <v>140</v>
      </c>
      <c r="H682" s="242">
        <v>8.81</v>
      </c>
      <c r="I682" s="243"/>
      <c r="J682" s="242">
        <f>ROUND(I682*H682,2)</f>
        <v>0</v>
      </c>
      <c r="K682" s="240" t="s">
        <v>141</v>
      </c>
      <c r="L682" s="244"/>
      <c r="M682" s="245" t="s">
        <v>18</v>
      </c>
      <c r="N682" s="246" t="s">
        <v>42</v>
      </c>
      <c r="O682" s="65"/>
      <c r="P682" s="201">
        <f>O682*H682</f>
        <v>0</v>
      </c>
      <c r="Q682" s="201">
        <v>2E-3</v>
      </c>
      <c r="R682" s="201">
        <f>Q682*H682</f>
        <v>1.762E-2</v>
      </c>
      <c r="S682" s="201">
        <v>0</v>
      </c>
      <c r="T682" s="202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3" t="s">
        <v>199</v>
      </c>
      <c r="AT682" s="203" t="s">
        <v>281</v>
      </c>
      <c r="AU682" s="203" t="s">
        <v>80</v>
      </c>
      <c r="AY682" s="18" t="s">
        <v>135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18" t="s">
        <v>78</v>
      </c>
      <c r="BK682" s="204">
        <f>ROUND(I682*H682,2)</f>
        <v>0</v>
      </c>
      <c r="BL682" s="18" t="s">
        <v>142</v>
      </c>
      <c r="BM682" s="203" t="s">
        <v>529</v>
      </c>
    </row>
    <row r="683" spans="1:65" s="13" customFormat="1" ht="10.199999999999999">
      <c r="B683" s="205"/>
      <c r="C683" s="206"/>
      <c r="D683" s="207" t="s">
        <v>144</v>
      </c>
      <c r="E683" s="208" t="s">
        <v>18</v>
      </c>
      <c r="F683" s="209" t="s">
        <v>518</v>
      </c>
      <c r="G683" s="206"/>
      <c r="H683" s="208" t="s">
        <v>18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144</v>
      </c>
      <c r="AU683" s="215" t="s">
        <v>80</v>
      </c>
      <c r="AV683" s="13" t="s">
        <v>78</v>
      </c>
      <c r="AW683" s="13" t="s">
        <v>33</v>
      </c>
      <c r="AX683" s="13" t="s">
        <v>71</v>
      </c>
      <c r="AY683" s="215" t="s">
        <v>135</v>
      </c>
    </row>
    <row r="684" spans="1:65" s="14" customFormat="1" ht="10.199999999999999">
      <c r="B684" s="216"/>
      <c r="C684" s="217"/>
      <c r="D684" s="207" t="s">
        <v>144</v>
      </c>
      <c r="E684" s="218" t="s">
        <v>18</v>
      </c>
      <c r="F684" s="219" t="s">
        <v>519</v>
      </c>
      <c r="G684" s="217"/>
      <c r="H684" s="220">
        <v>0.63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144</v>
      </c>
      <c r="AU684" s="226" t="s">
        <v>80</v>
      </c>
      <c r="AV684" s="14" t="s">
        <v>80</v>
      </c>
      <c r="AW684" s="14" t="s">
        <v>33</v>
      </c>
      <c r="AX684" s="14" t="s">
        <v>71</v>
      </c>
      <c r="AY684" s="226" t="s">
        <v>135</v>
      </c>
    </row>
    <row r="685" spans="1:65" s="14" customFormat="1" ht="10.199999999999999">
      <c r="B685" s="216"/>
      <c r="C685" s="217"/>
      <c r="D685" s="207" t="s">
        <v>144</v>
      </c>
      <c r="E685" s="218" t="s">
        <v>18</v>
      </c>
      <c r="F685" s="219" t="s">
        <v>520</v>
      </c>
      <c r="G685" s="217"/>
      <c r="H685" s="220">
        <v>0.45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144</v>
      </c>
      <c r="AU685" s="226" t="s">
        <v>80</v>
      </c>
      <c r="AV685" s="14" t="s">
        <v>80</v>
      </c>
      <c r="AW685" s="14" t="s">
        <v>33</v>
      </c>
      <c r="AX685" s="14" t="s">
        <v>71</v>
      </c>
      <c r="AY685" s="226" t="s">
        <v>135</v>
      </c>
    </row>
    <row r="686" spans="1:65" s="14" customFormat="1" ht="10.199999999999999">
      <c r="B686" s="216"/>
      <c r="C686" s="217"/>
      <c r="D686" s="207" t="s">
        <v>144</v>
      </c>
      <c r="E686" s="218" t="s">
        <v>18</v>
      </c>
      <c r="F686" s="219" t="s">
        <v>521</v>
      </c>
      <c r="G686" s="217"/>
      <c r="H686" s="220">
        <v>0.81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144</v>
      </c>
      <c r="AU686" s="226" t="s">
        <v>80</v>
      </c>
      <c r="AV686" s="14" t="s">
        <v>80</v>
      </c>
      <c r="AW686" s="14" t="s">
        <v>33</v>
      </c>
      <c r="AX686" s="14" t="s">
        <v>71</v>
      </c>
      <c r="AY686" s="226" t="s">
        <v>135</v>
      </c>
    </row>
    <row r="687" spans="1:65" s="14" customFormat="1" ht="10.199999999999999">
      <c r="B687" s="216"/>
      <c r="C687" s="217"/>
      <c r="D687" s="207" t="s">
        <v>144</v>
      </c>
      <c r="E687" s="218" t="s">
        <v>18</v>
      </c>
      <c r="F687" s="219" t="s">
        <v>522</v>
      </c>
      <c r="G687" s="217"/>
      <c r="H687" s="220">
        <v>0.54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144</v>
      </c>
      <c r="AU687" s="226" t="s">
        <v>80</v>
      </c>
      <c r="AV687" s="14" t="s">
        <v>80</v>
      </c>
      <c r="AW687" s="14" t="s">
        <v>33</v>
      </c>
      <c r="AX687" s="14" t="s">
        <v>71</v>
      </c>
      <c r="AY687" s="226" t="s">
        <v>135</v>
      </c>
    </row>
    <row r="688" spans="1:65" s="14" customFormat="1" ht="10.199999999999999">
      <c r="B688" s="216"/>
      <c r="C688" s="217"/>
      <c r="D688" s="207" t="s">
        <v>144</v>
      </c>
      <c r="E688" s="218" t="s">
        <v>18</v>
      </c>
      <c r="F688" s="219" t="s">
        <v>521</v>
      </c>
      <c r="G688" s="217"/>
      <c r="H688" s="220">
        <v>0.81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144</v>
      </c>
      <c r="AU688" s="226" t="s">
        <v>80</v>
      </c>
      <c r="AV688" s="14" t="s">
        <v>80</v>
      </c>
      <c r="AW688" s="14" t="s">
        <v>33</v>
      </c>
      <c r="AX688" s="14" t="s">
        <v>71</v>
      </c>
      <c r="AY688" s="226" t="s">
        <v>135</v>
      </c>
    </row>
    <row r="689" spans="1:65" s="14" customFormat="1" ht="10.199999999999999">
      <c r="B689" s="216"/>
      <c r="C689" s="217"/>
      <c r="D689" s="207" t="s">
        <v>144</v>
      </c>
      <c r="E689" s="218" t="s">
        <v>18</v>
      </c>
      <c r="F689" s="219" t="s">
        <v>521</v>
      </c>
      <c r="G689" s="217"/>
      <c r="H689" s="220">
        <v>0.81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144</v>
      </c>
      <c r="AU689" s="226" t="s">
        <v>80</v>
      </c>
      <c r="AV689" s="14" t="s">
        <v>80</v>
      </c>
      <c r="AW689" s="14" t="s">
        <v>33</v>
      </c>
      <c r="AX689" s="14" t="s">
        <v>71</v>
      </c>
      <c r="AY689" s="226" t="s">
        <v>135</v>
      </c>
    </row>
    <row r="690" spans="1:65" s="13" customFormat="1" ht="10.199999999999999">
      <c r="B690" s="205"/>
      <c r="C690" s="206"/>
      <c r="D690" s="207" t="s">
        <v>144</v>
      </c>
      <c r="E690" s="208" t="s">
        <v>18</v>
      </c>
      <c r="F690" s="209" t="s">
        <v>523</v>
      </c>
      <c r="G690" s="206"/>
      <c r="H690" s="208" t="s">
        <v>18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144</v>
      </c>
      <c r="AU690" s="215" t="s">
        <v>80</v>
      </c>
      <c r="AV690" s="13" t="s">
        <v>78</v>
      </c>
      <c r="AW690" s="13" t="s">
        <v>33</v>
      </c>
      <c r="AX690" s="13" t="s">
        <v>71</v>
      </c>
      <c r="AY690" s="215" t="s">
        <v>135</v>
      </c>
    </row>
    <row r="691" spans="1:65" s="14" customFormat="1" ht="10.199999999999999">
      <c r="B691" s="216"/>
      <c r="C691" s="217"/>
      <c r="D691" s="207" t="s">
        <v>144</v>
      </c>
      <c r="E691" s="218" t="s">
        <v>18</v>
      </c>
      <c r="F691" s="219" t="s">
        <v>519</v>
      </c>
      <c r="G691" s="217"/>
      <c r="H691" s="220">
        <v>0.63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144</v>
      </c>
      <c r="AU691" s="226" t="s">
        <v>80</v>
      </c>
      <c r="AV691" s="14" t="s">
        <v>80</v>
      </c>
      <c r="AW691" s="14" t="s">
        <v>33</v>
      </c>
      <c r="AX691" s="14" t="s">
        <v>71</v>
      </c>
      <c r="AY691" s="226" t="s">
        <v>135</v>
      </c>
    </row>
    <row r="692" spans="1:65" s="14" customFormat="1" ht="10.199999999999999">
      <c r="B692" s="216"/>
      <c r="C692" s="217"/>
      <c r="D692" s="207" t="s">
        <v>144</v>
      </c>
      <c r="E692" s="218" t="s">
        <v>18</v>
      </c>
      <c r="F692" s="219" t="s">
        <v>519</v>
      </c>
      <c r="G692" s="217"/>
      <c r="H692" s="220">
        <v>0.63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144</v>
      </c>
      <c r="AU692" s="226" t="s">
        <v>80</v>
      </c>
      <c r="AV692" s="14" t="s">
        <v>80</v>
      </c>
      <c r="AW692" s="14" t="s">
        <v>33</v>
      </c>
      <c r="AX692" s="14" t="s">
        <v>71</v>
      </c>
      <c r="AY692" s="226" t="s">
        <v>135</v>
      </c>
    </row>
    <row r="693" spans="1:65" s="13" customFormat="1" ht="10.199999999999999">
      <c r="B693" s="205"/>
      <c r="C693" s="206"/>
      <c r="D693" s="207" t="s">
        <v>144</v>
      </c>
      <c r="E693" s="208" t="s">
        <v>18</v>
      </c>
      <c r="F693" s="209" t="s">
        <v>524</v>
      </c>
      <c r="G693" s="206"/>
      <c r="H693" s="208" t="s">
        <v>18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144</v>
      </c>
      <c r="AU693" s="215" t="s">
        <v>80</v>
      </c>
      <c r="AV693" s="13" t="s">
        <v>78</v>
      </c>
      <c r="AW693" s="13" t="s">
        <v>33</v>
      </c>
      <c r="AX693" s="13" t="s">
        <v>71</v>
      </c>
      <c r="AY693" s="215" t="s">
        <v>135</v>
      </c>
    </row>
    <row r="694" spans="1:65" s="14" customFormat="1" ht="10.199999999999999">
      <c r="B694" s="216"/>
      <c r="C694" s="217"/>
      <c r="D694" s="207" t="s">
        <v>144</v>
      </c>
      <c r="E694" s="218" t="s">
        <v>18</v>
      </c>
      <c r="F694" s="219" t="s">
        <v>522</v>
      </c>
      <c r="G694" s="217"/>
      <c r="H694" s="220">
        <v>0.54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144</v>
      </c>
      <c r="AU694" s="226" t="s">
        <v>80</v>
      </c>
      <c r="AV694" s="14" t="s">
        <v>80</v>
      </c>
      <c r="AW694" s="14" t="s">
        <v>33</v>
      </c>
      <c r="AX694" s="14" t="s">
        <v>71</v>
      </c>
      <c r="AY694" s="226" t="s">
        <v>135</v>
      </c>
    </row>
    <row r="695" spans="1:65" s="14" customFormat="1" ht="10.199999999999999">
      <c r="B695" s="216"/>
      <c r="C695" s="217"/>
      <c r="D695" s="207" t="s">
        <v>144</v>
      </c>
      <c r="E695" s="218" t="s">
        <v>18</v>
      </c>
      <c r="F695" s="219" t="s">
        <v>522</v>
      </c>
      <c r="G695" s="217"/>
      <c r="H695" s="220">
        <v>0.54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144</v>
      </c>
      <c r="AU695" s="226" t="s">
        <v>80</v>
      </c>
      <c r="AV695" s="14" t="s">
        <v>80</v>
      </c>
      <c r="AW695" s="14" t="s">
        <v>33</v>
      </c>
      <c r="AX695" s="14" t="s">
        <v>71</v>
      </c>
      <c r="AY695" s="226" t="s">
        <v>135</v>
      </c>
    </row>
    <row r="696" spans="1:65" s="13" customFormat="1" ht="10.199999999999999">
      <c r="B696" s="205"/>
      <c r="C696" s="206"/>
      <c r="D696" s="207" t="s">
        <v>144</v>
      </c>
      <c r="E696" s="208" t="s">
        <v>18</v>
      </c>
      <c r="F696" s="209" t="s">
        <v>525</v>
      </c>
      <c r="G696" s="206"/>
      <c r="H696" s="208" t="s">
        <v>18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144</v>
      </c>
      <c r="AU696" s="215" t="s">
        <v>80</v>
      </c>
      <c r="AV696" s="13" t="s">
        <v>78</v>
      </c>
      <c r="AW696" s="13" t="s">
        <v>33</v>
      </c>
      <c r="AX696" s="13" t="s">
        <v>71</v>
      </c>
      <c r="AY696" s="215" t="s">
        <v>135</v>
      </c>
    </row>
    <row r="697" spans="1:65" s="14" customFormat="1" ht="10.199999999999999">
      <c r="B697" s="216"/>
      <c r="C697" s="217"/>
      <c r="D697" s="207" t="s">
        <v>144</v>
      </c>
      <c r="E697" s="218" t="s">
        <v>18</v>
      </c>
      <c r="F697" s="219" t="s">
        <v>521</v>
      </c>
      <c r="G697" s="217"/>
      <c r="H697" s="220">
        <v>0.81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144</v>
      </c>
      <c r="AU697" s="226" t="s">
        <v>80</v>
      </c>
      <c r="AV697" s="14" t="s">
        <v>80</v>
      </c>
      <c r="AW697" s="14" t="s">
        <v>33</v>
      </c>
      <c r="AX697" s="14" t="s">
        <v>71</v>
      </c>
      <c r="AY697" s="226" t="s">
        <v>135</v>
      </c>
    </row>
    <row r="698" spans="1:65" s="14" customFormat="1" ht="10.199999999999999">
      <c r="B698" s="216"/>
      <c r="C698" s="217"/>
      <c r="D698" s="207" t="s">
        <v>144</v>
      </c>
      <c r="E698" s="218" t="s">
        <v>18</v>
      </c>
      <c r="F698" s="219" t="s">
        <v>521</v>
      </c>
      <c r="G698" s="217"/>
      <c r="H698" s="220">
        <v>0.81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144</v>
      </c>
      <c r="AU698" s="226" t="s">
        <v>80</v>
      </c>
      <c r="AV698" s="14" t="s">
        <v>80</v>
      </c>
      <c r="AW698" s="14" t="s">
        <v>33</v>
      </c>
      <c r="AX698" s="14" t="s">
        <v>71</v>
      </c>
      <c r="AY698" s="226" t="s">
        <v>135</v>
      </c>
    </row>
    <row r="699" spans="1:65" s="14" customFormat="1" ht="10.199999999999999">
      <c r="B699" s="216"/>
      <c r="C699" s="217"/>
      <c r="D699" s="207" t="s">
        <v>144</v>
      </c>
      <c r="E699" s="218" t="s">
        <v>18</v>
      </c>
      <c r="F699" s="219" t="s">
        <v>519</v>
      </c>
      <c r="G699" s="217"/>
      <c r="H699" s="220">
        <v>0.63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144</v>
      </c>
      <c r="AU699" s="226" t="s">
        <v>80</v>
      </c>
      <c r="AV699" s="14" t="s">
        <v>80</v>
      </c>
      <c r="AW699" s="14" t="s">
        <v>33</v>
      </c>
      <c r="AX699" s="14" t="s">
        <v>71</v>
      </c>
      <c r="AY699" s="226" t="s">
        <v>135</v>
      </c>
    </row>
    <row r="700" spans="1:65" s="15" customFormat="1" ht="10.199999999999999">
      <c r="B700" s="227"/>
      <c r="C700" s="228"/>
      <c r="D700" s="207" t="s">
        <v>144</v>
      </c>
      <c r="E700" s="229" t="s">
        <v>18</v>
      </c>
      <c r="F700" s="230" t="s">
        <v>147</v>
      </c>
      <c r="G700" s="228"/>
      <c r="H700" s="231">
        <v>8.6400000000000023</v>
      </c>
      <c r="I700" s="232"/>
      <c r="J700" s="228"/>
      <c r="K700" s="228"/>
      <c r="L700" s="233"/>
      <c r="M700" s="234"/>
      <c r="N700" s="235"/>
      <c r="O700" s="235"/>
      <c r="P700" s="235"/>
      <c r="Q700" s="235"/>
      <c r="R700" s="235"/>
      <c r="S700" s="235"/>
      <c r="T700" s="236"/>
      <c r="AT700" s="237" t="s">
        <v>144</v>
      </c>
      <c r="AU700" s="237" t="s">
        <v>80</v>
      </c>
      <c r="AV700" s="15" t="s">
        <v>142</v>
      </c>
      <c r="AW700" s="15" t="s">
        <v>33</v>
      </c>
      <c r="AX700" s="15" t="s">
        <v>78</v>
      </c>
      <c r="AY700" s="237" t="s">
        <v>135</v>
      </c>
    </row>
    <row r="701" spans="1:65" s="14" customFormat="1" ht="10.199999999999999">
      <c r="B701" s="216"/>
      <c r="C701" s="217"/>
      <c r="D701" s="207" t="s">
        <v>144</v>
      </c>
      <c r="E701" s="217"/>
      <c r="F701" s="219" t="s">
        <v>530</v>
      </c>
      <c r="G701" s="217"/>
      <c r="H701" s="220">
        <v>8.81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144</v>
      </c>
      <c r="AU701" s="226" t="s">
        <v>80</v>
      </c>
      <c r="AV701" s="14" t="s">
        <v>80</v>
      </c>
      <c r="AW701" s="14" t="s">
        <v>4</v>
      </c>
      <c r="AX701" s="14" t="s">
        <v>78</v>
      </c>
      <c r="AY701" s="226" t="s">
        <v>135</v>
      </c>
    </row>
    <row r="702" spans="1:65" s="2" customFormat="1" ht="21.75" customHeight="1">
      <c r="A702" s="35"/>
      <c r="B702" s="36"/>
      <c r="C702" s="193" t="s">
        <v>531</v>
      </c>
      <c r="D702" s="193" t="s">
        <v>137</v>
      </c>
      <c r="E702" s="194" t="s">
        <v>532</v>
      </c>
      <c r="F702" s="195" t="s">
        <v>533</v>
      </c>
      <c r="G702" s="196" t="s">
        <v>140</v>
      </c>
      <c r="H702" s="197">
        <v>106.01</v>
      </c>
      <c r="I702" s="198"/>
      <c r="J702" s="197">
        <f>ROUND(I702*H702,2)</f>
        <v>0</v>
      </c>
      <c r="K702" s="195" t="s">
        <v>141</v>
      </c>
      <c r="L702" s="40"/>
      <c r="M702" s="199" t="s">
        <v>18</v>
      </c>
      <c r="N702" s="200" t="s">
        <v>42</v>
      </c>
      <c r="O702" s="65"/>
      <c r="P702" s="201">
        <f>O702*H702</f>
        <v>0</v>
      </c>
      <c r="Q702" s="201">
        <v>1.15E-2</v>
      </c>
      <c r="R702" s="201">
        <f>Q702*H702</f>
        <v>1.2191149999999999</v>
      </c>
      <c r="S702" s="201">
        <v>0</v>
      </c>
      <c r="T702" s="202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03" t="s">
        <v>142</v>
      </c>
      <c r="AT702" s="203" t="s">
        <v>137</v>
      </c>
      <c r="AU702" s="203" t="s">
        <v>80</v>
      </c>
      <c r="AY702" s="18" t="s">
        <v>135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8" t="s">
        <v>78</v>
      </c>
      <c r="BK702" s="204">
        <f>ROUND(I702*H702,2)</f>
        <v>0</v>
      </c>
      <c r="BL702" s="18" t="s">
        <v>142</v>
      </c>
      <c r="BM702" s="203" t="s">
        <v>534</v>
      </c>
    </row>
    <row r="703" spans="1:65" s="13" customFormat="1" ht="10.199999999999999">
      <c r="B703" s="205"/>
      <c r="C703" s="206"/>
      <c r="D703" s="207" t="s">
        <v>144</v>
      </c>
      <c r="E703" s="208" t="s">
        <v>18</v>
      </c>
      <c r="F703" s="209" t="s">
        <v>457</v>
      </c>
      <c r="G703" s="206"/>
      <c r="H703" s="208" t="s">
        <v>18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144</v>
      </c>
      <c r="AU703" s="215" t="s">
        <v>80</v>
      </c>
      <c r="AV703" s="13" t="s">
        <v>78</v>
      </c>
      <c r="AW703" s="13" t="s">
        <v>33</v>
      </c>
      <c r="AX703" s="13" t="s">
        <v>71</v>
      </c>
      <c r="AY703" s="215" t="s">
        <v>135</v>
      </c>
    </row>
    <row r="704" spans="1:65" s="14" customFormat="1" ht="10.199999999999999">
      <c r="B704" s="216"/>
      <c r="C704" s="217"/>
      <c r="D704" s="207" t="s">
        <v>144</v>
      </c>
      <c r="E704" s="218" t="s">
        <v>18</v>
      </c>
      <c r="F704" s="219" t="s">
        <v>535</v>
      </c>
      <c r="G704" s="217"/>
      <c r="H704" s="220">
        <v>17.41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144</v>
      </c>
      <c r="AU704" s="226" t="s">
        <v>80</v>
      </c>
      <c r="AV704" s="14" t="s">
        <v>80</v>
      </c>
      <c r="AW704" s="14" t="s">
        <v>33</v>
      </c>
      <c r="AX704" s="14" t="s">
        <v>71</v>
      </c>
      <c r="AY704" s="226" t="s">
        <v>135</v>
      </c>
    </row>
    <row r="705" spans="2:51" s="14" customFormat="1" ht="10.199999999999999">
      <c r="B705" s="216"/>
      <c r="C705" s="217"/>
      <c r="D705" s="207" t="s">
        <v>144</v>
      </c>
      <c r="E705" s="218" t="s">
        <v>18</v>
      </c>
      <c r="F705" s="219" t="s">
        <v>536</v>
      </c>
      <c r="G705" s="217"/>
      <c r="H705" s="220">
        <v>8.77</v>
      </c>
      <c r="I705" s="221"/>
      <c r="J705" s="217"/>
      <c r="K705" s="217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144</v>
      </c>
      <c r="AU705" s="226" t="s">
        <v>80</v>
      </c>
      <c r="AV705" s="14" t="s">
        <v>80</v>
      </c>
      <c r="AW705" s="14" t="s">
        <v>33</v>
      </c>
      <c r="AX705" s="14" t="s">
        <v>71</v>
      </c>
      <c r="AY705" s="226" t="s">
        <v>135</v>
      </c>
    </row>
    <row r="706" spans="2:51" s="14" customFormat="1" ht="10.199999999999999">
      <c r="B706" s="216"/>
      <c r="C706" s="217"/>
      <c r="D706" s="207" t="s">
        <v>144</v>
      </c>
      <c r="E706" s="218" t="s">
        <v>18</v>
      </c>
      <c r="F706" s="219" t="s">
        <v>537</v>
      </c>
      <c r="G706" s="217"/>
      <c r="H706" s="220">
        <v>-2.16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144</v>
      </c>
      <c r="AU706" s="226" t="s">
        <v>80</v>
      </c>
      <c r="AV706" s="14" t="s">
        <v>80</v>
      </c>
      <c r="AW706" s="14" t="s">
        <v>33</v>
      </c>
      <c r="AX706" s="14" t="s">
        <v>71</v>
      </c>
      <c r="AY706" s="226" t="s">
        <v>135</v>
      </c>
    </row>
    <row r="707" spans="2:51" s="14" customFormat="1" ht="10.199999999999999">
      <c r="B707" s="216"/>
      <c r="C707" s="217"/>
      <c r="D707" s="207" t="s">
        <v>144</v>
      </c>
      <c r="E707" s="218" t="s">
        <v>18</v>
      </c>
      <c r="F707" s="219" t="s">
        <v>538</v>
      </c>
      <c r="G707" s="217"/>
      <c r="H707" s="220">
        <v>10.24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144</v>
      </c>
      <c r="AU707" s="226" t="s">
        <v>80</v>
      </c>
      <c r="AV707" s="14" t="s">
        <v>80</v>
      </c>
      <c r="AW707" s="14" t="s">
        <v>33</v>
      </c>
      <c r="AX707" s="14" t="s">
        <v>71</v>
      </c>
      <c r="AY707" s="226" t="s">
        <v>135</v>
      </c>
    </row>
    <row r="708" spans="2:51" s="14" customFormat="1" ht="10.199999999999999">
      <c r="B708" s="216"/>
      <c r="C708" s="217"/>
      <c r="D708" s="207" t="s">
        <v>144</v>
      </c>
      <c r="E708" s="218" t="s">
        <v>18</v>
      </c>
      <c r="F708" s="219" t="s">
        <v>539</v>
      </c>
      <c r="G708" s="217"/>
      <c r="H708" s="220">
        <v>-1.44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144</v>
      </c>
      <c r="AU708" s="226" t="s">
        <v>80</v>
      </c>
      <c r="AV708" s="14" t="s">
        <v>80</v>
      </c>
      <c r="AW708" s="14" t="s">
        <v>33</v>
      </c>
      <c r="AX708" s="14" t="s">
        <v>71</v>
      </c>
      <c r="AY708" s="226" t="s">
        <v>135</v>
      </c>
    </row>
    <row r="709" spans="2:51" s="14" customFormat="1" ht="10.199999999999999">
      <c r="B709" s="216"/>
      <c r="C709" s="217"/>
      <c r="D709" s="207" t="s">
        <v>144</v>
      </c>
      <c r="E709" s="218" t="s">
        <v>18</v>
      </c>
      <c r="F709" s="219" t="s">
        <v>540</v>
      </c>
      <c r="G709" s="217"/>
      <c r="H709" s="220">
        <v>3.51</v>
      </c>
      <c r="I709" s="221"/>
      <c r="J709" s="217"/>
      <c r="K709" s="217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144</v>
      </c>
      <c r="AU709" s="226" t="s">
        <v>80</v>
      </c>
      <c r="AV709" s="14" t="s">
        <v>80</v>
      </c>
      <c r="AW709" s="14" t="s">
        <v>33</v>
      </c>
      <c r="AX709" s="14" t="s">
        <v>71</v>
      </c>
      <c r="AY709" s="226" t="s">
        <v>135</v>
      </c>
    </row>
    <row r="710" spans="2:51" s="13" customFormat="1" ht="10.199999999999999">
      <c r="B710" s="205"/>
      <c r="C710" s="206"/>
      <c r="D710" s="207" t="s">
        <v>144</v>
      </c>
      <c r="E710" s="208" t="s">
        <v>18</v>
      </c>
      <c r="F710" s="209" t="s">
        <v>467</v>
      </c>
      <c r="G710" s="206"/>
      <c r="H710" s="208" t="s">
        <v>18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144</v>
      </c>
      <c r="AU710" s="215" t="s">
        <v>80</v>
      </c>
      <c r="AV710" s="13" t="s">
        <v>78</v>
      </c>
      <c r="AW710" s="13" t="s">
        <v>33</v>
      </c>
      <c r="AX710" s="13" t="s">
        <v>71</v>
      </c>
      <c r="AY710" s="215" t="s">
        <v>135</v>
      </c>
    </row>
    <row r="711" spans="2:51" s="14" customFormat="1" ht="10.199999999999999">
      <c r="B711" s="216"/>
      <c r="C711" s="217"/>
      <c r="D711" s="207" t="s">
        <v>144</v>
      </c>
      <c r="E711" s="218" t="s">
        <v>18</v>
      </c>
      <c r="F711" s="219" t="s">
        <v>541</v>
      </c>
      <c r="G711" s="217"/>
      <c r="H711" s="220">
        <v>6.57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144</v>
      </c>
      <c r="AU711" s="226" t="s">
        <v>80</v>
      </c>
      <c r="AV711" s="14" t="s">
        <v>80</v>
      </c>
      <c r="AW711" s="14" t="s">
        <v>33</v>
      </c>
      <c r="AX711" s="14" t="s">
        <v>71</v>
      </c>
      <c r="AY711" s="226" t="s">
        <v>135</v>
      </c>
    </row>
    <row r="712" spans="2:51" s="14" customFormat="1" ht="10.199999999999999">
      <c r="B712" s="216"/>
      <c r="C712" s="217"/>
      <c r="D712" s="207" t="s">
        <v>144</v>
      </c>
      <c r="E712" s="218" t="s">
        <v>18</v>
      </c>
      <c r="F712" s="219" t="s">
        <v>542</v>
      </c>
      <c r="G712" s="217"/>
      <c r="H712" s="220">
        <v>0.41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144</v>
      </c>
      <c r="AU712" s="226" t="s">
        <v>80</v>
      </c>
      <c r="AV712" s="14" t="s">
        <v>80</v>
      </c>
      <c r="AW712" s="14" t="s">
        <v>33</v>
      </c>
      <c r="AX712" s="14" t="s">
        <v>71</v>
      </c>
      <c r="AY712" s="226" t="s">
        <v>135</v>
      </c>
    </row>
    <row r="713" spans="2:51" s="14" customFormat="1" ht="10.199999999999999">
      <c r="B713" s="216"/>
      <c r="C713" s="217"/>
      <c r="D713" s="207" t="s">
        <v>144</v>
      </c>
      <c r="E713" s="218" t="s">
        <v>18</v>
      </c>
      <c r="F713" s="219" t="s">
        <v>541</v>
      </c>
      <c r="G713" s="217"/>
      <c r="H713" s="220">
        <v>6.57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144</v>
      </c>
      <c r="AU713" s="226" t="s">
        <v>80</v>
      </c>
      <c r="AV713" s="14" t="s">
        <v>80</v>
      </c>
      <c r="AW713" s="14" t="s">
        <v>33</v>
      </c>
      <c r="AX713" s="14" t="s">
        <v>71</v>
      </c>
      <c r="AY713" s="226" t="s">
        <v>135</v>
      </c>
    </row>
    <row r="714" spans="2:51" s="14" customFormat="1" ht="10.199999999999999">
      <c r="B714" s="216"/>
      <c r="C714" s="217"/>
      <c r="D714" s="207" t="s">
        <v>144</v>
      </c>
      <c r="E714" s="218" t="s">
        <v>18</v>
      </c>
      <c r="F714" s="219" t="s">
        <v>542</v>
      </c>
      <c r="G714" s="217"/>
      <c r="H714" s="220">
        <v>0.41</v>
      </c>
      <c r="I714" s="221"/>
      <c r="J714" s="217"/>
      <c r="K714" s="217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144</v>
      </c>
      <c r="AU714" s="226" t="s">
        <v>80</v>
      </c>
      <c r="AV714" s="14" t="s">
        <v>80</v>
      </c>
      <c r="AW714" s="14" t="s">
        <v>33</v>
      </c>
      <c r="AX714" s="14" t="s">
        <v>71</v>
      </c>
      <c r="AY714" s="226" t="s">
        <v>135</v>
      </c>
    </row>
    <row r="715" spans="2:51" s="13" customFormat="1" ht="10.199999999999999">
      <c r="B715" s="205"/>
      <c r="C715" s="206"/>
      <c r="D715" s="207" t="s">
        <v>144</v>
      </c>
      <c r="E715" s="208" t="s">
        <v>18</v>
      </c>
      <c r="F715" s="209" t="s">
        <v>345</v>
      </c>
      <c r="G715" s="206"/>
      <c r="H715" s="208" t="s">
        <v>18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144</v>
      </c>
      <c r="AU715" s="215" t="s">
        <v>80</v>
      </c>
      <c r="AV715" s="13" t="s">
        <v>78</v>
      </c>
      <c r="AW715" s="13" t="s">
        <v>33</v>
      </c>
      <c r="AX715" s="13" t="s">
        <v>71</v>
      </c>
      <c r="AY715" s="215" t="s">
        <v>135</v>
      </c>
    </row>
    <row r="716" spans="2:51" s="14" customFormat="1" ht="10.199999999999999">
      <c r="B716" s="216"/>
      <c r="C716" s="217"/>
      <c r="D716" s="207" t="s">
        <v>144</v>
      </c>
      <c r="E716" s="218" t="s">
        <v>18</v>
      </c>
      <c r="F716" s="219" t="s">
        <v>540</v>
      </c>
      <c r="G716" s="217"/>
      <c r="H716" s="220">
        <v>3.51</v>
      </c>
      <c r="I716" s="221"/>
      <c r="J716" s="217"/>
      <c r="K716" s="217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144</v>
      </c>
      <c r="AU716" s="226" t="s">
        <v>80</v>
      </c>
      <c r="AV716" s="14" t="s">
        <v>80</v>
      </c>
      <c r="AW716" s="14" t="s">
        <v>33</v>
      </c>
      <c r="AX716" s="14" t="s">
        <v>71</v>
      </c>
      <c r="AY716" s="226" t="s">
        <v>135</v>
      </c>
    </row>
    <row r="717" spans="2:51" s="14" customFormat="1" ht="10.199999999999999">
      <c r="B717" s="216"/>
      <c r="C717" s="217"/>
      <c r="D717" s="207" t="s">
        <v>144</v>
      </c>
      <c r="E717" s="218" t="s">
        <v>18</v>
      </c>
      <c r="F717" s="219" t="s">
        <v>543</v>
      </c>
      <c r="G717" s="217"/>
      <c r="H717" s="220">
        <v>36.159999999999997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144</v>
      </c>
      <c r="AU717" s="226" t="s">
        <v>80</v>
      </c>
      <c r="AV717" s="14" t="s">
        <v>80</v>
      </c>
      <c r="AW717" s="14" t="s">
        <v>33</v>
      </c>
      <c r="AX717" s="14" t="s">
        <v>71</v>
      </c>
      <c r="AY717" s="226" t="s">
        <v>135</v>
      </c>
    </row>
    <row r="718" spans="2:51" s="13" customFormat="1" ht="10.199999999999999">
      <c r="B718" s="205"/>
      <c r="C718" s="206"/>
      <c r="D718" s="207" t="s">
        <v>144</v>
      </c>
      <c r="E718" s="208" t="s">
        <v>18</v>
      </c>
      <c r="F718" s="209" t="s">
        <v>373</v>
      </c>
      <c r="G718" s="206"/>
      <c r="H718" s="208" t="s">
        <v>18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144</v>
      </c>
      <c r="AU718" s="215" t="s">
        <v>80</v>
      </c>
      <c r="AV718" s="13" t="s">
        <v>78</v>
      </c>
      <c r="AW718" s="13" t="s">
        <v>33</v>
      </c>
      <c r="AX718" s="13" t="s">
        <v>71</v>
      </c>
      <c r="AY718" s="215" t="s">
        <v>135</v>
      </c>
    </row>
    <row r="719" spans="2:51" s="14" customFormat="1" ht="10.199999999999999">
      <c r="B719" s="216"/>
      <c r="C719" s="217"/>
      <c r="D719" s="207" t="s">
        <v>144</v>
      </c>
      <c r="E719" s="218" t="s">
        <v>18</v>
      </c>
      <c r="F719" s="219" t="s">
        <v>544</v>
      </c>
      <c r="G719" s="217"/>
      <c r="H719" s="220">
        <v>5.44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144</v>
      </c>
      <c r="AU719" s="226" t="s">
        <v>80</v>
      </c>
      <c r="AV719" s="14" t="s">
        <v>80</v>
      </c>
      <c r="AW719" s="14" t="s">
        <v>33</v>
      </c>
      <c r="AX719" s="14" t="s">
        <v>71</v>
      </c>
      <c r="AY719" s="226" t="s">
        <v>135</v>
      </c>
    </row>
    <row r="720" spans="2:51" s="14" customFormat="1" ht="10.199999999999999">
      <c r="B720" s="216"/>
      <c r="C720" s="217"/>
      <c r="D720" s="207" t="s">
        <v>144</v>
      </c>
      <c r="E720" s="218" t="s">
        <v>18</v>
      </c>
      <c r="F720" s="219" t="s">
        <v>545</v>
      </c>
      <c r="G720" s="217"/>
      <c r="H720" s="220">
        <v>4.13</v>
      </c>
      <c r="I720" s="221"/>
      <c r="J720" s="217"/>
      <c r="K720" s="217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144</v>
      </c>
      <c r="AU720" s="226" t="s">
        <v>80</v>
      </c>
      <c r="AV720" s="14" t="s">
        <v>80</v>
      </c>
      <c r="AW720" s="14" t="s">
        <v>33</v>
      </c>
      <c r="AX720" s="14" t="s">
        <v>71</v>
      </c>
      <c r="AY720" s="226" t="s">
        <v>135</v>
      </c>
    </row>
    <row r="721" spans="1:65" s="14" customFormat="1" ht="10.199999999999999">
      <c r="B721" s="216"/>
      <c r="C721" s="217"/>
      <c r="D721" s="207" t="s">
        <v>144</v>
      </c>
      <c r="E721" s="218" t="s">
        <v>18</v>
      </c>
      <c r="F721" s="219" t="s">
        <v>546</v>
      </c>
      <c r="G721" s="217"/>
      <c r="H721" s="220">
        <v>3.24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144</v>
      </c>
      <c r="AU721" s="226" t="s">
        <v>80</v>
      </c>
      <c r="AV721" s="14" t="s">
        <v>80</v>
      </c>
      <c r="AW721" s="14" t="s">
        <v>33</v>
      </c>
      <c r="AX721" s="14" t="s">
        <v>71</v>
      </c>
      <c r="AY721" s="226" t="s">
        <v>135</v>
      </c>
    </row>
    <row r="722" spans="1:65" s="14" customFormat="1" ht="10.199999999999999">
      <c r="B722" s="216"/>
      <c r="C722" s="217"/>
      <c r="D722" s="207" t="s">
        <v>144</v>
      </c>
      <c r="E722" s="218" t="s">
        <v>18</v>
      </c>
      <c r="F722" s="219" t="s">
        <v>546</v>
      </c>
      <c r="G722" s="217"/>
      <c r="H722" s="220">
        <v>3.24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144</v>
      </c>
      <c r="AU722" s="226" t="s">
        <v>80</v>
      </c>
      <c r="AV722" s="14" t="s">
        <v>80</v>
      </c>
      <c r="AW722" s="14" t="s">
        <v>33</v>
      </c>
      <c r="AX722" s="14" t="s">
        <v>71</v>
      </c>
      <c r="AY722" s="226" t="s">
        <v>135</v>
      </c>
    </row>
    <row r="723" spans="1:65" s="15" customFormat="1" ht="10.199999999999999">
      <c r="B723" s="227"/>
      <c r="C723" s="228"/>
      <c r="D723" s="207" t="s">
        <v>144</v>
      </c>
      <c r="E723" s="229" t="s">
        <v>18</v>
      </c>
      <c r="F723" s="230" t="s">
        <v>147</v>
      </c>
      <c r="G723" s="228"/>
      <c r="H723" s="231">
        <v>106.00999999999996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AT723" s="237" t="s">
        <v>144</v>
      </c>
      <c r="AU723" s="237" t="s">
        <v>80</v>
      </c>
      <c r="AV723" s="15" t="s">
        <v>142</v>
      </c>
      <c r="AW723" s="15" t="s">
        <v>33</v>
      </c>
      <c r="AX723" s="15" t="s">
        <v>78</v>
      </c>
      <c r="AY723" s="237" t="s">
        <v>135</v>
      </c>
    </row>
    <row r="724" spans="1:65" s="2" customFormat="1" ht="16.5" customHeight="1">
      <c r="A724" s="35"/>
      <c r="B724" s="36"/>
      <c r="C724" s="238" t="s">
        <v>547</v>
      </c>
      <c r="D724" s="238" t="s">
        <v>281</v>
      </c>
      <c r="E724" s="239" t="s">
        <v>548</v>
      </c>
      <c r="F724" s="240" t="s">
        <v>549</v>
      </c>
      <c r="G724" s="241" t="s">
        <v>140</v>
      </c>
      <c r="H724" s="242">
        <v>106.14</v>
      </c>
      <c r="I724" s="243"/>
      <c r="J724" s="242">
        <f>ROUND(I724*H724,2)</f>
        <v>0</v>
      </c>
      <c r="K724" s="240" t="s">
        <v>141</v>
      </c>
      <c r="L724" s="244"/>
      <c r="M724" s="245" t="s">
        <v>18</v>
      </c>
      <c r="N724" s="246" t="s">
        <v>42</v>
      </c>
      <c r="O724" s="65"/>
      <c r="P724" s="201">
        <f>O724*H724</f>
        <v>0</v>
      </c>
      <c r="Q724" s="201">
        <v>1.4E-2</v>
      </c>
      <c r="R724" s="201">
        <f>Q724*H724</f>
        <v>1.4859599999999999</v>
      </c>
      <c r="S724" s="201">
        <v>0</v>
      </c>
      <c r="T724" s="202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3" t="s">
        <v>199</v>
      </c>
      <c r="AT724" s="203" t="s">
        <v>281</v>
      </c>
      <c r="AU724" s="203" t="s">
        <v>80</v>
      </c>
      <c r="AY724" s="18" t="s">
        <v>135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8" t="s">
        <v>78</v>
      </c>
      <c r="BK724" s="204">
        <f>ROUND(I724*H724,2)</f>
        <v>0</v>
      </c>
      <c r="BL724" s="18" t="s">
        <v>142</v>
      </c>
      <c r="BM724" s="203" t="s">
        <v>550</v>
      </c>
    </row>
    <row r="725" spans="1:65" s="13" customFormat="1" ht="10.199999999999999">
      <c r="B725" s="205"/>
      <c r="C725" s="206"/>
      <c r="D725" s="207" t="s">
        <v>144</v>
      </c>
      <c r="E725" s="208" t="s">
        <v>18</v>
      </c>
      <c r="F725" s="209" t="s">
        <v>457</v>
      </c>
      <c r="G725" s="206"/>
      <c r="H725" s="208" t="s">
        <v>18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144</v>
      </c>
      <c r="AU725" s="215" t="s">
        <v>80</v>
      </c>
      <c r="AV725" s="13" t="s">
        <v>78</v>
      </c>
      <c r="AW725" s="13" t="s">
        <v>33</v>
      </c>
      <c r="AX725" s="13" t="s">
        <v>71</v>
      </c>
      <c r="AY725" s="215" t="s">
        <v>135</v>
      </c>
    </row>
    <row r="726" spans="1:65" s="14" customFormat="1" ht="10.199999999999999">
      <c r="B726" s="216"/>
      <c r="C726" s="217"/>
      <c r="D726" s="207" t="s">
        <v>144</v>
      </c>
      <c r="E726" s="218" t="s">
        <v>18</v>
      </c>
      <c r="F726" s="219" t="s">
        <v>535</v>
      </c>
      <c r="G726" s="217"/>
      <c r="H726" s="220">
        <v>17.41</v>
      </c>
      <c r="I726" s="221"/>
      <c r="J726" s="217"/>
      <c r="K726" s="217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144</v>
      </c>
      <c r="AU726" s="226" t="s">
        <v>80</v>
      </c>
      <c r="AV726" s="14" t="s">
        <v>80</v>
      </c>
      <c r="AW726" s="14" t="s">
        <v>33</v>
      </c>
      <c r="AX726" s="14" t="s">
        <v>71</v>
      </c>
      <c r="AY726" s="226" t="s">
        <v>135</v>
      </c>
    </row>
    <row r="727" spans="1:65" s="14" customFormat="1" ht="10.199999999999999">
      <c r="B727" s="216"/>
      <c r="C727" s="217"/>
      <c r="D727" s="207" t="s">
        <v>144</v>
      </c>
      <c r="E727" s="218" t="s">
        <v>18</v>
      </c>
      <c r="F727" s="219" t="s">
        <v>536</v>
      </c>
      <c r="G727" s="217"/>
      <c r="H727" s="220">
        <v>8.77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144</v>
      </c>
      <c r="AU727" s="226" t="s">
        <v>80</v>
      </c>
      <c r="AV727" s="14" t="s">
        <v>80</v>
      </c>
      <c r="AW727" s="14" t="s">
        <v>33</v>
      </c>
      <c r="AX727" s="14" t="s">
        <v>71</v>
      </c>
      <c r="AY727" s="226" t="s">
        <v>135</v>
      </c>
    </row>
    <row r="728" spans="1:65" s="14" customFormat="1" ht="10.199999999999999">
      <c r="B728" s="216"/>
      <c r="C728" s="217"/>
      <c r="D728" s="207" t="s">
        <v>144</v>
      </c>
      <c r="E728" s="218" t="s">
        <v>18</v>
      </c>
      <c r="F728" s="219" t="s">
        <v>537</v>
      </c>
      <c r="G728" s="217"/>
      <c r="H728" s="220">
        <v>-2.16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144</v>
      </c>
      <c r="AU728" s="226" t="s">
        <v>80</v>
      </c>
      <c r="AV728" s="14" t="s">
        <v>80</v>
      </c>
      <c r="AW728" s="14" t="s">
        <v>33</v>
      </c>
      <c r="AX728" s="14" t="s">
        <v>71</v>
      </c>
      <c r="AY728" s="226" t="s">
        <v>135</v>
      </c>
    </row>
    <row r="729" spans="1:65" s="14" customFormat="1" ht="10.199999999999999">
      <c r="B729" s="216"/>
      <c r="C729" s="217"/>
      <c r="D729" s="207" t="s">
        <v>144</v>
      </c>
      <c r="E729" s="218" t="s">
        <v>18</v>
      </c>
      <c r="F729" s="219" t="s">
        <v>538</v>
      </c>
      <c r="G729" s="217"/>
      <c r="H729" s="220">
        <v>10.24</v>
      </c>
      <c r="I729" s="221"/>
      <c r="J729" s="217"/>
      <c r="K729" s="217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144</v>
      </c>
      <c r="AU729" s="226" t="s">
        <v>80</v>
      </c>
      <c r="AV729" s="14" t="s">
        <v>80</v>
      </c>
      <c r="AW729" s="14" t="s">
        <v>33</v>
      </c>
      <c r="AX729" s="14" t="s">
        <v>71</v>
      </c>
      <c r="AY729" s="226" t="s">
        <v>135</v>
      </c>
    </row>
    <row r="730" spans="1:65" s="14" customFormat="1" ht="10.199999999999999">
      <c r="B730" s="216"/>
      <c r="C730" s="217"/>
      <c r="D730" s="207" t="s">
        <v>144</v>
      </c>
      <c r="E730" s="218" t="s">
        <v>18</v>
      </c>
      <c r="F730" s="219" t="s">
        <v>539</v>
      </c>
      <c r="G730" s="217"/>
      <c r="H730" s="220">
        <v>-1.44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144</v>
      </c>
      <c r="AU730" s="226" t="s">
        <v>80</v>
      </c>
      <c r="AV730" s="14" t="s">
        <v>80</v>
      </c>
      <c r="AW730" s="14" t="s">
        <v>33</v>
      </c>
      <c r="AX730" s="14" t="s">
        <v>71</v>
      </c>
      <c r="AY730" s="226" t="s">
        <v>135</v>
      </c>
    </row>
    <row r="731" spans="1:65" s="14" customFormat="1" ht="10.199999999999999">
      <c r="B731" s="216"/>
      <c r="C731" s="217"/>
      <c r="D731" s="207" t="s">
        <v>144</v>
      </c>
      <c r="E731" s="218" t="s">
        <v>18</v>
      </c>
      <c r="F731" s="219" t="s">
        <v>551</v>
      </c>
      <c r="G731" s="217"/>
      <c r="H731" s="220">
        <v>1.56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144</v>
      </c>
      <c r="AU731" s="226" t="s">
        <v>80</v>
      </c>
      <c r="AV731" s="14" t="s">
        <v>80</v>
      </c>
      <c r="AW731" s="14" t="s">
        <v>33</v>
      </c>
      <c r="AX731" s="14" t="s">
        <v>71</v>
      </c>
      <c r="AY731" s="226" t="s">
        <v>135</v>
      </c>
    </row>
    <row r="732" spans="1:65" s="13" customFormat="1" ht="10.199999999999999">
      <c r="B732" s="205"/>
      <c r="C732" s="206"/>
      <c r="D732" s="207" t="s">
        <v>144</v>
      </c>
      <c r="E732" s="208" t="s">
        <v>18</v>
      </c>
      <c r="F732" s="209" t="s">
        <v>467</v>
      </c>
      <c r="G732" s="206"/>
      <c r="H732" s="208" t="s">
        <v>18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144</v>
      </c>
      <c r="AU732" s="215" t="s">
        <v>80</v>
      </c>
      <c r="AV732" s="13" t="s">
        <v>78</v>
      </c>
      <c r="AW732" s="13" t="s">
        <v>33</v>
      </c>
      <c r="AX732" s="13" t="s">
        <v>71</v>
      </c>
      <c r="AY732" s="215" t="s">
        <v>135</v>
      </c>
    </row>
    <row r="733" spans="1:65" s="14" customFormat="1" ht="10.199999999999999">
      <c r="B733" s="216"/>
      <c r="C733" s="217"/>
      <c r="D733" s="207" t="s">
        <v>144</v>
      </c>
      <c r="E733" s="218" t="s">
        <v>18</v>
      </c>
      <c r="F733" s="219" t="s">
        <v>541</v>
      </c>
      <c r="G733" s="217"/>
      <c r="H733" s="220">
        <v>6.57</v>
      </c>
      <c r="I733" s="221"/>
      <c r="J733" s="217"/>
      <c r="K733" s="217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144</v>
      </c>
      <c r="AU733" s="226" t="s">
        <v>80</v>
      </c>
      <c r="AV733" s="14" t="s">
        <v>80</v>
      </c>
      <c r="AW733" s="14" t="s">
        <v>33</v>
      </c>
      <c r="AX733" s="14" t="s">
        <v>71</v>
      </c>
      <c r="AY733" s="226" t="s">
        <v>135</v>
      </c>
    </row>
    <row r="734" spans="1:65" s="14" customFormat="1" ht="10.199999999999999">
      <c r="B734" s="216"/>
      <c r="C734" s="217"/>
      <c r="D734" s="207" t="s">
        <v>144</v>
      </c>
      <c r="E734" s="218" t="s">
        <v>18</v>
      </c>
      <c r="F734" s="219" t="s">
        <v>542</v>
      </c>
      <c r="G734" s="217"/>
      <c r="H734" s="220">
        <v>0.41</v>
      </c>
      <c r="I734" s="221"/>
      <c r="J734" s="217"/>
      <c r="K734" s="217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144</v>
      </c>
      <c r="AU734" s="226" t="s">
        <v>80</v>
      </c>
      <c r="AV734" s="14" t="s">
        <v>80</v>
      </c>
      <c r="AW734" s="14" t="s">
        <v>33</v>
      </c>
      <c r="AX734" s="14" t="s">
        <v>71</v>
      </c>
      <c r="AY734" s="226" t="s">
        <v>135</v>
      </c>
    </row>
    <row r="735" spans="1:65" s="14" customFormat="1" ht="10.199999999999999">
      <c r="B735" s="216"/>
      <c r="C735" s="217"/>
      <c r="D735" s="207" t="s">
        <v>144</v>
      </c>
      <c r="E735" s="218" t="s">
        <v>18</v>
      </c>
      <c r="F735" s="219" t="s">
        <v>541</v>
      </c>
      <c r="G735" s="217"/>
      <c r="H735" s="220">
        <v>6.57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144</v>
      </c>
      <c r="AU735" s="226" t="s">
        <v>80</v>
      </c>
      <c r="AV735" s="14" t="s">
        <v>80</v>
      </c>
      <c r="AW735" s="14" t="s">
        <v>33</v>
      </c>
      <c r="AX735" s="14" t="s">
        <v>71</v>
      </c>
      <c r="AY735" s="226" t="s">
        <v>135</v>
      </c>
    </row>
    <row r="736" spans="1:65" s="14" customFormat="1" ht="10.199999999999999">
      <c r="B736" s="216"/>
      <c r="C736" s="217"/>
      <c r="D736" s="207" t="s">
        <v>144</v>
      </c>
      <c r="E736" s="218" t="s">
        <v>18</v>
      </c>
      <c r="F736" s="219" t="s">
        <v>542</v>
      </c>
      <c r="G736" s="217"/>
      <c r="H736" s="220">
        <v>0.41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144</v>
      </c>
      <c r="AU736" s="226" t="s">
        <v>80</v>
      </c>
      <c r="AV736" s="14" t="s">
        <v>80</v>
      </c>
      <c r="AW736" s="14" t="s">
        <v>33</v>
      </c>
      <c r="AX736" s="14" t="s">
        <v>71</v>
      </c>
      <c r="AY736" s="226" t="s">
        <v>135</v>
      </c>
    </row>
    <row r="737" spans="1:65" s="13" customFormat="1" ht="10.199999999999999">
      <c r="B737" s="205"/>
      <c r="C737" s="206"/>
      <c r="D737" s="207" t="s">
        <v>144</v>
      </c>
      <c r="E737" s="208" t="s">
        <v>18</v>
      </c>
      <c r="F737" s="209" t="s">
        <v>345</v>
      </c>
      <c r="G737" s="206"/>
      <c r="H737" s="208" t="s">
        <v>18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144</v>
      </c>
      <c r="AU737" s="215" t="s">
        <v>80</v>
      </c>
      <c r="AV737" s="13" t="s">
        <v>78</v>
      </c>
      <c r="AW737" s="13" t="s">
        <v>33</v>
      </c>
      <c r="AX737" s="13" t="s">
        <v>71</v>
      </c>
      <c r="AY737" s="215" t="s">
        <v>135</v>
      </c>
    </row>
    <row r="738" spans="1:65" s="14" customFormat="1" ht="10.199999999999999">
      <c r="B738" s="216"/>
      <c r="C738" s="217"/>
      <c r="D738" s="207" t="s">
        <v>144</v>
      </c>
      <c r="E738" s="218" t="s">
        <v>18</v>
      </c>
      <c r="F738" s="219" t="s">
        <v>540</v>
      </c>
      <c r="G738" s="217"/>
      <c r="H738" s="220">
        <v>3.51</v>
      </c>
      <c r="I738" s="221"/>
      <c r="J738" s="217"/>
      <c r="K738" s="217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144</v>
      </c>
      <c r="AU738" s="226" t="s">
        <v>80</v>
      </c>
      <c r="AV738" s="14" t="s">
        <v>80</v>
      </c>
      <c r="AW738" s="14" t="s">
        <v>33</v>
      </c>
      <c r="AX738" s="14" t="s">
        <v>71</v>
      </c>
      <c r="AY738" s="226" t="s">
        <v>135</v>
      </c>
    </row>
    <row r="739" spans="1:65" s="14" customFormat="1" ht="10.199999999999999">
      <c r="B739" s="216"/>
      <c r="C739" s="217"/>
      <c r="D739" s="207" t="s">
        <v>144</v>
      </c>
      <c r="E739" s="218" t="s">
        <v>18</v>
      </c>
      <c r="F739" s="219" t="s">
        <v>543</v>
      </c>
      <c r="G739" s="217"/>
      <c r="H739" s="220">
        <v>36.159999999999997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144</v>
      </c>
      <c r="AU739" s="226" t="s">
        <v>80</v>
      </c>
      <c r="AV739" s="14" t="s">
        <v>80</v>
      </c>
      <c r="AW739" s="14" t="s">
        <v>33</v>
      </c>
      <c r="AX739" s="14" t="s">
        <v>71</v>
      </c>
      <c r="AY739" s="226" t="s">
        <v>135</v>
      </c>
    </row>
    <row r="740" spans="1:65" s="13" customFormat="1" ht="10.199999999999999">
      <c r="B740" s="205"/>
      <c r="C740" s="206"/>
      <c r="D740" s="207" t="s">
        <v>144</v>
      </c>
      <c r="E740" s="208" t="s">
        <v>18</v>
      </c>
      <c r="F740" s="209" t="s">
        <v>373</v>
      </c>
      <c r="G740" s="206"/>
      <c r="H740" s="208" t="s">
        <v>18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144</v>
      </c>
      <c r="AU740" s="215" t="s">
        <v>80</v>
      </c>
      <c r="AV740" s="13" t="s">
        <v>78</v>
      </c>
      <c r="AW740" s="13" t="s">
        <v>33</v>
      </c>
      <c r="AX740" s="13" t="s">
        <v>71</v>
      </c>
      <c r="AY740" s="215" t="s">
        <v>135</v>
      </c>
    </row>
    <row r="741" spans="1:65" s="14" customFormat="1" ht="10.199999999999999">
      <c r="B741" s="216"/>
      <c r="C741" s="217"/>
      <c r="D741" s="207" t="s">
        <v>144</v>
      </c>
      <c r="E741" s="218" t="s">
        <v>18</v>
      </c>
      <c r="F741" s="219" t="s">
        <v>544</v>
      </c>
      <c r="G741" s="217"/>
      <c r="H741" s="220">
        <v>5.44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144</v>
      </c>
      <c r="AU741" s="226" t="s">
        <v>80</v>
      </c>
      <c r="AV741" s="14" t="s">
        <v>80</v>
      </c>
      <c r="AW741" s="14" t="s">
        <v>33</v>
      </c>
      <c r="AX741" s="14" t="s">
        <v>71</v>
      </c>
      <c r="AY741" s="226" t="s">
        <v>135</v>
      </c>
    </row>
    <row r="742" spans="1:65" s="14" customFormat="1" ht="10.199999999999999">
      <c r="B742" s="216"/>
      <c r="C742" s="217"/>
      <c r="D742" s="207" t="s">
        <v>144</v>
      </c>
      <c r="E742" s="218" t="s">
        <v>18</v>
      </c>
      <c r="F742" s="219" t="s">
        <v>545</v>
      </c>
      <c r="G742" s="217"/>
      <c r="H742" s="220">
        <v>4.13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144</v>
      </c>
      <c r="AU742" s="226" t="s">
        <v>80</v>
      </c>
      <c r="AV742" s="14" t="s">
        <v>80</v>
      </c>
      <c r="AW742" s="14" t="s">
        <v>33</v>
      </c>
      <c r="AX742" s="14" t="s">
        <v>71</v>
      </c>
      <c r="AY742" s="226" t="s">
        <v>135</v>
      </c>
    </row>
    <row r="743" spans="1:65" s="14" customFormat="1" ht="10.199999999999999">
      <c r="B743" s="216"/>
      <c r="C743" s="217"/>
      <c r="D743" s="207" t="s">
        <v>144</v>
      </c>
      <c r="E743" s="218" t="s">
        <v>18</v>
      </c>
      <c r="F743" s="219" t="s">
        <v>546</v>
      </c>
      <c r="G743" s="217"/>
      <c r="H743" s="220">
        <v>3.24</v>
      </c>
      <c r="I743" s="221"/>
      <c r="J743" s="217"/>
      <c r="K743" s="217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144</v>
      </c>
      <c r="AU743" s="226" t="s">
        <v>80</v>
      </c>
      <c r="AV743" s="14" t="s">
        <v>80</v>
      </c>
      <c r="AW743" s="14" t="s">
        <v>33</v>
      </c>
      <c r="AX743" s="14" t="s">
        <v>71</v>
      </c>
      <c r="AY743" s="226" t="s">
        <v>135</v>
      </c>
    </row>
    <row r="744" spans="1:65" s="14" customFormat="1" ht="10.199999999999999">
      <c r="B744" s="216"/>
      <c r="C744" s="217"/>
      <c r="D744" s="207" t="s">
        <v>144</v>
      </c>
      <c r="E744" s="218" t="s">
        <v>18</v>
      </c>
      <c r="F744" s="219" t="s">
        <v>546</v>
      </c>
      <c r="G744" s="217"/>
      <c r="H744" s="220">
        <v>3.24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144</v>
      </c>
      <c r="AU744" s="226" t="s">
        <v>80</v>
      </c>
      <c r="AV744" s="14" t="s">
        <v>80</v>
      </c>
      <c r="AW744" s="14" t="s">
        <v>33</v>
      </c>
      <c r="AX744" s="14" t="s">
        <v>71</v>
      </c>
      <c r="AY744" s="226" t="s">
        <v>135</v>
      </c>
    </row>
    <row r="745" spans="1:65" s="15" customFormat="1" ht="10.199999999999999">
      <c r="B745" s="227"/>
      <c r="C745" s="228"/>
      <c r="D745" s="207" t="s">
        <v>144</v>
      </c>
      <c r="E745" s="229" t="s">
        <v>18</v>
      </c>
      <c r="F745" s="230" t="s">
        <v>147</v>
      </c>
      <c r="G745" s="228"/>
      <c r="H745" s="231">
        <v>104.05999999999997</v>
      </c>
      <c r="I745" s="232"/>
      <c r="J745" s="228"/>
      <c r="K745" s="228"/>
      <c r="L745" s="233"/>
      <c r="M745" s="234"/>
      <c r="N745" s="235"/>
      <c r="O745" s="235"/>
      <c r="P745" s="235"/>
      <c r="Q745" s="235"/>
      <c r="R745" s="235"/>
      <c r="S745" s="235"/>
      <c r="T745" s="236"/>
      <c r="AT745" s="237" t="s">
        <v>144</v>
      </c>
      <c r="AU745" s="237" t="s">
        <v>80</v>
      </c>
      <c r="AV745" s="15" t="s">
        <v>142</v>
      </c>
      <c r="AW745" s="15" t="s">
        <v>33</v>
      </c>
      <c r="AX745" s="15" t="s">
        <v>78</v>
      </c>
      <c r="AY745" s="237" t="s">
        <v>135</v>
      </c>
    </row>
    <row r="746" spans="1:65" s="14" customFormat="1" ht="10.199999999999999">
      <c r="B746" s="216"/>
      <c r="C746" s="217"/>
      <c r="D746" s="207" t="s">
        <v>144</v>
      </c>
      <c r="E746" s="217"/>
      <c r="F746" s="219" t="s">
        <v>552</v>
      </c>
      <c r="G746" s="217"/>
      <c r="H746" s="220">
        <v>106.14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144</v>
      </c>
      <c r="AU746" s="226" t="s">
        <v>80</v>
      </c>
      <c r="AV746" s="14" t="s">
        <v>80</v>
      </c>
      <c r="AW746" s="14" t="s">
        <v>4</v>
      </c>
      <c r="AX746" s="14" t="s">
        <v>78</v>
      </c>
      <c r="AY746" s="226" t="s">
        <v>135</v>
      </c>
    </row>
    <row r="747" spans="1:65" s="2" customFormat="1" ht="16.5" customHeight="1">
      <c r="A747" s="35"/>
      <c r="B747" s="36"/>
      <c r="C747" s="193" t="s">
        <v>553</v>
      </c>
      <c r="D747" s="193" t="s">
        <v>137</v>
      </c>
      <c r="E747" s="194" t="s">
        <v>554</v>
      </c>
      <c r="F747" s="195" t="s">
        <v>555</v>
      </c>
      <c r="G747" s="196" t="s">
        <v>320</v>
      </c>
      <c r="H747" s="197">
        <v>123.96</v>
      </c>
      <c r="I747" s="198"/>
      <c r="J747" s="197">
        <f>ROUND(I747*H747,2)</f>
        <v>0</v>
      </c>
      <c r="K747" s="195" t="s">
        <v>141</v>
      </c>
      <c r="L747" s="40"/>
      <c r="M747" s="199" t="s">
        <v>18</v>
      </c>
      <c r="N747" s="200" t="s">
        <v>42</v>
      </c>
      <c r="O747" s="65"/>
      <c r="P747" s="201">
        <f>O747*H747</f>
        <v>0</v>
      </c>
      <c r="Q747" s="201">
        <v>6.0000000000000002E-5</v>
      </c>
      <c r="R747" s="201">
        <f>Q747*H747</f>
        <v>7.4375999999999999E-3</v>
      </c>
      <c r="S747" s="201">
        <v>0</v>
      </c>
      <c r="T747" s="202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3" t="s">
        <v>142</v>
      </c>
      <c r="AT747" s="203" t="s">
        <v>137</v>
      </c>
      <c r="AU747" s="203" t="s">
        <v>80</v>
      </c>
      <c r="AY747" s="18" t="s">
        <v>135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8" t="s">
        <v>78</v>
      </c>
      <c r="BK747" s="204">
        <f>ROUND(I747*H747,2)</f>
        <v>0</v>
      </c>
      <c r="BL747" s="18" t="s">
        <v>142</v>
      </c>
      <c r="BM747" s="203" t="s">
        <v>556</v>
      </c>
    </row>
    <row r="748" spans="1:65" s="14" customFormat="1" ht="10.199999999999999">
      <c r="B748" s="216"/>
      <c r="C748" s="217"/>
      <c r="D748" s="207" t="s">
        <v>144</v>
      </c>
      <c r="E748" s="218" t="s">
        <v>18</v>
      </c>
      <c r="F748" s="219" t="s">
        <v>557</v>
      </c>
      <c r="G748" s="217"/>
      <c r="H748" s="220">
        <v>112.36</v>
      </c>
      <c r="I748" s="221"/>
      <c r="J748" s="217"/>
      <c r="K748" s="217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144</v>
      </c>
      <c r="AU748" s="226" t="s">
        <v>80</v>
      </c>
      <c r="AV748" s="14" t="s">
        <v>80</v>
      </c>
      <c r="AW748" s="14" t="s">
        <v>33</v>
      </c>
      <c r="AX748" s="14" t="s">
        <v>71</v>
      </c>
      <c r="AY748" s="226" t="s">
        <v>135</v>
      </c>
    </row>
    <row r="749" spans="1:65" s="14" customFormat="1" ht="10.199999999999999">
      <c r="B749" s="216"/>
      <c r="C749" s="217"/>
      <c r="D749" s="207" t="s">
        <v>144</v>
      </c>
      <c r="E749" s="218" t="s">
        <v>18</v>
      </c>
      <c r="F749" s="219" t="s">
        <v>558</v>
      </c>
      <c r="G749" s="217"/>
      <c r="H749" s="220">
        <v>11.6</v>
      </c>
      <c r="I749" s="221"/>
      <c r="J749" s="217"/>
      <c r="K749" s="217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144</v>
      </c>
      <c r="AU749" s="226" t="s">
        <v>80</v>
      </c>
      <c r="AV749" s="14" t="s">
        <v>80</v>
      </c>
      <c r="AW749" s="14" t="s">
        <v>33</v>
      </c>
      <c r="AX749" s="14" t="s">
        <v>71</v>
      </c>
      <c r="AY749" s="226" t="s">
        <v>135</v>
      </c>
    </row>
    <row r="750" spans="1:65" s="15" customFormat="1" ht="10.199999999999999">
      <c r="B750" s="227"/>
      <c r="C750" s="228"/>
      <c r="D750" s="207" t="s">
        <v>144</v>
      </c>
      <c r="E750" s="229" t="s">
        <v>18</v>
      </c>
      <c r="F750" s="230" t="s">
        <v>147</v>
      </c>
      <c r="G750" s="228"/>
      <c r="H750" s="231">
        <v>123.96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AT750" s="237" t="s">
        <v>144</v>
      </c>
      <c r="AU750" s="237" t="s">
        <v>80</v>
      </c>
      <c r="AV750" s="15" t="s">
        <v>142</v>
      </c>
      <c r="AW750" s="15" t="s">
        <v>33</v>
      </c>
      <c r="AX750" s="15" t="s">
        <v>78</v>
      </c>
      <c r="AY750" s="237" t="s">
        <v>135</v>
      </c>
    </row>
    <row r="751" spans="1:65" s="2" customFormat="1" ht="16.5" customHeight="1">
      <c r="A751" s="35"/>
      <c r="B751" s="36"/>
      <c r="C751" s="238" t="s">
        <v>559</v>
      </c>
      <c r="D751" s="238" t="s">
        <v>281</v>
      </c>
      <c r="E751" s="239" t="s">
        <v>560</v>
      </c>
      <c r="F751" s="240" t="s">
        <v>561</v>
      </c>
      <c r="G751" s="241" t="s">
        <v>320</v>
      </c>
      <c r="H751" s="242">
        <v>117.98</v>
      </c>
      <c r="I751" s="243"/>
      <c r="J751" s="242">
        <f>ROUND(I751*H751,2)</f>
        <v>0</v>
      </c>
      <c r="K751" s="240" t="s">
        <v>141</v>
      </c>
      <c r="L751" s="244"/>
      <c r="M751" s="245" t="s">
        <v>18</v>
      </c>
      <c r="N751" s="246" t="s">
        <v>42</v>
      </c>
      <c r="O751" s="65"/>
      <c r="P751" s="201">
        <f>O751*H751</f>
        <v>0</v>
      </c>
      <c r="Q751" s="201">
        <v>5.1999999999999995E-4</v>
      </c>
      <c r="R751" s="201">
        <f>Q751*H751</f>
        <v>6.1349599999999997E-2</v>
      </c>
      <c r="S751" s="201">
        <v>0</v>
      </c>
      <c r="T751" s="202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03" t="s">
        <v>199</v>
      </c>
      <c r="AT751" s="203" t="s">
        <v>281</v>
      </c>
      <c r="AU751" s="203" t="s">
        <v>80</v>
      </c>
      <c r="AY751" s="18" t="s">
        <v>135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8" t="s">
        <v>78</v>
      </c>
      <c r="BK751" s="204">
        <f>ROUND(I751*H751,2)</f>
        <v>0</v>
      </c>
      <c r="BL751" s="18" t="s">
        <v>142</v>
      </c>
      <c r="BM751" s="203" t="s">
        <v>562</v>
      </c>
    </row>
    <row r="752" spans="1:65" s="13" customFormat="1" ht="10.199999999999999">
      <c r="B752" s="205"/>
      <c r="C752" s="206"/>
      <c r="D752" s="207" t="s">
        <v>144</v>
      </c>
      <c r="E752" s="208" t="s">
        <v>18</v>
      </c>
      <c r="F752" s="209" t="s">
        <v>413</v>
      </c>
      <c r="G752" s="206"/>
      <c r="H752" s="208" t="s">
        <v>18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144</v>
      </c>
      <c r="AU752" s="215" t="s">
        <v>80</v>
      </c>
      <c r="AV752" s="13" t="s">
        <v>78</v>
      </c>
      <c r="AW752" s="13" t="s">
        <v>33</v>
      </c>
      <c r="AX752" s="13" t="s">
        <v>71</v>
      </c>
      <c r="AY752" s="215" t="s">
        <v>135</v>
      </c>
    </row>
    <row r="753" spans="1:65" s="14" customFormat="1" ht="10.199999999999999">
      <c r="B753" s="216"/>
      <c r="C753" s="217"/>
      <c r="D753" s="207" t="s">
        <v>144</v>
      </c>
      <c r="E753" s="218" t="s">
        <v>18</v>
      </c>
      <c r="F753" s="219" t="s">
        <v>563</v>
      </c>
      <c r="G753" s="217"/>
      <c r="H753" s="220">
        <v>39.299999999999997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144</v>
      </c>
      <c r="AU753" s="226" t="s">
        <v>80</v>
      </c>
      <c r="AV753" s="14" t="s">
        <v>80</v>
      </c>
      <c r="AW753" s="14" t="s">
        <v>33</v>
      </c>
      <c r="AX753" s="14" t="s">
        <v>71</v>
      </c>
      <c r="AY753" s="226" t="s">
        <v>135</v>
      </c>
    </row>
    <row r="754" spans="1:65" s="13" customFormat="1" ht="10.199999999999999">
      <c r="B754" s="205"/>
      <c r="C754" s="206"/>
      <c r="D754" s="207" t="s">
        <v>144</v>
      </c>
      <c r="E754" s="208" t="s">
        <v>18</v>
      </c>
      <c r="F754" s="209" t="s">
        <v>564</v>
      </c>
      <c r="G754" s="206"/>
      <c r="H754" s="208" t="s">
        <v>18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144</v>
      </c>
      <c r="AU754" s="215" t="s">
        <v>80</v>
      </c>
      <c r="AV754" s="13" t="s">
        <v>78</v>
      </c>
      <c r="AW754" s="13" t="s">
        <v>33</v>
      </c>
      <c r="AX754" s="13" t="s">
        <v>71</v>
      </c>
      <c r="AY754" s="215" t="s">
        <v>135</v>
      </c>
    </row>
    <row r="755" spans="1:65" s="14" customFormat="1" ht="10.199999999999999">
      <c r="B755" s="216"/>
      <c r="C755" s="217"/>
      <c r="D755" s="207" t="s">
        <v>144</v>
      </c>
      <c r="E755" s="218" t="s">
        <v>18</v>
      </c>
      <c r="F755" s="219" t="s">
        <v>565</v>
      </c>
      <c r="G755" s="217"/>
      <c r="H755" s="220">
        <v>14.78</v>
      </c>
      <c r="I755" s="221"/>
      <c r="J755" s="217"/>
      <c r="K755" s="217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144</v>
      </c>
      <c r="AU755" s="226" t="s">
        <v>80</v>
      </c>
      <c r="AV755" s="14" t="s">
        <v>80</v>
      </c>
      <c r="AW755" s="14" t="s">
        <v>33</v>
      </c>
      <c r="AX755" s="14" t="s">
        <v>71</v>
      </c>
      <c r="AY755" s="226" t="s">
        <v>135</v>
      </c>
    </row>
    <row r="756" spans="1:65" s="13" customFormat="1" ht="10.199999999999999">
      <c r="B756" s="205"/>
      <c r="C756" s="206"/>
      <c r="D756" s="207" t="s">
        <v>144</v>
      </c>
      <c r="E756" s="208" t="s">
        <v>18</v>
      </c>
      <c r="F756" s="209" t="s">
        <v>345</v>
      </c>
      <c r="G756" s="206"/>
      <c r="H756" s="208" t="s">
        <v>18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144</v>
      </c>
      <c r="AU756" s="215" t="s">
        <v>80</v>
      </c>
      <c r="AV756" s="13" t="s">
        <v>78</v>
      </c>
      <c r="AW756" s="13" t="s">
        <v>33</v>
      </c>
      <c r="AX756" s="13" t="s">
        <v>71</v>
      </c>
      <c r="AY756" s="215" t="s">
        <v>135</v>
      </c>
    </row>
    <row r="757" spans="1:65" s="14" customFormat="1" ht="10.199999999999999">
      <c r="B757" s="216"/>
      <c r="C757" s="217"/>
      <c r="D757" s="207" t="s">
        <v>144</v>
      </c>
      <c r="E757" s="218" t="s">
        <v>18</v>
      </c>
      <c r="F757" s="219" t="s">
        <v>566</v>
      </c>
      <c r="G757" s="217"/>
      <c r="H757" s="220">
        <v>42.94</v>
      </c>
      <c r="I757" s="221"/>
      <c r="J757" s="217"/>
      <c r="K757" s="217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144</v>
      </c>
      <c r="AU757" s="226" t="s">
        <v>80</v>
      </c>
      <c r="AV757" s="14" t="s">
        <v>80</v>
      </c>
      <c r="AW757" s="14" t="s">
        <v>33</v>
      </c>
      <c r="AX757" s="14" t="s">
        <v>71</v>
      </c>
      <c r="AY757" s="226" t="s">
        <v>135</v>
      </c>
    </row>
    <row r="758" spans="1:65" s="13" customFormat="1" ht="10.199999999999999">
      <c r="B758" s="205"/>
      <c r="C758" s="206"/>
      <c r="D758" s="207" t="s">
        <v>144</v>
      </c>
      <c r="E758" s="208" t="s">
        <v>18</v>
      </c>
      <c r="F758" s="209" t="s">
        <v>373</v>
      </c>
      <c r="G758" s="206"/>
      <c r="H758" s="208" t="s">
        <v>18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144</v>
      </c>
      <c r="AU758" s="215" t="s">
        <v>80</v>
      </c>
      <c r="AV758" s="13" t="s">
        <v>78</v>
      </c>
      <c r="AW758" s="13" t="s">
        <v>33</v>
      </c>
      <c r="AX758" s="13" t="s">
        <v>71</v>
      </c>
      <c r="AY758" s="215" t="s">
        <v>135</v>
      </c>
    </row>
    <row r="759" spans="1:65" s="14" customFormat="1" ht="10.199999999999999">
      <c r="B759" s="216"/>
      <c r="C759" s="217"/>
      <c r="D759" s="207" t="s">
        <v>144</v>
      </c>
      <c r="E759" s="218" t="s">
        <v>18</v>
      </c>
      <c r="F759" s="219" t="s">
        <v>567</v>
      </c>
      <c r="G759" s="217"/>
      <c r="H759" s="220">
        <v>15.34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144</v>
      </c>
      <c r="AU759" s="226" t="s">
        <v>80</v>
      </c>
      <c r="AV759" s="14" t="s">
        <v>80</v>
      </c>
      <c r="AW759" s="14" t="s">
        <v>33</v>
      </c>
      <c r="AX759" s="14" t="s">
        <v>71</v>
      </c>
      <c r="AY759" s="226" t="s">
        <v>135</v>
      </c>
    </row>
    <row r="760" spans="1:65" s="15" customFormat="1" ht="10.199999999999999">
      <c r="B760" s="227"/>
      <c r="C760" s="228"/>
      <c r="D760" s="207" t="s">
        <v>144</v>
      </c>
      <c r="E760" s="229" t="s">
        <v>18</v>
      </c>
      <c r="F760" s="230" t="s">
        <v>147</v>
      </c>
      <c r="G760" s="228"/>
      <c r="H760" s="231">
        <v>112.36</v>
      </c>
      <c r="I760" s="232"/>
      <c r="J760" s="228"/>
      <c r="K760" s="228"/>
      <c r="L760" s="233"/>
      <c r="M760" s="234"/>
      <c r="N760" s="235"/>
      <c r="O760" s="235"/>
      <c r="P760" s="235"/>
      <c r="Q760" s="235"/>
      <c r="R760" s="235"/>
      <c r="S760" s="235"/>
      <c r="T760" s="236"/>
      <c r="AT760" s="237" t="s">
        <v>144</v>
      </c>
      <c r="AU760" s="237" t="s">
        <v>80</v>
      </c>
      <c r="AV760" s="15" t="s">
        <v>142</v>
      </c>
      <c r="AW760" s="15" t="s">
        <v>33</v>
      </c>
      <c r="AX760" s="15" t="s">
        <v>78</v>
      </c>
      <c r="AY760" s="237" t="s">
        <v>135</v>
      </c>
    </row>
    <row r="761" spans="1:65" s="14" customFormat="1" ht="10.199999999999999">
      <c r="B761" s="216"/>
      <c r="C761" s="217"/>
      <c r="D761" s="207" t="s">
        <v>144</v>
      </c>
      <c r="E761" s="217"/>
      <c r="F761" s="219" t="s">
        <v>568</v>
      </c>
      <c r="G761" s="217"/>
      <c r="H761" s="220">
        <v>117.98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144</v>
      </c>
      <c r="AU761" s="226" t="s">
        <v>80</v>
      </c>
      <c r="AV761" s="14" t="s">
        <v>80</v>
      </c>
      <c r="AW761" s="14" t="s">
        <v>4</v>
      </c>
      <c r="AX761" s="14" t="s">
        <v>78</v>
      </c>
      <c r="AY761" s="226" t="s">
        <v>135</v>
      </c>
    </row>
    <row r="762" spans="1:65" s="2" customFormat="1" ht="16.5" customHeight="1">
      <c r="A762" s="35"/>
      <c r="B762" s="36"/>
      <c r="C762" s="238" t="s">
        <v>569</v>
      </c>
      <c r="D762" s="238" t="s">
        <v>281</v>
      </c>
      <c r="E762" s="239" t="s">
        <v>570</v>
      </c>
      <c r="F762" s="240" t="s">
        <v>571</v>
      </c>
      <c r="G762" s="241" t="s">
        <v>320</v>
      </c>
      <c r="H762" s="242">
        <v>12.18</v>
      </c>
      <c r="I762" s="243"/>
      <c r="J762" s="242">
        <f>ROUND(I762*H762,2)</f>
        <v>0</v>
      </c>
      <c r="K762" s="240" t="s">
        <v>141</v>
      </c>
      <c r="L762" s="244"/>
      <c r="M762" s="245" t="s">
        <v>18</v>
      </c>
      <c r="N762" s="246" t="s">
        <v>42</v>
      </c>
      <c r="O762" s="65"/>
      <c r="P762" s="201">
        <f>O762*H762</f>
        <v>0</v>
      </c>
      <c r="Q762" s="201">
        <v>5.5999999999999995E-4</v>
      </c>
      <c r="R762" s="201">
        <f>Q762*H762</f>
        <v>6.8207999999999993E-3</v>
      </c>
      <c r="S762" s="201">
        <v>0</v>
      </c>
      <c r="T762" s="202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03" t="s">
        <v>199</v>
      </c>
      <c r="AT762" s="203" t="s">
        <v>281</v>
      </c>
      <c r="AU762" s="203" t="s">
        <v>80</v>
      </c>
      <c r="AY762" s="18" t="s">
        <v>135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8" t="s">
        <v>78</v>
      </c>
      <c r="BK762" s="204">
        <f>ROUND(I762*H762,2)</f>
        <v>0</v>
      </c>
      <c r="BL762" s="18" t="s">
        <v>142</v>
      </c>
      <c r="BM762" s="203" t="s">
        <v>572</v>
      </c>
    </row>
    <row r="763" spans="1:65" s="13" customFormat="1" ht="10.199999999999999">
      <c r="B763" s="205"/>
      <c r="C763" s="206"/>
      <c r="D763" s="207" t="s">
        <v>144</v>
      </c>
      <c r="E763" s="208" t="s">
        <v>18</v>
      </c>
      <c r="F763" s="209" t="s">
        <v>413</v>
      </c>
      <c r="G763" s="206"/>
      <c r="H763" s="208" t="s">
        <v>18</v>
      </c>
      <c r="I763" s="210"/>
      <c r="J763" s="206"/>
      <c r="K763" s="206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144</v>
      </c>
      <c r="AU763" s="215" t="s">
        <v>80</v>
      </c>
      <c r="AV763" s="13" t="s">
        <v>78</v>
      </c>
      <c r="AW763" s="13" t="s">
        <v>33</v>
      </c>
      <c r="AX763" s="13" t="s">
        <v>71</v>
      </c>
      <c r="AY763" s="215" t="s">
        <v>135</v>
      </c>
    </row>
    <row r="764" spans="1:65" s="14" customFormat="1" ht="10.199999999999999">
      <c r="B764" s="216"/>
      <c r="C764" s="217"/>
      <c r="D764" s="207" t="s">
        <v>144</v>
      </c>
      <c r="E764" s="218" t="s">
        <v>18</v>
      </c>
      <c r="F764" s="219" t="s">
        <v>573</v>
      </c>
      <c r="G764" s="217"/>
      <c r="H764" s="220">
        <v>5.54</v>
      </c>
      <c r="I764" s="221"/>
      <c r="J764" s="217"/>
      <c r="K764" s="217"/>
      <c r="L764" s="222"/>
      <c r="M764" s="223"/>
      <c r="N764" s="224"/>
      <c r="O764" s="224"/>
      <c r="P764" s="224"/>
      <c r="Q764" s="224"/>
      <c r="R764" s="224"/>
      <c r="S764" s="224"/>
      <c r="T764" s="225"/>
      <c r="AT764" s="226" t="s">
        <v>144</v>
      </c>
      <c r="AU764" s="226" t="s">
        <v>80</v>
      </c>
      <c r="AV764" s="14" t="s">
        <v>80</v>
      </c>
      <c r="AW764" s="14" t="s">
        <v>33</v>
      </c>
      <c r="AX764" s="14" t="s">
        <v>71</v>
      </c>
      <c r="AY764" s="226" t="s">
        <v>135</v>
      </c>
    </row>
    <row r="765" spans="1:65" s="13" customFormat="1" ht="10.199999999999999">
      <c r="B765" s="205"/>
      <c r="C765" s="206"/>
      <c r="D765" s="207" t="s">
        <v>144</v>
      </c>
      <c r="E765" s="208" t="s">
        <v>18</v>
      </c>
      <c r="F765" s="209" t="s">
        <v>564</v>
      </c>
      <c r="G765" s="206"/>
      <c r="H765" s="208" t="s">
        <v>18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144</v>
      </c>
      <c r="AU765" s="215" t="s">
        <v>80</v>
      </c>
      <c r="AV765" s="13" t="s">
        <v>78</v>
      </c>
      <c r="AW765" s="13" t="s">
        <v>33</v>
      </c>
      <c r="AX765" s="13" t="s">
        <v>71</v>
      </c>
      <c r="AY765" s="215" t="s">
        <v>135</v>
      </c>
    </row>
    <row r="766" spans="1:65" s="14" customFormat="1" ht="10.199999999999999">
      <c r="B766" s="216"/>
      <c r="C766" s="217"/>
      <c r="D766" s="207" t="s">
        <v>144</v>
      </c>
      <c r="E766" s="218" t="s">
        <v>18</v>
      </c>
      <c r="F766" s="219" t="s">
        <v>574</v>
      </c>
      <c r="G766" s="217"/>
      <c r="H766" s="220">
        <v>1.72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144</v>
      </c>
      <c r="AU766" s="226" t="s">
        <v>80</v>
      </c>
      <c r="AV766" s="14" t="s">
        <v>80</v>
      </c>
      <c r="AW766" s="14" t="s">
        <v>33</v>
      </c>
      <c r="AX766" s="14" t="s">
        <v>71</v>
      </c>
      <c r="AY766" s="226" t="s">
        <v>135</v>
      </c>
    </row>
    <row r="767" spans="1:65" s="13" customFormat="1" ht="10.199999999999999">
      <c r="B767" s="205"/>
      <c r="C767" s="206"/>
      <c r="D767" s="207" t="s">
        <v>144</v>
      </c>
      <c r="E767" s="208" t="s">
        <v>18</v>
      </c>
      <c r="F767" s="209" t="s">
        <v>345</v>
      </c>
      <c r="G767" s="206"/>
      <c r="H767" s="208" t="s">
        <v>18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144</v>
      </c>
      <c r="AU767" s="215" t="s">
        <v>80</v>
      </c>
      <c r="AV767" s="13" t="s">
        <v>78</v>
      </c>
      <c r="AW767" s="13" t="s">
        <v>33</v>
      </c>
      <c r="AX767" s="13" t="s">
        <v>71</v>
      </c>
      <c r="AY767" s="215" t="s">
        <v>135</v>
      </c>
    </row>
    <row r="768" spans="1:65" s="14" customFormat="1" ht="10.199999999999999">
      <c r="B768" s="216"/>
      <c r="C768" s="217"/>
      <c r="D768" s="207" t="s">
        <v>144</v>
      </c>
      <c r="E768" s="218" t="s">
        <v>18</v>
      </c>
      <c r="F768" s="219" t="s">
        <v>575</v>
      </c>
      <c r="G768" s="217"/>
      <c r="H768" s="220">
        <v>1.36</v>
      </c>
      <c r="I768" s="221"/>
      <c r="J768" s="217"/>
      <c r="K768" s="217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144</v>
      </c>
      <c r="AU768" s="226" t="s">
        <v>80</v>
      </c>
      <c r="AV768" s="14" t="s">
        <v>80</v>
      </c>
      <c r="AW768" s="14" t="s">
        <v>33</v>
      </c>
      <c r="AX768" s="14" t="s">
        <v>71</v>
      </c>
      <c r="AY768" s="226" t="s">
        <v>135</v>
      </c>
    </row>
    <row r="769" spans="1:65" s="13" customFormat="1" ht="10.199999999999999">
      <c r="B769" s="205"/>
      <c r="C769" s="206"/>
      <c r="D769" s="207" t="s">
        <v>144</v>
      </c>
      <c r="E769" s="208" t="s">
        <v>18</v>
      </c>
      <c r="F769" s="209" t="s">
        <v>373</v>
      </c>
      <c r="G769" s="206"/>
      <c r="H769" s="208" t="s">
        <v>18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144</v>
      </c>
      <c r="AU769" s="215" t="s">
        <v>80</v>
      </c>
      <c r="AV769" s="13" t="s">
        <v>78</v>
      </c>
      <c r="AW769" s="13" t="s">
        <v>33</v>
      </c>
      <c r="AX769" s="13" t="s">
        <v>71</v>
      </c>
      <c r="AY769" s="215" t="s">
        <v>135</v>
      </c>
    </row>
    <row r="770" spans="1:65" s="14" customFormat="1" ht="10.199999999999999">
      <c r="B770" s="216"/>
      <c r="C770" s="217"/>
      <c r="D770" s="207" t="s">
        <v>144</v>
      </c>
      <c r="E770" s="218" t="s">
        <v>18</v>
      </c>
      <c r="F770" s="219" t="s">
        <v>576</v>
      </c>
      <c r="G770" s="217"/>
      <c r="H770" s="220">
        <v>2.98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144</v>
      </c>
      <c r="AU770" s="226" t="s">
        <v>80</v>
      </c>
      <c r="AV770" s="14" t="s">
        <v>80</v>
      </c>
      <c r="AW770" s="14" t="s">
        <v>33</v>
      </c>
      <c r="AX770" s="14" t="s">
        <v>71</v>
      </c>
      <c r="AY770" s="226" t="s">
        <v>135</v>
      </c>
    </row>
    <row r="771" spans="1:65" s="15" customFormat="1" ht="10.199999999999999">
      <c r="B771" s="227"/>
      <c r="C771" s="228"/>
      <c r="D771" s="207" t="s">
        <v>144</v>
      </c>
      <c r="E771" s="229" t="s">
        <v>18</v>
      </c>
      <c r="F771" s="230" t="s">
        <v>147</v>
      </c>
      <c r="G771" s="228"/>
      <c r="H771" s="231">
        <v>11.6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AT771" s="237" t="s">
        <v>144</v>
      </c>
      <c r="AU771" s="237" t="s">
        <v>80</v>
      </c>
      <c r="AV771" s="15" t="s">
        <v>142</v>
      </c>
      <c r="AW771" s="15" t="s">
        <v>33</v>
      </c>
      <c r="AX771" s="15" t="s">
        <v>78</v>
      </c>
      <c r="AY771" s="237" t="s">
        <v>135</v>
      </c>
    </row>
    <row r="772" spans="1:65" s="14" customFormat="1" ht="10.199999999999999">
      <c r="B772" s="216"/>
      <c r="C772" s="217"/>
      <c r="D772" s="207" t="s">
        <v>144</v>
      </c>
      <c r="E772" s="217"/>
      <c r="F772" s="219" t="s">
        <v>577</v>
      </c>
      <c r="G772" s="217"/>
      <c r="H772" s="220">
        <v>12.18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144</v>
      </c>
      <c r="AU772" s="226" t="s">
        <v>80</v>
      </c>
      <c r="AV772" s="14" t="s">
        <v>80</v>
      </c>
      <c r="AW772" s="14" t="s">
        <v>4</v>
      </c>
      <c r="AX772" s="14" t="s">
        <v>78</v>
      </c>
      <c r="AY772" s="226" t="s">
        <v>135</v>
      </c>
    </row>
    <row r="773" spans="1:65" s="2" customFormat="1" ht="16.5" customHeight="1">
      <c r="A773" s="35"/>
      <c r="B773" s="36"/>
      <c r="C773" s="193" t="s">
        <v>578</v>
      </c>
      <c r="D773" s="193" t="s">
        <v>137</v>
      </c>
      <c r="E773" s="194" t="s">
        <v>579</v>
      </c>
      <c r="F773" s="195" t="s">
        <v>580</v>
      </c>
      <c r="G773" s="196" t="s">
        <v>320</v>
      </c>
      <c r="H773" s="197">
        <v>2752.35</v>
      </c>
      <c r="I773" s="198"/>
      <c r="J773" s="197">
        <f>ROUND(I773*H773,2)</f>
        <v>0</v>
      </c>
      <c r="K773" s="195" t="s">
        <v>141</v>
      </c>
      <c r="L773" s="40"/>
      <c r="M773" s="199" t="s">
        <v>18</v>
      </c>
      <c r="N773" s="200" t="s">
        <v>42</v>
      </c>
      <c r="O773" s="65"/>
      <c r="P773" s="201">
        <f>O773*H773</f>
        <v>0</v>
      </c>
      <c r="Q773" s="201">
        <v>2.5000000000000001E-4</v>
      </c>
      <c r="R773" s="201">
        <f>Q773*H773</f>
        <v>0.68808749999999996</v>
      </c>
      <c r="S773" s="201">
        <v>0</v>
      </c>
      <c r="T773" s="202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03" t="s">
        <v>142</v>
      </c>
      <c r="AT773" s="203" t="s">
        <v>137</v>
      </c>
      <c r="AU773" s="203" t="s">
        <v>80</v>
      </c>
      <c r="AY773" s="18" t="s">
        <v>135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8" t="s">
        <v>78</v>
      </c>
      <c r="BK773" s="204">
        <f>ROUND(I773*H773,2)</f>
        <v>0</v>
      </c>
      <c r="BL773" s="18" t="s">
        <v>142</v>
      </c>
      <c r="BM773" s="203" t="s">
        <v>581</v>
      </c>
    </row>
    <row r="774" spans="1:65" s="14" customFormat="1" ht="10.199999999999999">
      <c r="B774" s="216"/>
      <c r="C774" s="217"/>
      <c r="D774" s="207" t="s">
        <v>144</v>
      </c>
      <c r="E774" s="218" t="s">
        <v>18</v>
      </c>
      <c r="F774" s="219" t="s">
        <v>582</v>
      </c>
      <c r="G774" s="217"/>
      <c r="H774" s="220">
        <v>1241.9000000000001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144</v>
      </c>
      <c r="AU774" s="226" t="s">
        <v>80</v>
      </c>
      <c r="AV774" s="14" t="s">
        <v>80</v>
      </c>
      <c r="AW774" s="14" t="s">
        <v>33</v>
      </c>
      <c r="AX774" s="14" t="s">
        <v>71</v>
      </c>
      <c r="AY774" s="226" t="s">
        <v>135</v>
      </c>
    </row>
    <row r="775" spans="1:65" s="14" customFormat="1" ht="10.199999999999999">
      <c r="B775" s="216"/>
      <c r="C775" s="217"/>
      <c r="D775" s="207" t="s">
        <v>144</v>
      </c>
      <c r="E775" s="218" t="s">
        <v>18</v>
      </c>
      <c r="F775" s="219" t="s">
        <v>583</v>
      </c>
      <c r="G775" s="217"/>
      <c r="H775" s="220">
        <v>1160.8</v>
      </c>
      <c r="I775" s="221"/>
      <c r="J775" s="217"/>
      <c r="K775" s="217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144</v>
      </c>
      <c r="AU775" s="226" t="s">
        <v>80</v>
      </c>
      <c r="AV775" s="14" t="s">
        <v>80</v>
      </c>
      <c r="AW775" s="14" t="s">
        <v>33</v>
      </c>
      <c r="AX775" s="14" t="s">
        <v>71</v>
      </c>
      <c r="AY775" s="226" t="s">
        <v>135</v>
      </c>
    </row>
    <row r="776" spans="1:65" s="14" customFormat="1" ht="10.199999999999999">
      <c r="B776" s="216"/>
      <c r="C776" s="217"/>
      <c r="D776" s="207" t="s">
        <v>144</v>
      </c>
      <c r="E776" s="218" t="s">
        <v>18</v>
      </c>
      <c r="F776" s="219" t="s">
        <v>495</v>
      </c>
      <c r="G776" s="217"/>
      <c r="H776" s="220">
        <v>40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144</v>
      </c>
      <c r="AU776" s="226" t="s">
        <v>80</v>
      </c>
      <c r="AV776" s="14" t="s">
        <v>80</v>
      </c>
      <c r="AW776" s="14" t="s">
        <v>33</v>
      </c>
      <c r="AX776" s="14" t="s">
        <v>71</v>
      </c>
      <c r="AY776" s="226" t="s">
        <v>135</v>
      </c>
    </row>
    <row r="777" spans="1:65" s="14" customFormat="1" ht="10.199999999999999">
      <c r="B777" s="216"/>
      <c r="C777" s="217"/>
      <c r="D777" s="207" t="s">
        <v>144</v>
      </c>
      <c r="E777" s="218" t="s">
        <v>18</v>
      </c>
      <c r="F777" s="219" t="s">
        <v>584</v>
      </c>
      <c r="G777" s="217"/>
      <c r="H777" s="220">
        <v>157.25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144</v>
      </c>
      <c r="AU777" s="226" t="s">
        <v>80</v>
      </c>
      <c r="AV777" s="14" t="s">
        <v>80</v>
      </c>
      <c r="AW777" s="14" t="s">
        <v>33</v>
      </c>
      <c r="AX777" s="14" t="s">
        <v>71</v>
      </c>
      <c r="AY777" s="226" t="s">
        <v>135</v>
      </c>
    </row>
    <row r="778" spans="1:65" s="14" customFormat="1" ht="10.199999999999999">
      <c r="B778" s="216"/>
      <c r="C778" s="217"/>
      <c r="D778" s="207" t="s">
        <v>144</v>
      </c>
      <c r="E778" s="218" t="s">
        <v>18</v>
      </c>
      <c r="F778" s="219" t="s">
        <v>585</v>
      </c>
      <c r="G778" s="217"/>
      <c r="H778" s="220">
        <v>152.4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144</v>
      </c>
      <c r="AU778" s="226" t="s">
        <v>80</v>
      </c>
      <c r="AV778" s="14" t="s">
        <v>80</v>
      </c>
      <c r="AW778" s="14" t="s">
        <v>33</v>
      </c>
      <c r="AX778" s="14" t="s">
        <v>71</v>
      </c>
      <c r="AY778" s="226" t="s">
        <v>135</v>
      </c>
    </row>
    <row r="779" spans="1:65" s="15" customFormat="1" ht="10.199999999999999">
      <c r="B779" s="227"/>
      <c r="C779" s="228"/>
      <c r="D779" s="207" t="s">
        <v>144</v>
      </c>
      <c r="E779" s="229" t="s">
        <v>18</v>
      </c>
      <c r="F779" s="230" t="s">
        <v>147</v>
      </c>
      <c r="G779" s="228"/>
      <c r="H779" s="231">
        <v>2752.35</v>
      </c>
      <c r="I779" s="232"/>
      <c r="J779" s="228"/>
      <c r="K779" s="228"/>
      <c r="L779" s="233"/>
      <c r="M779" s="234"/>
      <c r="N779" s="235"/>
      <c r="O779" s="235"/>
      <c r="P779" s="235"/>
      <c r="Q779" s="235"/>
      <c r="R779" s="235"/>
      <c r="S779" s="235"/>
      <c r="T779" s="236"/>
      <c r="AT779" s="237" t="s">
        <v>144</v>
      </c>
      <c r="AU779" s="237" t="s">
        <v>80</v>
      </c>
      <c r="AV779" s="15" t="s">
        <v>142</v>
      </c>
      <c r="AW779" s="15" t="s">
        <v>33</v>
      </c>
      <c r="AX779" s="15" t="s">
        <v>78</v>
      </c>
      <c r="AY779" s="237" t="s">
        <v>135</v>
      </c>
    </row>
    <row r="780" spans="1:65" s="2" customFormat="1" ht="16.5" customHeight="1">
      <c r="A780" s="35"/>
      <c r="B780" s="36"/>
      <c r="C780" s="238" t="s">
        <v>586</v>
      </c>
      <c r="D780" s="238" t="s">
        <v>281</v>
      </c>
      <c r="E780" s="239" t="s">
        <v>587</v>
      </c>
      <c r="F780" s="240" t="s">
        <v>588</v>
      </c>
      <c r="G780" s="241" t="s">
        <v>320</v>
      </c>
      <c r="H780" s="242">
        <v>1304</v>
      </c>
      <c r="I780" s="243"/>
      <c r="J780" s="242">
        <f>ROUND(I780*H780,2)</f>
        <v>0</v>
      </c>
      <c r="K780" s="240" t="s">
        <v>141</v>
      </c>
      <c r="L780" s="244"/>
      <c r="M780" s="245" t="s">
        <v>18</v>
      </c>
      <c r="N780" s="246" t="s">
        <v>42</v>
      </c>
      <c r="O780" s="65"/>
      <c r="P780" s="201">
        <f>O780*H780</f>
        <v>0</v>
      </c>
      <c r="Q780" s="201">
        <v>4.0000000000000003E-5</v>
      </c>
      <c r="R780" s="201">
        <f>Q780*H780</f>
        <v>5.2160000000000005E-2</v>
      </c>
      <c r="S780" s="201">
        <v>0</v>
      </c>
      <c r="T780" s="202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3" t="s">
        <v>199</v>
      </c>
      <c r="AT780" s="203" t="s">
        <v>281</v>
      </c>
      <c r="AU780" s="203" t="s">
        <v>80</v>
      </c>
      <c r="AY780" s="18" t="s">
        <v>135</v>
      </c>
      <c r="BE780" s="204">
        <f>IF(N780="základní",J780,0)</f>
        <v>0</v>
      </c>
      <c r="BF780" s="204">
        <f>IF(N780="snížená",J780,0)</f>
        <v>0</v>
      </c>
      <c r="BG780" s="204">
        <f>IF(N780="zákl. přenesená",J780,0)</f>
        <v>0</v>
      </c>
      <c r="BH780" s="204">
        <f>IF(N780="sníž. přenesená",J780,0)</f>
        <v>0</v>
      </c>
      <c r="BI780" s="204">
        <f>IF(N780="nulová",J780,0)</f>
        <v>0</v>
      </c>
      <c r="BJ780" s="18" t="s">
        <v>78</v>
      </c>
      <c r="BK780" s="204">
        <f>ROUND(I780*H780,2)</f>
        <v>0</v>
      </c>
      <c r="BL780" s="18" t="s">
        <v>142</v>
      </c>
      <c r="BM780" s="203" t="s">
        <v>589</v>
      </c>
    </row>
    <row r="781" spans="1:65" s="14" customFormat="1" ht="10.199999999999999">
      <c r="B781" s="216"/>
      <c r="C781" s="217"/>
      <c r="D781" s="207" t="s">
        <v>144</v>
      </c>
      <c r="E781" s="218" t="s">
        <v>18</v>
      </c>
      <c r="F781" s="219" t="s">
        <v>590</v>
      </c>
      <c r="G781" s="217"/>
      <c r="H781" s="220">
        <v>604.79999999999995</v>
      </c>
      <c r="I781" s="221"/>
      <c r="J781" s="217"/>
      <c r="K781" s="217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144</v>
      </c>
      <c r="AU781" s="226" t="s">
        <v>80</v>
      </c>
      <c r="AV781" s="14" t="s">
        <v>80</v>
      </c>
      <c r="AW781" s="14" t="s">
        <v>33</v>
      </c>
      <c r="AX781" s="14" t="s">
        <v>71</v>
      </c>
      <c r="AY781" s="226" t="s">
        <v>135</v>
      </c>
    </row>
    <row r="782" spans="1:65" s="14" customFormat="1" ht="10.199999999999999">
      <c r="B782" s="216"/>
      <c r="C782" s="217"/>
      <c r="D782" s="207" t="s">
        <v>144</v>
      </c>
      <c r="E782" s="218" t="s">
        <v>18</v>
      </c>
      <c r="F782" s="219" t="s">
        <v>591</v>
      </c>
      <c r="G782" s="217"/>
      <c r="H782" s="220">
        <v>118.8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144</v>
      </c>
      <c r="AU782" s="226" t="s">
        <v>80</v>
      </c>
      <c r="AV782" s="14" t="s">
        <v>80</v>
      </c>
      <c r="AW782" s="14" t="s">
        <v>33</v>
      </c>
      <c r="AX782" s="14" t="s">
        <v>71</v>
      </c>
      <c r="AY782" s="226" t="s">
        <v>135</v>
      </c>
    </row>
    <row r="783" spans="1:65" s="14" customFormat="1" ht="10.199999999999999">
      <c r="B783" s="216"/>
      <c r="C783" s="217"/>
      <c r="D783" s="207" t="s">
        <v>144</v>
      </c>
      <c r="E783" s="218" t="s">
        <v>18</v>
      </c>
      <c r="F783" s="219" t="s">
        <v>592</v>
      </c>
      <c r="G783" s="217"/>
      <c r="H783" s="220">
        <v>10.4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144</v>
      </c>
      <c r="AU783" s="226" t="s">
        <v>80</v>
      </c>
      <c r="AV783" s="14" t="s">
        <v>80</v>
      </c>
      <c r="AW783" s="14" t="s">
        <v>33</v>
      </c>
      <c r="AX783" s="14" t="s">
        <v>71</v>
      </c>
      <c r="AY783" s="226" t="s">
        <v>135</v>
      </c>
    </row>
    <row r="784" spans="1:65" s="14" customFormat="1" ht="10.199999999999999">
      <c r="B784" s="216"/>
      <c r="C784" s="217"/>
      <c r="D784" s="207" t="s">
        <v>144</v>
      </c>
      <c r="E784" s="218" t="s">
        <v>18</v>
      </c>
      <c r="F784" s="219" t="s">
        <v>593</v>
      </c>
      <c r="G784" s="217"/>
      <c r="H784" s="220">
        <v>61.2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144</v>
      </c>
      <c r="AU784" s="226" t="s">
        <v>80</v>
      </c>
      <c r="AV784" s="14" t="s">
        <v>80</v>
      </c>
      <c r="AW784" s="14" t="s">
        <v>33</v>
      </c>
      <c r="AX784" s="14" t="s">
        <v>71</v>
      </c>
      <c r="AY784" s="226" t="s">
        <v>135</v>
      </c>
    </row>
    <row r="785" spans="1:65" s="14" customFormat="1" ht="10.199999999999999">
      <c r="B785" s="216"/>
      <c r="C785" s="217"/>
      <c r="D785" s="207" t="s">
        <v>144</v>
      </c>
      <c r="E785" s="218" t="s">
        <v>18</v>
      </c>
      <c r="F785" s="219" t="s">
        <v>594</v>
      </c>
      <c r="G785" s="217"/>
      <c r="H785" s="220">
        <v>24.8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144</v>
      </c>
      <c r="AU785" s="226" t="s">
        <v>80</v>
      </c>
      <c r="AV785" s="14" t="s">
        <v>80</v>
      </c>
      <c r="AW785" s="14" t="s">
        <v>33</v>
      </c>
      <c r="AX785" s="14" t="s">
        <v>71</v>
      </c>
      <c r="AY785" s="226" t="s">
        <v>135</v>
      </c>
    </row>
    <row r="786" spans="1:65" s="14" customFormat="1" ht="10.199999999999999">
      <c r="B786" s="216"/>
      <c r="C786" s="217"/>
      <c r="D786" s="207" t="s">
        <v>144</v>
      </c>
      <c r="E786" s="218" t="s">
        <v>18</v>
      </c>
      <c r="F786" s="219" t="s">
        <v>595</v>
      </c>
      <c r="G786" s="217"/>
      <c r="H786" s="220">
        <v>252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144</v>
      </c>
      <c r="AU786" s="226" t="s">
        <v>80</v>
      </c>
      <c r="AV786" s="14" t="s">
        <v>80</v>
      </c>
      <c r="AW786" s="14" t="s">
        <v>33</v>
      </c>
      <c r="AX786" s="14" t="s">
        <v>71</v>
      </c>
      <c r="AY786" s="226" t="s">
        <v>135</v>
      </c>
    </row>
    <row r="787" spans="1:65" s="14" customFormat="1" ht="10.199999999999999">
      <c r="B787" s="216"/>
      <c r="C787" s="217"/>
      <c r="D787" s="207" t="s">
        <v>144</v>
      </c>
      <c r="E787" s="218" t="s">
        <v>18</v>
      </c>
      <c r="F787" s="219" t="s">
        <v>596</v>
      </c>
      <c r="G787" s="217"/>
      <c r="H787" s="220">
        <v>25.2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144</v>
      </c>
      <c r="AU787" s="226" t="s">
        <v>80</v>
      </c>
      <c r="AV787" s="14" t="s">
        <v>80</v>
      </c>
      <c r="AW787" s="14" t="s">
        <v>33</v>
      </c>
      <c r="AX787" s="14" t="s">
        <v>71</v>
      </c>
      <c r="AY787" s="226" t="s">
        <v>135</v>
      </c>
    </row>
    <row r="788" spans="1:65" s="14" customFormat="1" ht="10.199999999999999">
      <c r="B788" s="216"/>
      <c r="C788" s="217"/>
      <c r="D788" s="207" t="s">
        <v>144</v>
      </c>
      <c r="E788" s="218" t="s">
        <v>18</v>
      </c>
      <c r="F788" s="219" t="s">
        <v>597</v>
      </c>
      <c r="G788" s="217"/>
      <c r="H788" s="220">
        <v>12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144</v>
      </c>
      <c r="AU788" s="226" t="s">
        <v>80</v>
      </c>
      <c r="AV788" s="14" t="s">
        <v>80</v>
      </c>
      <c r="AW788" s="14" t="s">
        <v>33</v>
      </c>
      <c r="AX788" s="14" t="s">
        <v>71</v>
      </c>
      <c r="AY788" s="226" t="s">
        <v>135</v>
      </c>
    </row>
    <row r="789" spans="1:65" s="14" customFormat="1" ht="10.199999999999999">
      <c r="B789" s="216"/>
      <c r="C789" s="217"/>
      <c r="D789" s="207" t="s">
        <v>144</v>
      </c>
      <c r="E789" s="218" t="s">
        <v>18</v>
      </c>
      <c r="F789" s="219" t="s">
        <v>598</v>
      </c>
      <c r="G789" s="217"/>
      <c r="H789" s="220">
        <v>29.4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144</v>
      </c>
      <c r="AU789" s="226" t="s">
        <v>80</v>
      </c>
      <c r="AV789" s="14" t="s">
        <v>80</v>
      </c>
      <c r="AW789" s="14" t="s">
        <v>33</v>
      </c>
      <c r="AX789" s="14" t="s">
        <v>71</v>
      </c>
      <c r="AY789" s="226" t="s">
        <v>135</v>
      </c>
    </row>
    <row r="790" spans="1:65" s="14" customFormat="1" ht="10.199999999999999">
      <c r="B790" s="216"/>
      <c r="C790" s="217"/>
      <c r="D790" s="207" t="s">
        <v>144</v>
      </c>
      <c r="E790" s="218" t="s">
        <v>18</v>
      </c>
      <c r="F790" s="219" t="s">
        <v>599</v>
      </c>
      <c r="G790" s="217"/>
      <c r="H790" s="220">
        <v>23.4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144</v>
      </c>
      <c r="AU790" s="226" t="s">
        <v>80</v>
      </c>
      <c r="AV790" s="14" t="s">
        <v>80</v>
      </c>
      <c r="AW790" s="14" t="s">
        <v>33</v>
      </c>
      <c r="AX790" s="14" t="s">
        <v>71</v>
      </c>
      <c r="AY790" s="226" t="s">
        <v>135</v>
      </c>
    </row>
    <row r="791" spans="1:65" s="14" customFormat="1" ht="10.199999999999999">
      <c r="B791" s="216"/>
      <c r="C791" s="217"/>
      <c r="D791" s="207" t="s">
        <v>144</v>
      </c>
      <c r="E791" s="218" t="s">
        <v>18</v>
      </c>
      <c r="F791" s="219" t="s">
        <v>600</v>
      </c>
      <c r="G791" s="217"/>
      <c r="H791" s="220">
        <v>10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144</v>
      </c>
      <c r="AU791" s="226" t="s">
        <v>80</v>
      </c>
      <c r="AV791" s="14" t="s">
        <v>80</v>
      </c>
      <c r="AW791" s="14" t="s">
        <v>33</v>
      </c>
      <c r="AX791" s="14" t="s">
        <v>71</v>
      </c>
      <c r="AY791" s="226" t="s">
        <v>135</v>
      </c>
    </row>
    <row r="792" spans="1:65" s="14" customFormat="1" ht="10.199999999999999">
      <c r="B792" s="216"/>
      <c r="C792" s="217"/>
      <c r="D792" s="207" t="s">
        <v>144</v>
      </c>
      <c r="E792" s="218" t="s">
        <v>18</v>
      </c>
      <c r="F792" s="219" t="s">
        <v>601</v>
      </c>
      <c r="G792" s="217"/>
      <c r="H792" s="220">
        <v>26.4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144</v>
      </c>
      <c r="AU792" s="226" t="s">
        <v>80</v>
      </c>
      <c r="AV792" s="14" t="s">
        <v>80</v>
      </c>
      <c r="AW792" s="14" t="s">
        <v>33</v>
      </c>
      <c r="AX792" s="14" t="s">
        <v>71</v>
      </c>
      <c r="AY792" s="226" t="s">
        <v>135</v>
      </c>
    </row>
    <row r="793" spans="1:65" s="14" customFormat="1" ht="10.199999999999999">
      <c r="B793" s="216"/>
      <c r="C793" s="217"/>
      <c r="D793" s="207" t="s">
        <v>144</v>
      </c>
      <c r="E793" s="218" t="s">
        <v>18</v>
      </c>
      <c r="F793" s="219" t="s">
        <v>602</v>
      </c>
      <c r="G793" s="217"/>
      <c r="H793" s="220">
        <v>10.8</v>
      </c>
      <c r="I793" s="221"/>
      <c r="J793" s="217"/>
      <c r="K793" s="217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144</v>
      </c>
      <c r="AU793" s="226" t="s">
        <v>80</v>
      </c>
      <c r="AV793" s="14" t="s">
        <v>80</v>
      </c>
      <c r="AW793" s="14" t="s">
        <v>33</v>
      </c>
      <c r="AX793" s="14" t="s">
        <v>71</v>
      </c>
      <c r="AY793" s="226" t="s">
        <v>135</v>
      </c>
    </row>
    <row r="794" spans="1:65" s="14" customFormat="1" ht="10.199999999999999">
      <c r="B794" s="216"/>
      <c r="C794" s="217"/>
      <c r="D794" s="207" t="s">
        <v>144</v>
      </c>
      <c r="E794" s="218" t="s">
        <v>18</v>
      </c>
      <c r="F794" s="219" t="s">
        <v>603</v>
      </c>
      <c r="G794" s="217"/>
      <c r="H794" s="220">
        <v>15.4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144</v>
      </c>
      <c r="AU794" s="226" t="s">
        <v>80</v>
      </c>
      <c r="AV794" s="14" t="s">
        <v>80</v>
      </c>
      <c r="AW794" s="14" t="s">
        <v>33</v>
      </c>
      <c r="AX794" s="14" t="s">
        <v>71</v>
      </c>
      <c r="AY794" s="226" t="s">
        <v>135</v>
      </c>
    </row>
    <row r="795" spans="1:65" s="14" customFormat="1" ht="10.199999999999999">
      <c r="B795" s="216"/>
      <c r="C795" s="217"/>
      <c r="D795" s="207" t="s">
        <v>144</v>
      </c>
      <c r="E795" s="218" t="s">
        <v>18</v>
      </c>
      <c r="F795" s="219" t="s">
        <v>604</v>
      </c>
      <c r="G795" s="217"/>
      <c r="H795" s="220">
        <v>17.3</v>
      </c>
      <c r="I795" s="221"/>
      <c r="J795" s="217"/>
      <c r="K795" s="217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144</v>
      </c>
      <c r="AU795" s="226" t="s">
        <v>80</v>
      </c>
      <c r="AV795" s="14" t="s">
        <v>80</v>
      </c>
      <c r="AW795" s="14" t="s">
        <v>33</v>
      </c>
      <c r="AX795" s="14" t="s">
        <v>71</v>
      </c>
      <c r="AY795" s="226" t="s">
        <v>135</v>
      </c>
    </row>
    <row r="796" spans="1:65" s="15" customFormat="1" ht="10.199999999999999">
      <c r="B796" s="227"/>
      <c r="C796" s="228"/>
      <c r="D796" s="207" t="s">
        <v>144</v>
      </c>
      <c r="E796" s="229" t="s">
        <v>18</v>
      </c>
      <c r="F796" s="230" t="s">
        <v>147</v>
      </c>
      <c r="G796" s="228"/>
      <c r="H796" s="231">
        <v>1241.9000000000003</v>
      </c>
      <c r="I796" s="232"/>
      <c r="J796" s="228"/>
      <c r="K796" s="228"/>
      <c r="L796" s="233"/>
      <c r="M796" s="234"/>
      <c r="N796" s="235"/>
      <c r="O796" s="235"/>
      <c r="P796" s="235"/>
      <c r="Q796" s="235"/>
      <c r="R796" s="235"/>
      <c r="S796" s="235"/>
      <c r="T796" s="236"/>
      <c r="AT796" s="237" t="s">
        <v>144</v>
      </c>
      <c r="AU796" s="237" t="s">
        <v>80</v>
      </c>
      <c r="AV796" s="15" t="s">
        <v>142</v>
      </c>
      <c r="AW796" s="15" t="s">
        <v>33</v>
      </c>
      <c r="AX796" s="15" t="s">
        <v>78</v>
      </c>
      <c r="AY796" s="237" t="s">
        <v>135</v>
      </c>
    </row>
    <row r="797" spans="1:65" s="14" customFormat="1" ht="10.199999999999999">
      <c r="B797" s="216"/>
      <c r="C797" s="217"/>
      <c r="D797" s="207" t="s">
        <v>144</v>
      </c>
      <c r="E797" s="217"/>
      <c r="F797" s="219" t="s">
        <v>605</v>
      </c>
      <c r="G797" s="217"/>
      <c r="H797" s="220">
        <v>1304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144</v>
      </c>
      <c r="AU797" s="226" t="s">
        <v>80</v>
      </c>
      <c r="AV797" s="14" t="s">
        <v>80</v>
      </c>
      <c r="AW797" s="14" t="s">
        <v>4</v>
      </c>
      <c r="AX797" s="14" t="s">
        <v>78</v>
      </c>
      <c r="AY797" s="226" t="s">
        <v>135</v>
      </c>
    </row>
    <row r="798" spans="1:65" s="2" customFormat="1" ht="16.5" customHeight="1">
      <c r="A798" s="35"/>
      <c r="B798" s="36"/>
      <c r="C798" s="238" t="s">
        <v>606</v>
      </c>
      <c r="D798" s="238" t="s">
        <v>281</v>
      </c>
      <c r="E798" s="239" t="s">
        <v>607</v>
      </c>
      <c r="F798" s="240" t="s">
        <v>608</v>
      </c>
      <c r="G798" s="241" t="s">
        <v>320</v>
      </c>
      <c r="H798" s="242">
        <v>1218.8399999999999</v>
      </c>
      <c r="I798" s="243"/>
      <c r="J798" s="242">
        <f>ROUND(I798*H798,2)</f>
        <v>0</v>
      </c>
      <c r="K798" s="240" t="s">
        <v>141</v>
      </c>
      <c r="L798" s="244"/>
      <c r="M798" s="245" t="s">
        <v>18</v>
      </c>
      <c r="N798" s="246" t="s">
        <v>42</v>
      </c>
      <c r="O798" s="65"/>
      <c r="P798" s="201">
        <f>O798*H798</f>
        <v>0</v>
      </c>
      <c r="Q798" s="201">
        <v>3.0000000000000001E-5</v>
      </c>
      <c r="R798" s="201">
        <f>Q798*H798</f>
        <v>3.6565199999999999E-2</v>
      </c>
      <c r="S798" s="201">
        <v>0</v>
      </c>
      <c r="T798" s="202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3" t="s">
        <v>199</v>
      </c>
      <c r="AT798" s="203" t="s">
        <v>281</v>
      </c>
      <c r="AU798" s="203" t="s">
        <v>80</v>
      </c>
      <c r="AY798" s="18" t="s">
        <v>135</v>
      </c>
      <c r="BE798" s="204">
        <f>IF(N798="základní",J798,0)</f>
        <v>0</v>
      </c>
      <c r="BF798" s="204">
        <f>IF(N798="snížená",J798,0)</f>
        <v>0</v>
      </c>
      <c r="BG798" s="204">
        <f>IF(N798="zákl. přenesená",J798,0)</f>
        <v>0</v>
      </c>
      <c r="BH798" s="204">
        <f>IF(N798="sníž. přenesená",J798,0)</f>
        <v>0</v>
      </c>
      <c r="BI798" s="204">
        <f>IF(N798="nulová",J798,0)</f>
        <v>0</v>
      </c>
      <c r="BJ798" s="18" t="s">
        <v>78</v>
      </c>
      <c r="BK798" s="204">
        <f>ROUND(I798*H798,2)</f>
        <v>0</v>
      </c>
      <c r="BL798" s="18" t="s">
        <v>142</v>
      </c>
      <c r="BM798" s="203" t="s">
        <v>609</v>
      </c>
    </row>
    <row r="799" spans="1:65" s="13" customFormat="1" ht="10.199999999999999">
      <c r="B799" s="205"/>
      <c r="C799" s="206"/>
      <c r="D799" s="207" t="s">
        <v>144</v>
      </c>
      <c r="E799" s="208" t="s">
        <v>18</v>
      </c>
      <c r="F799" s="209" t="s">
        <v>610</v>
      </c>
      <c r="G799" s="206"/>
      <c r="H799" s="208" t="s">
        <v>18</v>
      </c>
      <c r="I799" s="210"/>
      <c r="J799" s="206"/>
      <c r="K799" s="206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144</v>
      </c>
      <c r="AU799" s="215" t="s">
        <v>80</v>
      </c>
      <c r="AV799" s="13" t="s">
        <v>78</v>
      </c>
      <c r="AW799" s="13" t="s">
        <v>33</v>
      </c>
      <c r="AX799" s="13" t="s">
        <v>71</v>
      </c>
      <c r="AY799" s="215" t="s">
        <v>135</v>
      </c>
    </row>
    <row r="800" spans="1:65" s="14" customFormat="1" ht="10.199999999999999">
      <c r="B800" s="216"/>
      <c r="C800" s="217"/>
      <c r="D800" s="207" t="s">
        <v>144</v>
      </c>
      <c r="E800" s="218" t="s">
        <v>18</v>
      </c>
      <c r="F800" s="219" t="s">
        <v>611</v>
      </c>
      <c r="G800" s="217"/>
      <c r="H800" s="220">
        <v>235.2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144</v>
      </c>
      <c r="AU800" s="226" t="s">
        <v>80</v>
      </c>
      <c r="AV800" s="14" t="s">
        <v>80</v>
      </c>
      <c r="AW800" s="14" t="s">
        <v>33</v>
      </c>
      <c r="AX800" s="14" t="s">
        <v>71</v>
      </c>
      <c r="AY800" s="226" t="s">
        <v>135</v>
      </c>
    </row>
    <row r="801" spans="2:51" s="14" customFormat="1" ht="10.199999999999999">
      <c r="B801" s="216"/>
      <c r="C801" s="217"/>
      <c r="D801" s="207" t="s">
        <v>144</v>
      </c>
      <c r="E801" s="218" t="s">
        <v>18</v>
      </c>
      <c r="F801" s="219" t="s">
        <v>612</v>
      </c>
      <c r="G801" s="217"/>
      <c r="H801" s="220">
        <v>46.2</v>
      </c>
      <c r="I801" s="221"/>
      <c r="J801" s="217"/>
      <c r="K801" s="217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144</v>
      </c>
      <c r="AU801" s="226" t="s">
        <v>80</v>
      </c>
      <c r="AV801" s="14" t="s">
        <v>80</v>
      </c>
      <c r="AW801" s="14" t="s">
        <v>33</v>
      </c>
      <c r="AX801" s="14" t="s">
        <v>71</v>
      </c>
      <c r="AY801" s="226" t="s">
        <v>135</v>
      </c>
    </row>
    <row r="802" spans="2:51" s="14" customFormat="1" ht="10.199999999999999">
      <c r="B802" s="216"/>
      <c r="C802" s="217"/>
      <c r="D802" s="207" t="s">
        <v>144</v>
      </c>
      <c r="E802" s="218" t="s">
        <v>18</v>
      </c>
      <c r="F802" s="219" t="s">
        <v>613</v>
      </c>
      <c r="G802" s="217"/>
      <c r="H802" s="220">
        <v>2.8</v>
      </c>
      <c r="I802" s="221"/>
      <c r="J802" s="217"/>
      <c r="K802" s="217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144</v>
      </c>
      <c r="AU802" s="226" t="s">
        <v>80</v>
      </c>
      <c r="AV802" s="14" t="s">
        <v>80</v>
      </c>
      <c r="AW802" s="14" t="s">
        <v>33</v>
      </c>
      <c r="AX802" s="14" t="s">
        <v>71</v>
      </c>
      <c r="AY802" s="226" t="s">
        <v>135</v>
      </c>
    </row>
    <row r="803" spans="2:51" s="14" customFormat="1" ht="10.199999999999999">
      <c r="B803" s="216"/>
      <c r="C803" s="217"/>
      <c r="D803" s="207" t="s">
        <v>144</v>
      </c>
      <c r="E803" s="218" t="s">
        <v>18</v>
      </c>
      <c r="F803" s="219" t="s">
        <v>614</v>
      </c>
      <c r="G803" s="217"/>
      <c r="H803" s="220">
        <v>25.2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144</v>
      </c>
      <c r="AU803" s="226" t="s">
        <v>80</v>
      </c>
      <c r="AV803" s="14" t="s">
        <v>80</v>
      </c>
      <c r="AW803" s="14" t="s">
        <v>33</v>
      </c>
      <c r="AX803" s="14" t="s">
        <v>71</v>
      </c>
      <c r="AY803" s="226" t="s">
        <v>135</v>
      </c>
    </row>
    <row r="804" spans="2:51" s="14" customFormat="1" ht="10.199999999999999">
      <c r="B804" s="216"/>
      <c r="C804" s="217"/>
      <c r="D804" s="207" t="s">
        <v>144</v>
      </c>
      <c r="E804" s="218" t="s">
        <v>18</v>
      </c>
      <c r="F804" s="219" t="s">
        <v>615</v>
      </c>
      <c r="G804" s="217"/>
      <c r="H804" s="220">
        <v>8.4</v>
      </c>
      <c r="I804" s="221"/>
      <c r="J804" s="217"/>
      <c r="K804" s="217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144</v>
      </c>
      <c r="AU804" s="226" t="s">
        <v>80</v>
      </c>
      <c r="AV804" s="14" t="s">
        <v>80</v>
      </c>
      <c r="AW804" s="14" t="s">
        <v>33</v>
      </c>
      <c r="AX804" s="14" t="s">
        <v>71</v>
      </c>
      <c r="AY804" s="226" t="s">
        <v>135</v>
      </c>
    </row>
    <row r="805" spans="2:51" s="14" customFormat="1" ht="10.199999999999999">
      <c r="B805" s="216"/>
      <c r="C805" s="217"/>
      <c r="D805" s="207" t="s">
        <v>144</v>
      </c>
      <c r="E805" s="218" t="s">
        <v>18</v>
      </c>
      <c r="F805" s="219" t="s">
        <v>616</v>
      </c>
      <c r="G805" s="217"/>
      <c r="H805" s="220">
        <v>90</v>
      </c>
      <c r="I805" s="221"/>
      <c r="J805" s="217"/>
      <c r="K805" s="217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144</v>
      </c>
      <c r="AU805" s="226" t="s">
        <v>80</v>
      </c>
      <c r="AV805" s="14" t="s">
        <v>80</v>
      </c>
      <c r="AW805" s="14" t="s">
        <v>33</v>
      </c>
      <c r="AX805" s="14" t="s">
        <v>71</v>
      </c>
      <c r="AY805" s="226" t="s">
        <v>135</v>
      </c>
    </row>
    <row r="806" spans="2:51" s="14" customFormat="1" ht="10.199999999999999">
      <c r="B806" s="216"/>
      <c r="C806" s="217"/>
      <c r="D806" s="207" t="s">
        <v>144</v>
      </c>
      <c r="E806" s="218" t="s">
        <v>18</v>
      </c>
      <c r="F806" s="219" t="s">
        <v>617</v>
      </c>
      <c r="G806" s="217"/>
      <c r="H806" s="220">
        <v>9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144</v>
      </c>
      <c r="AU806" s="226" t="s">
        <v>80</v>
      </c>
      <c r="AV806" s="14" t="s">
        <v>80</v>
      </c>
      <c r="AW806" s="14" t="s">
        <v>33</v>
      </c>
      <c r="AX806" s="14" t="s">
        <v>71</v>
      </c>
      <c r="AY806" s="226" t="s">
        <v>135</v>
      </c>
    </row>
    <row r="807" spans="2:51" s="14" customFormat="1" ht="10.199999999999999">
      <c r="B807" s="216"/>
      <c r="C807" s="217"/>
      <c r="D807" s="207" t="s">
        <v>144</v>
      </c>
      <c r="E807" s="218" t="s">
        <v>18</v>
      </c>
      <c r="F807" s="219" t="s">
        <v>618</v>
      </c>
      <c r="G807" s="217"/>
      <c r="H807" s="220">
        <v>3.6</v>
      </c>
      <c r="I807" s="221"/>
      <c r="J807" s="217"/>
      <c r="K807" s="217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144</v>
      </c>
      <c r="AU807" s="226" t="s">
        <v>80</v>
      </c>
      <c r="AV807" s="14" t="s">
        <v>80</v>
      </c>
      <c r="AW807" s="14" t="s">
        <v>33</v>
      </c>
      <c r="AX807" s="14" t="s">
        <v>71</v>
      </c>
      <c r="AY807" s="226" t="s">
        <v>135</v>
      </c>
    </row>
    <row r="808" spans="2:51" s="14" customFormat="1" ht="10.199999999999999">
      <c r="B808" s="216"/>
      <c r="C808" s="217"/>
      <c r="D808" s="207" t="s">
        <v>144</v>
      </c>
      <c r="E808" s="218" t="s">
        <v>18</v>
      </c>
      <c r="F808" s="219" t="s">
        <v>615</v>
      </c>
      <c r="G808" s="217"/>
      <c r="H808" s="220">
        <v>8.4</v>
      </c>
      <c r="I808" s="221"/>
      <c r="J808" s="217"/>
      <c r="K808" s="217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144</v>
      </c>
      <c r="AU808" s="226" t="s">
        <v>80</v>
      </c>
      <c r="AV808" s="14" t="s">
        <v>80</v>
      </c>
      <c r="AW808" s="14" t="s">
        <v>33</v>
      </c>
      <c r="AX808" s="14" t="s">
        <v>71</v>
      </c>
      <c r="AY808" s="226" t="s">
        <v>135</v>
      </c>
    </row>
    <row r="809" spans="2:51" s="14" customFormat="1" ht="10.199999999999999">
      <c r="B809" s="216"/>
      <c r="C809" s="217"/>
      <c r="D809" s="207" t="s">
        <v>144</v>
      </c>
      <c r="E809" s="218" t="s">
        <v>18</v>
      </c>
      <c r="F809" s="219" t="s">
        <v>619</v>
      </c>
      <c r="G809" s="217"/>
      <c r="H809" s="220">
        <v>90</v>
      </c>
      <c r="I809" s="221"/>
      <c r="J809" s="217"/>
      <c r="K809" s="217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144</v>
      </c>
      <c r="AU809" s="226" t="s">
        <v>80</v>
      </c>
      <c r="AV809" s="14" t="s">
        <v>80</v>
      </c>
      <c r="AW809" s="14" t="s">
        <v>33</v>
      </c>
      <c r="AX809" s="14" t="s">
        <v>71</v>
      </c>
      <c r="AY809" s="226" t="s">
        <v>135</v>
      </c>
    </row>
    <row r="810" spans="2:51" s="14" customFormat="1" ht="10.199999999999999">
      <c r="B810" s="216"/>
      <c r="C810" s="217"/>
      <c r="D810" s="207" t="s">
        <v>144</v>
      </c>
      <c r="E810" s="218" t="s">
        <v>18</v>
      </c>
      <c r="F810" s="219" t="s">
        <v>620</v>
      </c>
      <c r="G810" s="217"/>
      <c r="H810" s="220">
        <v>3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144</v>
      </c>
      <c r="AU810" s="226" t="s">
        <v>80</v>
      </c>
      <c r="AV810" s="14" t="s">
        <v>80</v>
      </c>
      <c r="AW810" s="14" t="s">
        <v>33</v>
      </c>
      <c r="AX810" s="14" t="s">
        <v>71</v>
      </c>
      <c r="AY810" s="226" t="s">
        <v>135</v>
      </c>
    </row>
    <row r="811" spans="2:51" s="14" customFormat="1" ht="10.199999999999999">
      <c r="B811" s="216"/>
      <c r="C811" s="217"/>
      <c r="D811" s="207" t="s">
        <v>144</v>
      </c>
      <c r="E811" s="218" t="s">
        <v>18</v>
      </c>
      <c r="F811" s="219" t="s">
        <v>615</v>
      </c>
      <c r="G811" s="217"/>
      <c r="H811" s="220">
        <v>8.4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144</v>
      </c>
      <c r="AU811" s="226" t="s">
        <v>80</v>
      </c>
      <c r="AV811" s="14" t="s">
        <v>80</v>
      </c>
      <c r="AW811" s="14" t="s">
        <v>33</v>
      </c>
      <c r="AX811" s="14" t="s">
        <v>71</v>
      </c>
      <c r="AY811" s="226" t="s">
        <v>135</v>
      </c>
    </row>
    <row r="812" spans="2:51" s="14" customFormat="1" ht="10.199999999999999">
      <c r="B812" s="216"/>
      <c r="C812" s="217"/>
      <c r="D812" s="207" t="s">
        <v>144</v>
      </c>
      <c r="E812" s="218" t="s">
        <v>18</v>
      </c>
      <c r="F812" s="219" t="s">
        <v>620</v>
      </c>
      <c r="G812" s="217"/>
      <c r="H812" s="220">
        <v>3</v>
      </c>
      <c r="I812" s="221"/>
      <c r="J812" s="217"/>
      <c r="K812" s="217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144</v>
      </c>
      <c r="AU812" s="226" t="s">
        <v>80</v>
      </c>
      <c r="AV812" s="14" t="s">
        <v>80</v>
      </c>
      <c r="AW812" s="14" t="s">
        <v>33</v>
      </c>
      <c r="AX812" s="14" t="s">
        <v>71</v>
      </c>
      <c r="AY812" s="226" t="s">
        <v>135</v>
      </c>
    </row>
    <row r="813" spans="2:51" s="14" customFormat="1" ht="10.199999999999999">
      <c r="B813" s="216"/>
      <c r="C813" s="217"/>
      <c r="D813" s="207" t="s">
        <v>144</v>
      </c>
      <c r="E813" s="218" t="s">
        <v>18</v>
      </c>
      <c r="F813" s="219" t="s">
        <v>621</v>
      </c>
      <c r="G813" s="217"/>
      <c r="H813" s="220">
        <v>6</v>
      </c>
      <c r="I813" s="221"/>
      <c r="J813" s="217"/>
      <c r="K813" s="217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144</v>
      </c>
      <c r="AU813" s="226" t="s">
        <v>80</v>
      </c>
      <c r="AV813" s="14" t="s">
        <v>80</v>
      </c>
      <c r="AW813" s="14" t="s">
        <v>33</v>
      </c>
      <c r="AX813" s="14" t="s">
        <v>71</v>
      </c>
      <c r="AY813" s="226" t="s">
        <v>135</v>
      </c>
    </row>
    <row r="814" spans="2:51" s="14" customFormat="1" ht="10.199999999999999">
      <c r="B814" s="216"/>
      <c r="C814" s="217"/>
      <c r="D814" s="207" t="s">
        <v>144</v>
      </c>
      <c r="E814" s="218" t="s">
        <v>18</v>
      </c>
      <c r="F814" s="219" t="s">
        <v>622</v>
      </c>
      <c r="G814" s="217"/>
      <c r="H814" s="220">
        <v>550</v>
      </c>
      <c r="I814" s="221"/>
      <c r="J814" s="217"/>
      <c r="K814" s="217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144</v>
      </c>
      <c r="AU814" s="226" t="s">
        <v>80</v>
      </c>
      <c r="AV814" s="14" t="s">
        <v>80</v>
      </c>
      <c r="AW814" s="14" t="s">
        <v>33</v>
      </c>
      <c r="AX814" s="14" t="s">
        <v>71</v>
      </c>
      <c r="AY814" s="226" t="s">
        <v>135</v>
      </c>
    </row>
    <row r="815" spans="2:51" s="13" customFormat="1" ht="10.199999999999999">
      <c r="B815" s="205"/>
      <c r="C815" s="206"/>
      <c r="D815" s="207" t="s">
        <v>144</v>
      </c>
      <c r="E815" s="208" t="s">
        <v>18</v>
      </c>
      <c r="F815" s="209" t="s">
        <v>623</v>
      </c>
      <c r="G815" s="206"/>
      <c r="H815" s="208" t="s">
        <v>18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144</v>
      </c>
      <c r="AU815" s="215" t="s">
        <v>80</v>
      </c>
      <c r="AV815" s="13" t="s">
        <v>78</v>
      </c>
      <c r="AW815" s="13" t="s">
        <v>33</v>
      </c>
      <c r="AX815" s="13" t="s">
        <v>71</v>
      </c>
      <c r="AY815" s="215" t="s">
        <v>135</v>
      </c>
    </row>
    <row r="816" spans="2:51" s="14" customFormat="1" ht="10.199999999999999">
      <c r="B816" s="216"/>
      <c r="C816" s="217"/>
      <c r="D816" s="207" t="s">
        <v>144</v>
      </c>
      <c r="E816" s="218" t="s">
        <v>18</v>
      </c>
      <c r="F816" s="219" t="s">
        <v>624</v>
      </c>
      <c r="G816" s="217"/>
      <c r="H816" s="220">
        <v>8.5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144</v>
      </c>
      <c r="AU816" s="226" t="s">
        <v>80</v>
      </c>
      <c r="AV816" s="14" t="s">
        <v>80</v>
      </c>
      <c r="AW816" s="14" t="s">
        <v>33</v>
      </c>
      <c r="AX816" s="14" t="s">
        <v>71</v>
      </c>
      <c r="AY816" s="226" t="s">
        <v>135</v>
      </c>
    </row>
    <row r="817" spans="1:65" s="14" customFormat="1" ht="10.199999999999999">
      <c r="B817" s="216"/>
      <c r="C817" s="217"/>
      <c r="D817" s="207" t="s">
        <v>144</v>
      </c>
      <c r="E817" s="218" t="s">
        <v>18</v>
      </c>
      <c r="F817" s="219" t="s">
        <v>625</v>
      </c>
      <c r="G817" s="217"/>
      <c r="H817" s="220">
        <v>7.7</v>
      </c>
      <c r="I817" s="221"/>
      <c r="J817" s="217"/>
      <c r="K817" s="217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144</v>
      </c>
      <c r="AU817" s="226" t="s">
        <v>80</v>
      </c>
      <c r="AV817" s="14" t="s">
        <v>80</v>
      </c>
      <c r="AW817" s="14" t="s">
        <v>33</v>
      </c>
      <c r="AX817" s="14" t="s">
        <v>71</v>
      </c>
      <c r="AY817" s="226" t="s">
        <v>135</v>
      </c>
    </row>
    <row r="818" spans="1:65" s="14" customFormat="1" ht="10.199999999999999">
      <c r="B818" s="216"/>
      <c r="C818" s="217"/>
      <c r="D818" s="207" t="s">
        <v>144</v>
      </c>
      <c r="E818" s="218" t="s">
        <v>18</v>
      </c>
      <c r="F818" s="219" t="s">
        <v>626</v>
      </c>
      <c r="G818" s="217"/>
      <c r="H818" s="220">
        <v>10.9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144</v>
      </c>
      <c r="AU818" s="226" t="s">
        <v>80</v>
      </c>
      <c r="AV818" s="14" t="s">
        <v>80</v>
      </c>
      <c r="AW818" s="14" t="s">
        <v>33</v>
      </c>
      <c r="AX818" s="14" t="s">
        <v>71</v>
      </c>
      <c r="AY818" s="226" t="s">
        <v>135</v>
      </c>
    </row>
    <row r="819" spans="1:65" s="14" customFormat="1" ht="10.199999999999999">
      <c r="B819" s="216"/>
      <c r="C819" s="217"/>
      <c r="D819" s="207" t="s">
        <v>144</v>
      </c>
      <c r="E819" s="218" t="s">
        <v>18</v>
      </c>
      <c r="F819" s="219" t="s">
        <v>626</v>
      </c>
      <c r="G819" s="217"/>
      <c r="H819" s="220">
        <v>10.9</v>
      </c>
      <c r="I819" s="221"/>
      <c r="J819" s="217"/>
      <c r="K819" s="217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144</v>
      </c>
      <c r="AU819" s="226" t="s">
        <v>80</v>
      </c>
      <c r="AV819" s="14" t="s">
        <v>80</v>
      </c>
      <c r="AW819" s="14" t="s">
        <v>33</v>
      </c>
      <c r="AX819" s="14" t="s">
        <v>71</v>
      </c>
      <c r="AY819" s="226" t="s">
        <v>135</v>
      </c>
    </row>
    <row r="820" spans="1:65" s="14" customFormat="1" ht="10.199999999999999">
      <c r="B820" s="216"/>
      <c r="C820" s="217"/>
      <c r="D820" s="207" t="s">
        <v>144</v>
      </c>
      <c r="E820" s="218" t="s">
        <v>18</v>
      </c>
      <c r="F820" s="219" t="s">
        <v>627</v>
      </c>
      <c r="G820" s="217"/>
      <c r="H820" s="220">
        <v>7.3</v>
      </c>
      <c r="I820" s="221"/>
      <c r="J820" s="217"/>
      <c r="K820" s="217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144</v>
      </c>
      <c r="AU820" s="226" t="s">
        <v>80</v>
      </c>
      <c r="AV820" s="14" t="s">
        <v>80</v>
      </c>
      <c r="AW820" s="14" t="s">
        <v>33</v>
      </c>
      <c r="AX820" s="14" t="s">
        <v>71</v>
      </c>
      <c r="AY820" s="226" t="s">
        <v>135</v>
      </c>
    </row>
    <row r="821" spans="1:65" s="14" customFormat="1" ht="10.199999999999999">
      <c r="B821" s="216"/>
      <c r="C821" s="217"/>
      <c r="D821" s="207" t="s">
        <v>144</v>
      </c>
      <c r="E821" s="218" t="s">
        <v>18</v>
      </c>
      <c r="F821" s="219" t="s">
        <v>627</v>
      </c>
      <c r="G821" s="217"/>
      <c r="H821" s="220">
        <v>7.3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144</v>
      </c>
      <c r="AU821" s="226" t="s">
        <v>80</v>
      </c>
      <c r="AV821" s="14" t="s">
        <v>80</v>
      </c>
      <c r="AW821" s="14" t="s">
        <v>33</v>
      </c>
      <c r="AX821" s="14" t="s">
        <v>71</v>
      </c>
      <c r="AY821" s="226" t="s">
        <v>135</v>
      </c>
    </row>
    <row r="822" spans="1:65" s="14" customFormat="1" ht="10.199999999999999">
      <c r="B822" s="216"/>
      <c r="C822" s="217"/>
      <c r="D822" s="207" t="s">
        <v>144</v>
      </c>
      <c r="E822" s="218" t="s">
        <v>18</v>
      </c>
      <c r="F822" s="219" t="s">
        <v>628</v>
      </c>
      <c r="G822" s="217"/>
      <c r="H822" s="220">
        <v>10.7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144</v>
      </c>
      <c r="AU822" s="226" t="s">
        <v>80</v>
      </c>
      <c r="AV822" s="14" t="s">
        <v>80</v>
      </c>
      <c r="AW822" s="14" t="s">
        <v>33</v>
      </c>
      <c r="AX822" s="14" t="s">
        <v>71</v>
      </c>
      <c r="AY822" s="226" t="s">
        <v>135</v>
      </c>
    </row>
    <row r="823" spans="1:65" s="14" customFormat="1" ht="10.199999999999999">
      <c r="B823" s="216"/>
      <c r="C823" s="217"/>
      <c r="D823" s="207" t="s">
        <v>144</v>
      </c>
      <c r="E823" s="218" t="s">
        <v>18</v>
      </c>
      <c r="F823" s="219" t="s">
        <v>629</v>
      </c>
      <c r="G823" s="217"/>
      <c r="H823" s="220">
        <v>8.3000000000000007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144</v>
      </c>
      <c r="AU823" s="226" t="s">
        <v>80</v>
      </c>
      <c r="AV823" s="14" t="s">
        <v>80</v>
      </c>
      <c r="AW823" s="14" t="s">
        <v>33</v>
      </c>
      <c r="AX823" s="14" t="s">
        <v>71</v>
      </c>
      <c r="AY823" s="226" t="s">
        <v>135</v>
      </c>
    </row>
    <row r="824" spans="1:65" s="15" customFormat="1" ht="10.199999999999999">
      <c r="B824" s="227"/>
      <c r="C824" s="228"/>
      <c r="D824" s="207" t="s">
        <v>144</v>
      </c>
      <c r="E824" s="229" t="s">
        <v>18</v>
      </c>
      <c r="F824" s="230" t="s">
        <v>147</v>
      </c>
      <c r="G824" s="228"/>
      <c r="H824" s="231">
        <v>1160.8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AT824" s="237" t="s">
        <v>144</v>
      </c>
      <c r="AU824" s="237" t="s">
        <v>80</v>
      </c>
      <c r="AV824" s="15" t="s">
        <v>142</v>
      </c>
      <c r="AW824" s="15" t="s">
        <v>33</v>
      </c>
      <c r="AX824" s="15" t="s">
        <v>78</v>
      </c>
      <c r="AY824" s="237" t="s">
        <v>135</v>
      </c>
    </row>
    <row r="825" spans="1:65" s="14" customFormat="1" ht="10.199999999999999">
      <c r="B825" s="216"/>
      <c r="C825" s="217"/>
      <c r="D825" s="207" t="s">
        <v>144</v>
      </c>
      <c r="E825" s="217"/>
      <c r="F825" s="219" t="s">
        <v>630</v>
      </c>
      <c r="G825" s="217"/>
      <c r="H825" s="220">
        <v>1218.8399999999999</v>
      </c>
      <c r="I825" s="221"/>
      <c r="J825" s="217"/>
      <c r="K825" s="217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144</v>
      </c>
      <c r="AU825" s="226" t="s">
        <v>80</v>
      </c>
      <c r="AV825" s="14" t="s">
        <v>80</v>
      </c>
      <c r="AW825" s="14" t="s">
        <v>4</v>
      </c>
      <c r="AX825" s="14" t="s">
        <v>78</v>
      </c>
      <c r="AY825" s="226" t="s">
        <v>135</v>
      </c>
    </row>
    <row r="826" spans="1:65" s="2" customFormat="1" ht="16.5" customHeight="1">
      <c r="A826" s="35"/>
      <c r="B826" s="36"/>
      <c r="C826" s="238" t="s">
        <v>631</v>
      </c>
      <c r="D826" s="238" t="s">
        <v>281</v>
      </c>
      <c r="E826" s="239" t="s">
        <v>632</v>
      </c>
      <c r="F826" s="240" t="s">
        <v>633</v>
      </c>
      <c r="G826" s="241" t="s">
        <v>320</v>
      </c>
      <c r="H826" s="242">
        <v>42</v>
      </c>
      <c r="I826" s="243"/>
      <c r="J826" s="242">
        <f>ROUND(I826*H826,2)</f>
        <v>0</v>
      </c>
      <c r="K826" s="240" t="s">
        <v>141</v>
      </c>
      <c r="L826" s="244"/>
      <c r="M826" s="245" t="s">
        <v>18</v>
      </c>
      <c r="N826" s="246" t="s">
        <v>42</v>
      </c>
      <c r="O826" s="65"/>
      <c r="P826" s="201">
        <f>O826*H826</f>
        <v>0</v>
      </c>
      <c r="Q826" s="201">
        <v>5.0000000000000001E-4</v>
      </c>
      <c r="R826" s="201">
        <f>Q826*H826</f>
        <v>2.1000000000000001E-2</v>
      </c>
      <c r="S826" s="201">
        <v>0</v>
      </c>
      <c r="T826" s="202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3" t="s">
        <v>199</v>
      </c>
      <c r="AT826" s="203" t="s">
        <v>281</v>
      </c>
      <c r="AU826" s="203" t="s">
        <v>80</v>
      </c>
      <c r="AY826" s="18" t="s">
        <v>135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8" t="s">
        <v>78</v>
      </c>
      <c r="BK826" s="204">
        <f>ROUND(I826*H826,2)</f>
        <v>0</v>
      </c>
      <c r="BL826" s="18" t="s">
        <v>142</v>
      </c>
      <c r="BM826" s="203" t="s">
        <v>634</v>
      </c>
    </row>
    <row r="827" spans="1:65" s="14" customFormat="1" ht="10.199999999999999">
      <c r="B827" s="216"/>
      <c r="C827" s="217"/>
      <c r="D827" s="207" t="s">
        <v>144</v>
      </c>
      <c r="E827" s="218" t="s">
        <v>18</v>
      </c>
      <c r="F827" s="219" t="s">
        <v>635</v>
      </c>
      <c r="G827" s="217"/>
      <c r="H827" s="220">
        <v>7.5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144</v>
      </c>
      <c r="AU827" s="226" t="s">
        <v>80</v>
      </c>
      <c r="AV827" s="14" t="s">
        <v>80</v>
      </c>
      <c r="AW827" s="14" t="s">
        <v>33</v>
      </c>
      <c r="AX827" s="14" t="s">
        <v>71</v>
      </c>
      <c r="AY827" s="226" t="s">
        <v>135</v>
      </c>
    </row>
    <row r="828" spans="1:65" s="14" customFormat="1" ht="10.199999999999999">
      <c r="B828" s="216"/>
      <c r="C828" s="217"/>
      <c r="D828" s="207" t="s">
        <v>144</v>
      </c>
      <c r="E828" s="218" t="s">
        <v>18</v>
      </c>
      <c r="F828" s="219" t="s">
        <v>626</v>
      </c>
      <c r="G828" s="217"/>
      <c r="H828" s="220">
        <v>10.9</v>
      </c>
      <c r="I828" s="221"/>
      <c r="J828" s="217"/>
      <c r="K828" s="217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144</v>
      </c>
      <c r="AU828" s="226" t="s">
        <v>80</v>
      </c>
      <c r="AV828" s="14" t="s">
        <v>80</v>
      </c>
      <c r="AW828" s="14" t="s">
        <v>33</v>
      </c>
      <c r="AX828" s="14" t="s">
        <v>71</v>
      </c>
      <c r="AY828" s="226" t="s">
        <v>135</v>
      </c>
    </row>
    <row r="829" spans="1:65" s="14" customFormat="1" ht="10.199999999999999">
      <c r="B829" s="216"/>
      <c r="C829" s="217"/>
      <c r="D829" s="207" t="s">
        <v>144</v>
      </c>
      <c r="E829" s="218" t="s">
        <v>18</v>
      </c>
      <c r="F829" s="219" t="s">
        <v>626</v>
      </c>
      <c r="G829" s="217"/>
      <c r="H829" s="220">
        <v>10.9</v>
      </c>
      <c r="I829" s="221"/>
      <c r="J829" s="217"/>
      <c r="K829" s="217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144</v>
      </c>
      <c r="AU829" s="226" t="s">
        <v>80</v>
      </c>
      <c r="AV829" s="14" t="s">
        <v>80</v>
      </c>
      <c r="AW829" s="14" t="s">
        <v>33</v>
      </c>
      <c r="AX829" s="14" t="s">
        <v>71</v>
      </c>
      <c r="AY829" s="226" t="s">
        <v>135</v>
      </c>
    </row>
    <row r="830" spans="1:65" s="14" customFormat="1" ht="10.199999999999999">
      <c r="B830" s="216"/>
      <c r="C830" s="217"/>
      <c r="D830" s="207" t="s">
        <v>144</v>
      </c>
      <c r="E830" s="218" t="s">
        <v>18</v>
      </c>
      <c r="F830" s="219" t="s">
        <v>628</v>
      </c>
      <c r="G830" s="217"/>
      <c r="H830" s="220">
        <v>10.7</v>
      </c>
      <c r="I830" s="221"/>
      <c r="J830" s="217"/>
      <c r="K830" s="217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144</v>
      </c>
      <c r="AU830" s="226" t="s">
        <v>80</v>
      </c>
      <c r="AV830" s="14" t="s">
        <v>80</v>
      </c>
      <c r="AW830" s="14" t="s">
        <v>33</v>
      </c>
      <c r="AX830" s="14" t="s">
        <v>71</v>
      </c>
      <c r="AY830" s="226" t="s">
        <v>135</v>
      </c>
    </row>
    <row r="831" spans="1:65" s="15" customFormat="1" ht="10.199999999999999">
      <c r="B831" s="227"/>
      <c r="C831" s="228"/>
      <c r="D831" s="207" t="s">
        <v>144</v>
      </c>
      <c r="E831" s="229" t="s">
        <v>18</v>
      </c>
      <c r="F831" s="230" t="s">
        <v>147</v>
      </c>
      <c r="G831" s="228"/>
      <c r="H831" s="231">
        <v>40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AT831" s="237" t="s">
        <v>144</v>
      </c>
      <c r="AU831" s="237" t="s">
        <v>80</v>
      </c>
      <c r="AV831" s="15" t="s">
        <v>142</v>
      </c>
      <c r="AW831" s="15" t="s">
        <v>33</v>
      </c>
      <c r="AX831" s="15" t="s">
        <v>78</v>
      </c>
      <c r="AY831" s="237" t="s">
        <v>135</v>
      </c>
    </row>
    <row r="832" spans="1:65" s="14" customFormat="1" ht="10.199999999999999">
      <c r="B832" s="216"/>
      <c r="C832" s="217"/>
      <c r="D832" s="207" t="s">
        <v>144</v>
      </c>
      <c r="E832" s="217"/>
      <c r="F832" s="219" t="s">
        <v>636</v>
      </c>
      <c r="G832" s="217"/>
      <c r="H832" s="220">
        <v>42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144</v>
      </c>
      <c r="AU832" s="226" t="s">
        <v>80</v>
      </c>
      <c r="AV832" s="14" t="s">
        <v>80</v>
      </c>
      <c r="AW832" s="14" t="s">
        <v>4</v>
      </c>
      <c r="AX832" s="14" t="s">
        <v>78</v>
      </c>
      <c r="AY832" s="226" t="s">
        <v>135</v>
      </c>
    </row>
    <row r="833" spans="1:65" s="2" customFormat="1" ht="16.5" customHeight="1">
      <c r="A833" s="35"/>
      <c r="B833" s="36"/>
      <c r="C833" s="238" t="s">
        <v>637</v>
      </c>
      <c r="D833" s="238" t="s">
        <v>281</v>
      </c>
      <c r="E833" s="239" t="s">
        <v>638</v>
      </c>
      <c r="F833" s="240" t="s">
        <v>639</v>
      </c>
      <c r="G833" s="241" t="s">
        <v>320</v>
      </c>
      <c r="H833" s="242">
        <v>165.11</v>
      </c>
      <c r="I833" s="243"/>
      <c r="J833" s="242">
        <f>ROUND(I833*H833,2)</f>
        <v>0</v>
      </c>
      <c r="K833" s="240" t="s">
        <v>141</v>
      </c>
      <c r="L833" s="244"/>
      <c r="M833" s="245" t="s">
        <v>18</v>
      </c>
      <c r="N833" s="246" t="s">
        <v>42</v>
      </c>
      <c r="O833" s="65"/>
      <c r="P833" s="201">
        <f>O833*H833</f>
        <v>0</v>
      </c>
      <c r="Q833" s="201">
        <v>2.9999999999999997E-4</v>
      </c>
      <c r="R833" s="201">
        <f>Q833*H833</f>
        <v>4.9533000000000001E-2</v>
      </c>
      <c r="S833" s="201">
        <v>0</v>
      </c>
      <c r="T833" s="202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203" t="s">
        <v>199</v>
      </c>
      <c r="AT833" s="203" t="s">
        <v>281</v>
      </c>
      <c r="AU833" s="203" t="s">
        <v>80</v>
      </c>
      <c r="AY833" s="18" t="s">
        <v>135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8" t="s">
        <v>78</v>
      </c>
      <c r="BK833" s="204">
        <f>ROUND(I833*H833,2)</f>
        <v>0</v>
      </c>
      <c r="BL833" s="18" t="s">
        <v>142</v>
      </c>
      <c r="BM833" s="203" t="s">
        <v>640</v>
      </c>
    </row>
    <row r="834" spans="1:65" s="14" customFormat="1" ht="10.199999999999999">
      <c r="B834" s="216"/>
      <c r="C834" s="217"/>
      <c r="D834" s="207" t="s">
        <v>144</v>
      </c>
      <c r="E834" s="218" t="s">
        <v>18</v>
      </c>
      <c r="F834" s="219" t="s">
        <v>641</v>
      </c>
      <c r="G834" s="217"/>
      <c r="H834" s="220">
        <v>67.2</v>
      </c>
      <c r="I834" s="221"/>
      <c r="J834" s="217"/>
      <c r="K834" s="217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144</v>
      </c>
      <c r="AU834" s="226" t="s">
        <v>80</v>
      </c>
      <c r="AV834" s="14" t="s">
        <v>80</v>
      </c>
      <c r="AW834" s="14" t="s">
        <v>33</v>
      </c>
      <c r="AX834" s="14" t="s">
        <v>71</v>
      </c>
      <c r="AY834" s="226" t="s">
        <v>135</v>
      </c>
    </row>
    <row r="835" spans="1:65" s="14" customFormat="1" ht="10.199999999999999">
      <c r="B835" s="216"/>
      <c r="C835" s="217"/>
      <c r="D835" s="207" t="s">
        <v>144</v>
      </c>
      <c r="E835" s="218" t="s">
        <v>18</v>
      </c>
      <c r="F835" s="219" t="s">
        <v>642</v>
      </c>
      <c r="G835" s="217"/>
      <c r="H835" s="220">
        <v>13.2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144</v>
      </c>
      <c r="AU835" s="226" t="s">
        <v>80</v>
      </c>
      <c r="AV835" s="14" t="s">
        <v>80</v>
      </c>
      <c r="AW835" s="14" t="s">
        <v>33</v>
      </c>
      <c r="AX835" s="14" t="s">
        <v>71</v>
      </c>
      <c r="AY835" s="226" t="s">
        <v>135</v>
      </c>
    </row>
    <row r="836" spans="1:65" s="14" customFormat="1" ht="10.199999999999999">
      <c r="B836" s="216"/>
      <c r="C836" s="217"/>
      <c r="D836" s="207" t="s">
        <v>144</v>
      </c>
      <c r="E836" s="218" t="s">
        <v>18</v>
      </c>
      <c r="F836" s="219" t="s">
        <v>643</v>
      </c>
      <c r="G836" s="217"/>
      <c r="H836" s="220">
        <v>2.4</v>
      </c>
      <c r="I836" s="221"/>
      <c r="J836" s="217"/>
      <c r="K836" s="217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144</v>
      </c>
      <c r="AU836" s="226" t="s">
        <v>80</v>
      </c>
      <c r="AV836" s="14" t="s">
        <v>80</v>
      </c>
      <c r="AW836" s="14" t="s">
        <v>33</v>
      </c>
      <c r="AX836" s="14" t="s">
        <v>71</v>
      </c>
      <c r="AY836" s="226" t="s">
        <v>135</v>
      </c>
    </row>
    <row r="837" spans="1:65" s="14" customFormat="1" ht="10.199999999999999">
      <c r="B837" s="216"/>
      <c r="C837" s="217"/>
      <c r="D837" s="207" t="s">
        <v>144</v>
      </c>
      <c r="E837" s="218" t="s">
        <v>18</v>
      </c>
      <c r="F837" s="219" t="s">
        <v>644</v>
      </c>
      <c r="G837" s="217"/>
      <c r="H837" s="220">
        <v>5.4</v>
      </c>
      <c r="I837" s="221"/>
      <c r="J837" s="217"/>
      <c r="K837" s="217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144</v>
      </c>
      <c r="AU837" s="226" t="s">
        <v>80</v>
      </c>
      <c r="AV837" s="14" t="s">
        <v>80</v>
      </c>
      <c r="AW837" s="14" t="s">
        <v>33</v>
      </c>
      <c r="AX837" s="14" t="s">
        <v>71</v>
      </c>
      <c r="AY837" s="226" t="s">
        <v>135</v>
      </c>
    </row>
    <row r="838" spans="1:65" s="14" customFormat="1" ht="10.199999999999999">
      <c r="B838" s="216"/>
      <c r="C838" s="217"/>
      <c r="D838" s="207" t="s">
        <v>144</v>
      </c>
      <c r="E838" s="218" t="s">
        <v>18</v>
      </c>
      <c r="F838" s="219" t="s">
        <v>645</v>
      </c>
      <c r="G838" s="217"/>
      <c r="H838" s="220">
        <v>4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144</v>
      </c>
      <c r="AU838" s="226" t="s">
        <v>80</v>
      </c>
      <c r="AV838" s="14" t="s">
        <v>80</v>
      </c>
      <c r="AW838" s="14" t="s">
        <v>33</v>
      </c>
      <c r="AX838" s="14" t="s">
        <v>71</v>
      </c>
      <c r="AY838" s="226" t="s">
        <v>135</v>
      </c>
    </row>
    <row r="839" spans="1:65" s="14" customFormat="1" ht="10.199999999999999">
      <c r="B839" s="216"/>
      <c r="C839" s="217"/>
      <c r="D839" s="207" t="s">
        <v>144</v>
      </c>
      <c r="E839" s="218" t="s">
        <v>18</v>
      </c>
      <c r="F839" s="219" t="s">
        <v>646</v>
      </c>
      <c r="G839" s="217"/>
      <c r="H839" s="220">
        <v>36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144</v>
      </c>
      <c r="AU839" s="226" t="s">
        <v>80</v>
      </c>
      <c r="AV839" s="14" t="s">
        <v>80</v>
      </c>
      <c r="AW839" s="14" t="s">
        <v>33</v>
      </c>
      <c r="AX839" s="14" t="s">
        <v>71</v>
      </c>
      <c r="AY839" s="226" t="s">
        <v>135</v>
      </c>
    </row>
    <row r="840" spans="1:65" s="14" customFormat="1" ht="10.199999999999999">
      <c r="B840" s="216"/>
      <c r="C840" s="217"/>
      <c r="D840" s="207" t="s">
        <v>144</v>
      </c>
      <c r="E840" s="218" t="s">
        <v>18</v>
      </c>
      <c r="F840" s="219" t="s">
        <v>647</v>
      </c>
      <c r="G840" s="217"/>
      <c r="H840" s="220">
        <v>3.6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144</v>
      </c>
      <c r="AU840" s="226" t="s">
        <v>80</v>
      </c>
      <c r="AV840" s="14" t="s">
        <v>80</v>
      </c>
      <c r="AW840" s="14" t="s">
        <v>33</v>
      </c>
      <c r="AX840" s="14" t="s">
        <v>71</v>
      </c>
      <c r="AY840" s="226" t="s">
        <v>135</v>
      </c>
    </row>
    <row r="841" spans="1:65" s="14" customFormat="1" ht="10.199999999999999">
      <c r="B841" s="216"/>
      <c r="C841" s="217"/>
      <c r="D841" s="207" t="s">
        <v>144</v>
      </c>
      <c r="E841" s="218" t="s">
        <v>18</v>
      </c>
      <c r="F841" s="219" t="s">
        <v>643</v>
      </c>
      <c r="G841" s="217"/>
      <c r="H841" s="220">
        <v>2.4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144</v>
      </c>
      <c r="AU841" s="226" t="s">
        <v>80</v>
      </c>
      <c r="AV841" s="14" t="s">
        <v>80</v>
      </c>
      <c r="AW841" s="14" t="s">
        <v>33</v>
      </c>
      <c r="AX841" s="14" t="s">
        <v>71</v>
      </c>
      <c r="AY841" s="226" t="s">
        <v>135</v>
      </c>
    </row>
    <row r="842" spans="1:65" s="14" customFormat="1" ht="10.199999999999999">
      <c r="B842" s="216"/>
      <c r="C842" s="217"/>
      <c r="D842" s="207" t="s">
        <v>144</v>
      </c>
      <c r="E842" s="218" t="s">
        <v>18</v>
      </c>
      <c r="F842" s="219" t="s">
        <v>648</v>
      </c>
      <c r="G842" s="217"/>
      <c r="H842" s="220">
        <v>6.3</v>
      </c>
      <c r="I842" s="221"/>
      <c r="J842" s="217"/>
      <c r="K842" s="217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144</v>
      </c>
      <c r="AU842" s="226" t="s">
        <v>80</v>
      </c>
      <c r="AV842" s="14" t="s">
        <v>80</v>
      </c>
      <c r="AW842" s="14" t="s">
        <v>33</v>
      </c>
      <c r="AX842" s="14" t="s">
        <v>71</v>
      </c>
      <c r="AY842" s="226" t="s">
        <v>135</v>
      </c>
    </row>
    <row r="843" spans="1:65" s="14" customFormat="1" ht="10.199999999999999">
      <c r="B843" s="216"/>
      <c r="C843" s="217"/>
      <c r="D843" s="207" t="s">
        <v>144</v>
      </c>
      <c r="E843" s="218" t="s">
        <v>18</v>
      </c>
      <c r="F843" s="219" t="s">
        <v>649</v>
      </c>
      <c r="G843" s="217"/>
      <c r="H843" s="220">
        <v>2.7</v>
      </c>
      <c r="I843" s="221"/>
      <c r="J843" s="217"/>
      <c r="K843" s="217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144</v>
      </c>
      <c r="AU843" s="226" t="s">
        <v>80</v>
      </c>
      <c r="AV843" s="14" t="s">
        <v>80</v>
      </c>
      <c r="AW843" s="14" t="s">
        <v>33</v>
      </c>
      <c r="AX843" s="14" t="s">
        <v>71</v>
      </c>
      <c r="AY843" s="226" t="s">
        <v>135</v>
      </c>
    </row>
    <row r="844" spans="1:65" s="14" customFormat="1" ht="10.199999999999999">
      <c r="B844" s="216"/>
      <c r="C844" s="217"/>
      <c r="D844" s="207" t="s">
        <v>144</v>
      </c>
      <c r="E844" s="218" t="s">
        <v>18</v>
      </c>
      <c r="F844" s="219" t="s">
        <v>650</v>
      </c>
      <c r="G844" s="217"/>
      <c r="H844" s="220">
        <v>2</v>
      </c>
      <c r="I844" s="221"/>
      <c r="J844" s="217"/>
      <c r="K844" s="217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144</v>
      </c>
      <c r="AU844" s="226" t="s">
        <v>80</v>
      </c>
      <c r="AV844" s="14" t="s">
        <v>80</v>
      </c>
      <c r="AW844" s="14" t="s">
        <v>33</v>
      </c>
      <c r="AX844" s="14" t="s">
        <v>71</v>
      </c>
      <c r="AY844" s="226" t="s">
        <v>135</v>
      </c>
    </row>
    <row r="845" spans="1:65" s="14" customFormat="1" ht="10.199999999999999">
      <c r="B845" s="216"/>
      <c r="C845" s="217"/>
      <c r="D845" s="207" t="s">
        <v>144</v>
      </c>
      <c r="E845" s="218" t="s">
        <v>18</v>
      </c>
      <c r="F845" s="219" t="s">
        <v>651</v>
      </c>
      <c r="G845" s="217"/>
      <c r="H845" s="220">
        <v>4.8</v>
      </c>
      <c r="I845" s="221"/>
      <c r="J845" s="217"/>
      <c r="K845" s="217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144</v>
      </c>
      <c r="AU845" s="226" t="s">
        <v>80</v>
      </c>
      <c r="AV845" s="14" t="s">
        <v>80</v>
      </c>
      <c r="AW845" s="14" t="s">
        <v>33</v>
      </c>
      <c r="AX845" s="14" t="s">
        <v>71</v>
      </c>
      <c r="AY845" s="226" t="s">
        <v>135</v>
      </c>
    </row>
    <row r="846" spans="1:65" s="14" customFormat="1" ht="10.199999999999999">
      <c r="B846" s="216"/>
      <c r="C846" s="217"/>
      <c r="D846" s="207" t="s">
        <v>144</v>
      </c>
      <c r="E846" s="218" t="s">
        <v>18</v>
      </c>
      <c r="F846" s="219" t="s">
        <v>652</v>
      </c>
      <c r="G846" s="217"/>
      <c r="H846" s="220">
        <v>2.4</v>
      </c>
      <c r="I846" s="221"/>
      <c r="J846" s="217"/>
      <c r="K846" s="217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144</v>
      </c>
      <c r="AU846" s="226" t="s">
        <v>80</v>
      </c>
      <c r="AV846" s="14" t="s">
        <v>80</v>
      </c>
      <c r="AW846" s="14" t="s">
        <v>33</v>
      </c>
      <c r="AX846" s="14" t="s">
        <v>71</v>
      </c>
      <c r="AY846" s="226" t="s">
        <v>135</v>
      </c>
    </row>
    <row r="847" spans="1:65" s="14" customFormat="1" ht="10.199999999999999">
      <c r="B847" s="216"/>
      <c r="C847" s="217"/>
      <c r="D847" s="207" t="s">
        <v>144</v>
      </c>
      <c r="E847" s="218" t="s">
        <v>18</v>
      </c>
      <c r="F847" s="219" t="s">
        <v>653</v>
      </c>
      <c r="G847" s="217"/>
      <c r="H847" s="220">
        <v>1.7</v>
      </c>
      <c r="I847" s="221"/>
      <c r="J847" s="217"/>
      <c r="K847" s="217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144</v>
      </c>
      <c r="AU847" s="226" t="s">
        <v>80</v>
      </c>
      <c r="AV847" s="14" t="s">
        <v>80</v>
      </c>
      <c r="AW847" s="14" t="s">
        <v>33</v>
      </c>
      <c r="AX847" s="14" t="s">
        <v>71</v>
      </c>
      <c r="AY847" s="226" t="s">
        <v>135</v>
      </c>
    </row>
    <row r="848" spans="1:65" s="14" customFormat="1" ht="10.199999999999999">
      <c r="B848" s="216"/>
      <c r="C848" s="217"/>
      <c r="D848" s="207" t="s">
        <v>144</v>
      </c>
      <c r="E848" s="218" t="s">
        <v>18</v>
      </c>
      <c r="F848" s="219" t="s">
        <v>654</v>
      </c>
      <c r="G848" s="217"/>
      <c r="H848" s="220">
        <v>3.15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144</v>
      </c>
      <c r="AU848" s="226" t="s">
        <v>80</v>
      </c>
      <c r="AV848" s="14" t="s">
        <v>80</v>
      </c>
      <c r="AW848" s="14" t="s">
        <v>33</v>
      </c>
      <c r="AX848" s="14" t="s">
        <v>71</v>
      </c>
      <c r="AY848" s="226" t="s">
        <v>135</v>
      </c>
    </row>
    <row r="849" spans="1:65" s="15" customFormat="1" ht="10.199999999999999">
      <c r="B849" s="227"/>
      <c r="C849" s="228"/>
      <c r="D849" s="207" t="s">
        <v>144</v>
      </c>
      <c r="E849" s="229" t="s">
        <v>18</v>
      </c>
      <c r="F849" s="230" t="s">
        <v>147</v>
      </c>
      <c r="G849" s="228"/>
      <c r="H849" s="231">
        <v>157.25000000000003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AT849" s="237" t="s">
        <v>144</v>
      </c>
      <c r="AU849" s="237" t="s">
        <v>80</v>
      </c>
      <c r="AV849" s="15" t="s">
        <v>142</v>
      </c>
      <c r="AW849" s="15" t="s">
        <v>33</v>
      </c>
      <c r="AX849" s="15" t="s">
        <v>78</v>
      </c>
      <c r="AY849" s="237" t="s">
        <v>135</v>
      </c>
    </row>
    <row r="850" spans="1:65" s="14" customFormat="1" ht="10.199999999999999">
      <c r="B850" s="216"/>
      <c r="C850" s="217"/>
      <c r="D850" s="207" t="s">
        <v>144</v>
      </c>
      <c r="E850" s="217"/>
      <c r="F850" s="219" t="s">
        <v>655</v>
      </c>
      <c r="G850" s="217"/>
      <c r="H850" s="220">
        <v>165.11</v>
      </c>
      <c r="I850" s="221"/>
      <c r="J850" s="217"/>
      <c r="K850" s="217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144</v>
      </c>
      <c r="AU850" s="226" t="s">
        <v>80</v>
      </c>
      <c r="AV850" s="14" t="s">
        <v>80</v>
      </c>
      <c r="AW850" s="14" t="s">
        <v>4</v>
      </c>
      <c r="AX850" s="14" t="s">
        <v>78</v>
      </c>
      <c r="AY850" s="226" t="s">
        <v>135</v>
      </c>
    </row>
    <row r="851" spans="1:65" s="2" customFormat="1" ht="16.5" customHeight="1">
      <c r="A851" s="35"/>
      <c r="B851" s="36"/>
      <c r="C851" s="238" t="s">
        <v>656</v>
      </c>
      <c r="D851" s="238" t="s">
        <v>281</v>
      </c>
      <c r="E851" s="239" t="s">
        <v>657</v>
      </c>
      <c r="F851" s="240" t="s">
        <v>658</v>
      </c>
      <c r="G851" s="241" t="s">
        <v>320</v>
      </c>
      <c r="H851" s="242">
        <v>160.02000000000001</v>
      </c>
      <c r="I851" s="243"/>
      <c r="J851" s="242">
        <f>ROUND(I851*H851,2)</f>
        <v>0</v>
      </c>
      <c r="K851" s="240" t="s">
        <v>141</v>
      </c>
      <c r="L851" s="244"/>
      <c r="M851" s="245" t="s">
        <v>18</v>
      </c>
      <c r="N851" s="246" t="s">
        <v>42</v>
      </c>
      <c r="O851" s="65"/>
      <c r="P851" s="201">
        <f>O851*H851</f>
        <v>0</v>
      </c>
      <c r="Q851" s="201">
        <v>2.0000000000000001E-4</v>
      </c>
      <c r="R851" s="201">
        <f>Q851*H851</f>
        <v>3.2004000000000005E-2</v>
      </c>
      <c r="S851" s="201">
        <v>0</v>
      </c>
      <c r="T851" s="202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3" t="s">
        <v>199</v>
      </c>
      <c r="AT851" s="203" t="s">
        <v>281</v>
      </c>
      <c r="AU851" s="203" t="s">
        <v>80</v>
      </c>
      <c r="AY851" s="18" t="s">
        <v>135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8" t="s">
        <v>78</v>
      </c>
      <c r="BK851" s="204">
        <f>ROUND(I851*H851,2)</f>
        <v>0</v>
      </c>
      <c r="BL851" s="18" t="s">
        <v>142</v>
      </c>
      <c r="BM851" s="203" t="s">
        <v>659</v>
      </c>
    </row>
    <row r="852" spans="1:65" s="14" customFormat="1" ht="10.199999999999999">
      <c r="B852" s="216"/>
      <c r="C852" s="217"/>
      <c r="D852" s="207" t="s">
        <v>144</v>
      </c>
      <c r="E852" s="218" t="s">
        <v>18</v>
      </c>
      <c r="F852" s="219" t="s">
        <v>641</v>
      </c>
      <c r="G852" s="217"/>
      <c r="H852" s="220">
        <v>67.2</v>
      </c>
      <c r="I852" s="221"/>
      <c r="J852" s="217"/>
      <c r="K852" s="217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144</v>
      </c>
      <c r="AU852" s="226" t="s">
        <v>80</v>
      </c>
      <c r="AV852" s="14" t="s">
        <v>80</v>
      </c>
      <c r="AW852" s="14" t="s">
        <v>33</v>
      </c>
      <c r="AX852" s="14" t="s">
        <v>71</v>
      </c>
      <c r="AY852" s="226" t="s">
        <v>135</v>
      </c>
    </row>
    <row r="853" spans="1:65" s="14" customFormat="1" ht="10.199999999999999">
      <c r="B853" s="216"/>
      <c r="C853" s="217"/>
      <c r="D853" s="207" t="s">
        <v>144</v>
      </c>
      <c r="E853" s="218" t="s">
        <v>18</v>
      </c>
      <c r="F853" s="219" t="s">
        <v>642</v>
      </c>
      <c r="G853" s="217"/>
      <c r="H853" s="220">
        <v>13.2</v>
      </c>
      <c r="I853" s="221"/>
      <c r="J853" s="217"/>
      <c r="K853" s="217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144</v>
      </c>
      <c r="AU853" s="226" t="s">
        <v>80</v>
      </c>
      <c r="AV853" s="14" t="s">
        <v>80</v>
      </c>
      <c r="AW853" s="14" t="s">
        <v>33</v>
      </c>
      <c r="AX853" s="14" t="s">
        <v>71</v>
      </c>
      <c r="AY853" s="226" t="s">
        <v>135</v>
      </c>
    </row>
    <row r="854" spans="1:65" s="14" customFormat="1" ht="10.199999999999999">
      <c r="B854" s="216"/>
      <c r="C854" s="217"/>
      <c r="D854" s="207" t="s">
        <v>144</v>
      </c>
      <c r="E854" s="218" t="s">
        <v>18</v>
      </c>
      <c r="F854" s="219" t="s">
        <v>643</v>
      </c>
      <c r="G854" s="217"/>
      <c r="H854" s="220">
        <v>2.4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144</v>
      </c>
      <c r="AU854" s="226" t="s">
        <v>80</v>
      </c>
      <c r="AV854" s="14" t="s">
        <v>80</v>
      </c>
      <c r="AW854" s="14" t="s">
        <v>33</v>
      </c>
      <c r="AX854" s="14" t="s">
        <v>71</v>
      </c>
      <c r="AY854" s="226" t="s">
        <v>135</v>
      </c>
    </row>
    <row r="855" spans="1:65" s="14" customFormat="1" ht="10.199999999999999">
      <c r="B855" s="216"/>
      <c r="C855" s="217"/>
      <c r="D855" s="207" t="s">
        <v>144</v>
      </c>
      <c r="E855" s="218" t="s">
        <v>18</v>
      </c>
      <c r="F855" s="219" t="s">
        <v>644</v>
      </c>
      <c r="G855" s="217"/>
      <c r="H855" s="220">
        <v>5.4</v>
      </c>
      <c r="I855" s="221"/>
      <c r="J855" s="217"/>
      <c r="K855" s="217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144</v>
      </c>
      <c r="AU855" s="226" t="s">
        <v>80</v>
      </c>
      <c r="AV855" s="14" t="s">
        <v>80</v>
      </c>
      <c r="AW855" s="14" t="s">
        <v>33</v>
      </c>
      <c r="AX855" s="14" t="s">
        <v>71</v>
      </c>
      <c r="AY855" s="226" t="s">
        <v>135</v>
      </c>
    </row>
    <row r="856" spans="1:65" s="14" customFormat="1" ht="10.199999999999999">
      <c r="B856" s="216"/>
      <c r="C856" s="217"/>
      <c r="D856" s="207" t="s">
        <v>144</v>
      </c>
      <c r="E856" s="218" t="s">
        <v>18</v>
      </c>
      <c r="F856" s="219" t="s">
        <v>645</v>
      </c>
      <c r="G856" s="217"/>
      <c r="H856" s="220">
        <v>4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144</v>
      </c>
      <c r="AU856" s="226" t="s">
        <v>80</v>
      </c>
      <c r="AV856" s="14" t="s">
        <v>80</v>
      </c>
      <c r="AW856" s="14" t="s">
        <v>33</v>
      </c>
      <c r="AX856" s="14" t="s">
        <v>71</v>
      </c>
      <c r="AY856" s="226" t="s">
        <v>135</v>
      </c>
    </row>
    <row r="857" spans="1:65" s="14" customFormat="1" ht="10.199999999999999">
      <c r="B857" s="216"/>
      <c r="C857" s="217"/>
      <c r="D857" s="207" t="s">
        <v>144</v>
      </c>
      <c r="E857" s="218" t="s">
        <v>18</v>
      </c>
      <c r="F857" s="219" t="s">
        <v>646</v>
      </c>
      <c r="G857" s="217"/>
      <c r="H857" s="220">
        <v>36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144</v>
      </c>
      <c r="AU857" s="226" t="s">
        <v>80</v>
      </c>
      <c r="AV857" s="14" t="s">
        <v>80</v>
      </c>
      <c r="AW857" s="14" t="s">
        <v>33</v>
      </c>
      <c r="AX857" s="14" t="s">
        <v>71</v>
      </c>
      <c r="AY857" s="226" t="s">
        <v>135</v>
      </c>
    </row>
    <row r="858" spans="1:65" s="14" customFormat="1" ht="10.199999999999999">
      <c r="B858" s="216"/>
      <c r="C858" s="217"/>
      <c r="D858" s="207" t="s">
        <v>144</v>
      </c>
      <c r="E858" s="218" t="s">
        <v>18</v>
      </c>
      <c r="F858" s="219" t="s">
        <v>647</v>
      </c>
      <c r="G858" s="217"/>
      <c r="H858" s="220">
        <v>3.6</v>
      </c>
      <c r="I858" s="221"/>
      <c r="J858" s="217"/>
      <c r="K858" s="217"/>
      <c r="L858" s="222"/>
      <c r="M858" s="223"/>
      <c r="N858" s="224"/>
      <c r="O858" s="224"/>
      <c r="P858" s="224"/>
      <c r="Q858" s="224"/>
      <c r="R858" s="224"/>
      <c r="S858" s="224"/>
      <c r="T858" s="225"/>
      <c r="AT858" s="226" t="s">
        <v>144</v>
      </c>
      <c r="AU858" s="226" t="s">
        <v>80</v>
      </c>
      <c r="AV858" s="14" t="s">
        <v>80</v>
      </c>
      <c r="AW858" s="14" t="s">
        <v>33</v>
      </c>
      <c r="AX858" s="14" t="s">
        <v>71</v>
      </c>
      <c r="AY858" s="226" t="s">
        <v>135</v>
      </c>
    </row>
    <row r="859" spans="1:65" s="14" customFormat="1" ht="10.199999999999999">
      <c r="B859" s="216"/>
      <c r="C859" s="217"/>
      <c r="D859" s="207" t="s">
        <v>144</v>
      </c>
      <c r="E859" s="218" t="s">
        <v>18</v>
      </c>
      <c r="F859" s="219" t="s">
        <v>643</v>
      </c>
      <c r="G859" s="217"/>
      <c r="H859" s="220">
        <v>2.4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144</v>
      </c>
      <c r="AU859" s="226" t="s">
        <v>80</v>
      </c>
      <c r="AV859" s="14" t="s">
        <v>80</v>
      </c>
      <c r="AW859" s="14" t="s">
        <v>33</v>
      </c>
      <c r="AX859" s="14" t="s">
        <v>71</v>
      </c>
      <c r="AY859" s="226" t="s">
        <v>135</v>
      </c>
    </row>
    <row r="860" spans="1:65" s="14" customFormat="1" ht="10.199999999999999">
      <c r="B860" s="216"/>
      <c r="C860" s="217"/>
      <c r="D860" s="207" t="s">
        <v>144</v>
      </c>
      <c r="E860" s="218" t="s">
        <v>18</v>
      </c>
      <c r="F860" s="219" t="s">
        <v>648</v>
      </c>
      <c r="G860" s="217"/>
      <c r="H860" s="220">
        <v>6.3</v>
      </c>
      <c r="I860" s="221"/>
      <c r="J860" s="217"/>
      <c r="K860" s="217"/>
      <c r="L860" s="222"/>
      <c r="M860" s="223"/>
      <c r="N860" s="224"/>
      <c r="O860" s="224"/>
      <c r="P860" s="224"/>
      <c r="Q860" s="224"/>
      <c r="R860" s="224"/>
      <c r="S860" s="224"/>
      <c r="T860" s="225"/>
      <c r="AT860" s="226" t="s">
        <v>144</v>
      </c>
      <c r="AU860" s="226" t="s">
        <v>80</v>
      </c>
      <c r="AV860" s="14" t="s">
        <v>80</v>
      </c>
      <c r="AW860" s="14" t="s">
        <v>33</v>
      </c>
      <c r="AX860" s="14" t="s">
        <v>71</v>
      </c>
      <c r="AY860" s="226" t="s">
        <v>135</v>
      </c>
    </row>
    <row r="861" spans="1:65" s="14" customFormat="1" ht="10.199999999999999">
      <c r="B861" s="216"/>
      <c r="C861" s="217"/>
      <c r="D861" s="207" t="s">
        <v>144</v>
      </c>
      <c r="E861" s="218" t="s">
        <v>18</v>
      </c>
      <c r="F861" s="219" t="s">
        <v>649</v>
      </c>
      <c r="G861" s="217"/>
      <c r="H861" s="220">
        <v>2.7</v>
      </c>
      <c r="I861" s="221"/>
      <c r="J861" s="217"/>
      <c r="K861" s="217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144</v>
      </c>
      <c r="AU861" s="226" t="s">
        <v>80</v>
      </c>
      <c r="AV861" s="14" t="s">
        <v>80</v>
      </c>
      <c r="AW861" s="14" t="s">
        <v>33</v>
      </c>
      <c r="AX861" s="14" t="s">
        <v>71</v>
      </c>
      <c r="AY861" s="226" t="s">
        <v>135</v>
      </c>
    </row>
    <row r="862" spans="1:65" s="14" customFormat="1" ht="10.199999999999999">
      <c r="B862" s="216"/>
      <c r="C862" s="217"/>
      <c r="D862" s="207" t="s">
        <v>144</v>
      </c>
      <c r="E862" s="218" t="s">
        <v>18</v>
      </c>
      <c r="F862" s="219" t="s">
        <v>650</v>
      </c>
      <c r="G862" s="217"/>
      <c r="H862" s="220">
        <v>2</v>
      </c>
      <c r="I862" s="221"/>
      <c r="J862" s="217"/>
      <c r="K862" s="217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144</v>
      </c>
      <c r="AU862" s="226" t="s">
        <v>80</v>
      </c>
      <c r="AV862" s="14" t="s">
        <v>80</v>
      </c>
      <c r="AW862" s="14" t="s">
        <v>33</v>
      </c>
      <c r="AX862" s="14" t="s">
        <v>71</v>
      </c>
      <c r="AY862" s="226" t="s">
        <v>135</v>
      </c>
    </row>
    <row r="863" spans="1:65" s="14" customFormat="1" ht="10.199999999999999">
      <c r="B863" s="216"/>
      <c r="C863" s="217"/>
      <c r="D863" s="207" t="s">
        <v>144</v>
      </c>
      <c r="E863" s="218" t="s">
        <v>18</v>
      </c>
      <c r="F863" s="219" t="s">
        <v>651</v>
      </c>
      <c r="G863" s="217"/>
      <c r="H863" s="220">
        <v>4.8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144</v>
      </c>
      <c r="AU863" s="226" t="s">
        <v>80</v>
      </c>
      <c r="AV863" s="14" t="s">
        <v>80</v>
      </c>
      <c r="AW863" s="14" t="s">
        <v>33</v>
      </c>
      <c r="AX863" s="14" t="s">
        <v>71</v>
      </c>
      <c r="AY863" s="226" t="s">
        <v>135</v>
      </c>
    </row>
    <row r="864" spans="1:65" s="14" customFormat="1" ht="10.199999999999999">
      <c r="B864" s="216"/>
      <c r="C864" s="217"/>
      <c r="D864" s="207" t="s">
        <v>144</v>
      </c>
      <c r="E864" s="218" t="s">
        <v>18</v>
      </c>
      <c r="F864" s="219" t="s">
        <v>652</v>
      </c>
      <c r="G864" s="217"/>
      <c r="H864" s="220">
        <v>2.4</v>
      </c>
      <c r="I864" s="221"/>
      <c r="J864" s="217"/>
      <c r="K864" s="217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144</v>
      </c>
      <c r="AU864" s="226" t="s">
        <v>80</v>
      </c>
      <c r="AV864" s="14" t="s">
        <v>80</v>
      </c>
      <c r="AW864" s="14" t="s">
        <v>33</v>
      </c>
      <c r="AX864" s="14" t="s">
        <v>71</v>
      </c>
      <c r="AY864" s="226" t="s">
        <v>135</v>
      </c>
    </row>
    <row r="865" spans="1:65" s="15" customFormat="1" ht="10.199999999999999">
      <c r="B865" s="227"/>
      <c r="C865" s="228"/>
      <c r="D865" s="207" t="s">
        <v>144</v>
      </c>
      <c r="E865" s="229" t="s">
        <v>18</v>
      </c>
      <c r="F865" s="230" t="s">
        <v>147</v>
      </c>
      <c r="G865" s="228"/>
      <c r="H865" s="231">
        <v>152.40000000000003</v>
      </c>
      <c r="I865" s="232"/>
      <c r="J865" s="228"/>
      <c r="K865" s="228"/>
      <c r="L865" s="233"/>
      <c r="M865" s="234"/>
      <c r="N865" s="235"/>
      <c r="O865" s="235"/>
      <c r="P865" s="235"/>
      <c r="Q865" s="235"/>
      <c r="R865" s="235"/>
      <c r="S865" s="235"/>
      <c r="T865" s="236"/>
      <c r="AT865" s="237" t="s">
        <v>144</v>
      </c>
      <c r="AU865" s="237" t="s">
        <v>80</v>
      </c>
      <c r="AV865" s="15" t="s">
        <v>142</v>
      </c>
      <c r="AW865" s="15" t="s">
        <v>33</v>
      </c>
      <c r="AX865" s="15" t="s">
        <v>78</v>
      </c>
      <c r="AY865" s="237" t="s">
        <v>135</v>
      </c>
    </row>
    <row r="866" spans="1:65" s="14" customFormat="1" ht="10.199999999999999">
      <c r="B866" s="216"/>
      <c r="C866" s="217"/>
      <c r="D866" s="207" t="s">
        <v>144</v>
      </c>
      <c r="E866" s="217"/>
      <c r="F866" s="219" t="s">
        <v>660</v>
      </c>
      <c r="G866" s="217"/>
      <c r="H866" s="220">
        <v>160.02000000000001</v>
      </c>
      <c r="I866" s="221"/>
      <c r="J866" s="217"/>
      <c r="K866" s="217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144</v>
      </c>
      <c r="AU866" s="226" t="s">
        <v>80</v>
      </c>
      <c r="AV866" s="14" t="s">
        <v>80</v>
      </c>
      <c r="AW866" s="14" t="s">
        <v>4</v>
      </c>
      <c r="AX866" s="14" t="s">
        <v>78</v>
      </c>
      <c r="AY866" s="226" t="s">
        <v>135</v>
      </c>
    </row>
    <row r="867" spans="1:65" s="2" customFormat="1" ht="21.75" customHeight="1">
      <c r="A867" s="35"/>
      <c r="B867" s="36"/>
      <c r="C867" s="193" t="s">
        <v>661</v>
      </c>
      <c r="D867" s="193" t="s">
        <v>137</v>
      </c>
      <c r="E867" s="194" t="s">
        <v>662</v>
      </c>
      <c r="F867" s="195" t="s">
        <v>663</v>
      </c>
      <c r="G867" s="196" t="s">
        <v>140</v>
      </c>
      <c r="H867" s="197">
        <v>1087.1500000000001</v>
      </c>
      <c r="I867" s="198"/>
      <c r="J867" s="197">
        <f>ROUND(I867*H867,2)</f>
        <v>0</v>
      </c>
      <c r="K867" s="195" t="s">
        <v>141</v>
      </c>
      <c r="L867" s="40"/>
      <c r="M867" s="199" t="s">
        <v>18</v>
      </c>
      <c r="N867" s="200" t="s">
        <v>42</v>
      </c>
      <c r="O867" s="65"/>
      <c r="P867" s="201">
        <f>O867*H867</f>
        <v>0</v>
      </c>
      <c r="Q867" s="201">
        <v>2.4670000000000001E-2</v>
      </c>
      <c r="R867" s="201">
        <f>Q867*H867</f>
        <v>26.819990500000003</v>
      </c>
      <c r="S867" s="201">
        <v>0</v>
      </c>
      <c r="T867" s="202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03" t="s">
        <v>142</v>
      </c>
      <c r="AT867" s="203" t="s">
        <v>137</v>
      </c>
      <c r="AU867" s="203" t="s">
        <v>80</v>
      </c>
      <c r="AY867" s="18" t="s">
        <v>135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8" t="s">
        <v>78</v>
      </c>
      <c r="BK867" s="204">
        <f>ROUND(I867*H867,2)</f>
        <v>0</v>
      </c>
      <c r="BL867" s="18" t="s">
        <v>142</v>
      </c>
      <c r="BM867" s="203" t="s">
        <v>664</v>
      </c>
    </row>
    <row r="868" spans="1:65" s="13" customFormat="1" ht="10.199999999999999">
      <c r="B868" s="205"/>
      <c r="C868" s="206"/>
      <c r="D868" s="207" t="s">
        <v>144</v>
      </c>
      <c r="E868" s="208" t="s">
        <v>18</v>
      </c>
      <c r="F868" s="209" t="s">
        <v>341</v>
      </c>
      <c r="G868" s="206"/>
      <c r="H868" s="208" t="s">
        <v>18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144</v>
      </c>
      <c r="AU868" s="215" t="s">
        <v>80</v>
      </c>
      <c r="AV868" s="13" t="s">
        <v>78</v>
      </c>
      <c r="AW868" s="13" t="s">
        <v>33</v>
      </c>
      <c r="AX868" s="13" t="s">
        <v>71</v>
      </c>
      <c r="AY868" s="215" t="s">
        <v>135</v>
      </c>
    </row>
    <row r="869" spans="1:65" s="14" customFormat="1" ht="10.199999999999999">
      <c r="B869" s="216"/>
      <c r="C869" s="217"/>
      <c r="D869" s="207" t="s">
        <v>144</v>
      </c>
      <c r="E869" s="218" t="s">
        <v>18</v>
      </c>
      <c r="F869" s="219" t="s">
        <v>357</v>
      </c>
      <c r="G869" s="217"/>
      <c r="H869" s="220">
        <v>209.28</v>
      </c>
      <c r="I869" s="221"/>
      <c r="J869" s="217"/>
      <c r="K869" s="217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144</v>
      </c>
      <c r="AU869" s="226" t="s">
        <v>80</v>
      </c>
      <c r="AV869" s="14" t="s">
        <v>80</v>
      </c>
      <c r="AW869" s="14" t="s">
        <v>33</v>
      </c>
      <c r="AX869" s="14" t="s">
        <v>71</v>
      </c>
      <c r="AY869" s="226" t="s">
        <v>135</v>
      </c>
    </row>
    <row r="870" spans="1:65" s="14" customFormat="1" ht="10.199999999999999">
      <c r="B870" s="216"/>
      <c r="C870" s="217"/>
      <c r="D870" s="207" t="s">
        <v>144</v>
      </c>
      <c r="E870" s="218" t="s">
        <v>18</v>
      </c>
      <c r="F870" s="219" t="s">
        <v>342</v>
      </c>
      <c r="G870" s="217"/>
      <c r="H870" s="220">
        <v>11.52</v>
      </c>
      <c r="I870" s="221"/>
      <c r="J870" s="217"/>
      <c r="K870" s="217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144</v>
      </c>
      <c r="AU870" s="226" t="s">
        <v>80</v>
      </c>
      <c r="AV870" s="14" t="s">
        <v>80</v>
      </c>
      <c r="AW870" s="14" t="s">
        <v>33</v>
      </c>
      <c r="AX870" s="14" t="s">
        <v>71</v>
      </c>
      <c r="AY870" s="226" t="s">
        <v>135</v>
      </c>
    </row>
    <row r="871" spans="1:65" s="14" customFormat="1" ht="10.199999999999999">
      <c r="B871" s="216"/>
      <c r="C871" s="217"/>
      <c r="D871" s="207" t="s">
        <v>144</v>
      </c>
      <c r="E871" s="218" t="s">
        <v>18</v>
      </c>
      <c r="F871" s="219" t="s">
        <v>358</v>
      </c>
      <c r="G871" s="217"/>
      <c r="H871" s="220">
        <v>100.8</v>
      </c>
      <c r="I871" s="221"/>
      <c r="J871" s="217"/>
      <c r="K871" s="217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144</v>
      </c>
      <c r="AU871" s="226" t="s">
        <v>80</v>
      </c>
      <c r="AV871" s="14" t="s">
        <v>80</v>
      </c>
      <c r="AW871" s="14" t="s">
        <v>33</v>
      </c>
      <c r="AX871" s="14" t="s">
        <v>71</v>
      </c>
      <c r="AY871" s="226" t="s">
        <v>135</v>
      </c>
    </row>
    <row r="872" spans="1:65" s="14" customFormat="1" ht="10.199999999999999">
      <c r="B872" s="216"/>
      <c r="C872" s="217"/>
      <c r="D872" s="207" t="s">
        <v>144</v>
      </c>
      <c r="E872" s="218" t="s">
        <v>18</v>
      </c>
      <c r="F872" s="219" t="s">
        <v>343</v>
      </c>
      <c r="G872" s="217"/>
      <c r="H872" s="220">
        <v>5.76</v>
      </c>
      <c r="I872" s="221"/>
      <c r="J872" s="217"/>
      <c r="K872" s="217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144</v>
      </c>
      <c r="AU872" s="226" t="s">
        <v>80</v>
      </c>
      <c r="AV872" s="14" t="s">
        <v>80</v>
      </c>
      <c r="AW872" s="14" t="s">
        <v>33</v>
      </c>
      <c r="AX872" s="14" t="s">
        <v>71</v>
      </c>
      <c r="AY872" s="226" t="s">
        <v>135</v>
      </c>
    </row>
    <row r="873" spans="1:65" s="14" customFormat="1" ht="10.199999999999999">
      <c r="B873" s="216"/>
      <c r="C873" s="217"/>
      <c r="D873" s="207" t="s">
        <v>144</v>
      </c>
      <c r="E873" s="218" t="s">
        <v>18</v>
      </c>
      <c r="F873" s="219" t="s">
        <v>359</v>
      </c>
      <c r="G873" s="217"/>
      <c r="H873" s="220">
        <v>120.99</v>
      </c>
      <c r="I873" s="221"/>
      <c r="J873" s="217"/>
      <c r="K873" s="217"/>
      <c r="L873" s="222"/>
      <c r="M873" s="223"/>
      <c r="N873" s="224"/>
      <c r="O873" s="224"/>
      <c r="P873" s="224"/>
      <c r="Q873" s="224"/>
      <c r="R873" s="224"/>
      <c r="S873" s="224"/>
      <c r="T873" s="225"/>
      <c r="AT873" s="226" t="s">
        <v>144</v>
      </c>
      <c r="AU873" s="226" t="s">
        <v>80</v>
      </c>
      <c r="AV873" s="14" t="s">
        <v>80</v>
      </c>
      <c r="AW873" s="14" t="s">
        <v>33</v>
      </c>
      <c r="AX873" s="14" t="s">
        <v>71</v>
      </c>
      <c r="AY873" s="226" t="s">
        <v>135</v>
      </c>
    </row>
    <row r="874" spans="1:65" s="14" customFormat="1" ht="10.199999999999999">
      <c r="B874" s="216"/>
      <c r="C874" s="217"/>
      <c r="D874" s="207" t="s">
        <v>144</v>
      </c>
      <c r="E874" s="218" t="s">
        <v>18</v>
      </c>
      <c r="F874" s="219" t="s">
        <v>344</v>
      </c>
      <c r="G874" s="217"/>
      <c r="H874" s="220">
        <v>6.66</v>
      </c>
      <c r="I874" s="221"/>
      <c r="J874" s="217"/>
      <c r="K874" s="217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144</v>
      </c>
      <c r="AU874" s="226" t="s">
        <v>80</v>
      </c>
      <c r="AV874" s="14" t="s">
        <v>80</v>
      </c>
      <c r="AW874" s="14" t="s">
        <v>33</v>
      </c>
      <c r="AX874" s="14" t="s">
        <v>71</v>
      </c>
      <c r="AY874" s="226" t="s">
        <v>135</v>
      </c>
    </row>
    <row r="875" spans="1:65" s="14" customFormat="1" ht="10.199999999999999">
      <c r="B875" s="216"/>
      <c r="C875" s="217"/>
      <c r="D875" s="207" t="s">
        <v>144</v>
      </c>
      <c r="E875" s="218" t="s">
        <v>18</v>
      </c>
      <c r="F875" s="219" t="s">
        <v>360</v>
      </c>
      <c r="G875" s="217"/>
      <c r="H875" s="220">
        <v>41.22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144</v>
      </c>
      <c r="AU875" s="226" t="s">
        <v>80</v>
      </c>
      <c r="AV875" s="14" t="s">
        <v>80</v>
      </c>
      <c r="AW875" s="14" t="s">
        <v>33</v>
      </c>
      <c r="AX875" s="14" t="s">
        <v>71</v>
      </c>
      <c r="AY875" s="226" t="s">
        <v>135</v>
      </c>
    </row>
    <row r="876" spans="1:65" s="13" customFormat="1" ht="10.199999999999999">
      <c r="B876" s="205"/>
      <c r="C876" s="206"/>
      <c r="D876" s="207" t="s">
        <v>144</v>
      </c>
      <c r="E876" s="208" t="s">
        <v>18</v>
      </c>
      <c r="F876" s="209" t="s">
        <v>361</v>
      </c>
      <c r="G876" s="206"/>
      <c r="H876" s="208" t="s">
        <v>18</v>
      </c>
      <c r="I876" s="210"/>
      <c r="J876" s="206"/>
      <c r="K876" s="206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144</v>
      </c>
      <c r="AU876" s="215" t="s">
        <v>80</v>
      </c>
      <c r="AV876" s="13" t="s">
        <v>78</v>
      </c>
      <c r="AW876" s="13" t="s">
        <v>33</v>
      </c>
      <c r="AX876" s="13" t="s">
        <v>71</v>
      </c>
      <c r="AY876" s="215" t="s">
        <v>135</v>
      </c>
    </row>
    <row r="877" spans="1:65" s="14" customFormat="1" ht="10.199999999999999">
      <c r="B877" s="216"/>
      <c r="C877" s="217"/>
      <c r="D877" s="207" t="s">
        <v>144</v>
      </c>
      <c r="E877" s="218" t="s">
        <v>18</v>
      </c>
      <c r="F877" s="219" t="s">
        <v>362</v>
      </c>
      <c r="G877" s="217"/>
      <c r="H877" s="220">
        <v>192.68</v>
      </c>
      <c r="I877" s="221"/>
      <c r="J877" s="217"/>
      <c r="K877" s="217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144</v>
      </c>
      <c r="AU877" s="226" t="s">
        <v>80</v>
      </c>
      <c r="AV877" s="14" t="s">
        <v>80</v>
      </c>
      <c r="AW877" s="14" t="s">
        <v>33</v>
      </c>
      <c r="AX877" s="14" t="s">
        <v>71</v>
      </c>
      <c r="AY877" s="226" t="s">
        <v>135</v>
      </c>
    </row>
    <row r="878" spans="1:65" s="14" customFormat="1" ht="10.199999999999999">
      <c r="B878" s="216"/>
      <c r="C878" s="217"/>
      <c r="D878" s="207" t="s">
        <v>144</v>
      </c>
      <c r="E878" s="218" t="s">
        <v>18</v>
      </c>
      <c r="F878" s="219" t="s">
        <v>363</v>
      </c>
      <c r="G878" s="217"/>
      <c r="H878" s="220">
        <v>0.64</v>
      </c>
      <c r="I878" s="221"/>
      <c r="J878" s="217"/>
      <c r="K878" s="217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144</v>
      </c>
      <c r="AU878" s="226" t="s">
        <v>80</v>
      </c>
      <c r="AV878" s="14" t="s">
        <v>80</v>
      </c>
      <c r="AW878" s="14" t="s">
        <v>33</v>
      </c>
      <c r="AX878" s="14" t="s">
        <v>71</v>
      </c>
      <c r="AY878" s="226" t="s">
        <v>135</v>
      </c>
    </row>
    <row r="879" spans="1:65" s="14" customFormat="1" ht="10.199999999999999">
      <c r="B879" s="216"/>
      <c r="C879" s="217"/>
      <c r="D879" s="207" t="s">
        <v>144</v>
      </c>
      <c r="E879" s="218" t="s">
        <v>18</v>
      </c>
      <c r="F879" s="219" t="s">
        <v>363</v>
      </c>
      <c r="G879" s="217"/>
      <c r="H879" s="220">
        <v>0.64</v>
      </c>
      <c r="I879" s="221"/>
      <c r="J879" s="217"/>
      <c r="K879" s="217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144</v>
      </c>
      <c r="AU879" s="226" t="s">
        <v>80</v>
      </c>
      <c r="AV879" s="14" t="s">
        <v>80</v>
      </c>
      <c r="AW879" s="14" t="s">
        <v>33</v>
      </c>
      <c r="AX879" s="14" t="s">
        <v>71</v>
      </c>
      <c r="AY879" s="226" t="s">
        <v>135</v>
      </c>
    </row>
    <row r="880" spans="1:65" s="14" customFormat="1" ht="10.199999999999999">
      <c r="B880" s="216"/>
      <c r="C880" s="217"/>
      <c r="D880" s="207" t="s">
        <v>144</v>
      </c>
      <c r="E880" s="218" t="s">
        <v>18</v>
      </c>
      <c r="F880" s="219" t="s">
        <v>364</v>
      </c>
      <c r="G880" s="217"/>
      <c r="H880" s="220">
        <v>6.89</v>
      </c>
      <c r="I880" s="221"/>
      <c r="J880" s="217"/>
      <c r="K880" s="217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144</v>
      </c>
      <c r="AU880" s="226" t="s">
        <v>80</v>
      </c>
      <c r="AV880" s="14" t="s">
        <v>80</v>
      </c>
      <c r="AW880" s="14" t="s">
        <v>33</v>
      </c>
      <c r="AX880" s="14" t="s">
        <v>71</v>
      </c>
      <c r="AY880" s="226" t="s">
        <v>135</v>
      </c>
    </row>
    <row r="881" spans="2:51" s="14" customFormat="1" ht="10.199999999999999">
      <c r="B881" s="216"/>
      <c r="C881" s="217"/>
      <c r="D881" s="207" t="s">
        <v>144</v>
      </c>
      <c r="E881" s="218" t="s">
        <v>18</v>
      </c>
      <c r="F881" s="219" t="s">
        <v>364</v>
      </c>
      <c r="G881" s="217"/>
      <c r="H881" s="220">
        <v>6.89</v>
      </c>
      <c r="I881" s="221"/>
      <c r="J881" s="217"/>
      <c r="K881" s="217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144</v>
      </c>
      <c r="AU881" s="226" t="s">
        <v>80</v>
      </c>
      <c r="AV881" s="14" t="s">
        <v>80</v>
      </c>
      <c r="AW881" s="14" t="s">
        <v>33</v>
      </c>
      <c r="AX881" s="14" t="s">
        <v>71</v>
      </c>
      <c r="AY881" s="226" t="s">
        <v>135</v>
      </c>
    </row>
    <row r="882" spans="2:51" s="14" customFormat="1" ht="10.199999999999999">
      <c r="B882" s="216"/>
      <c r="C882" s="217"/>
      <c r="D882" s="207" t="s">
        <v>144</v>
      </c>
      <c r="E882" s="218" t="s">
        <v>18</v>
      </c>
      <c r="F882" s="219" t="s">
        <v>365</v>
      </c>
      <c r="G882" s="217"/>
      <c r="H882" s="220">
        <v>6</v>
      </c>
      <c r="I882" s="221"/>
      <c r="J882" s="217"/>
      <c r="K882" s="217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144</v>
      </c>
      <c r="AU882" s="226" t="s">
        <v>80</v>
      </c>
      <c r="AV882" s="14" t="s">
        <v>80</v>
      </c>
      <c r="AW882" s="14" t="s">
        <v>33</v>
      </c>
      <c r="AX882" s="14" t="s">
        <v>71</v>
      </c>
      <c r="AY882" s="226" t="s">
        <v>135</v>
      </c>
    </row>
    <row r="883" spans="2:51" s="14" customFormat="1" ht="10.199999999999999">
      <c r="B883" s="216"/>
      <c r="C883" s="217"/>
      <c r="D883" s="207" t="s">
        <v>144</v>
      </c>
      <c r="E883" s="218" t="s">
        <v>18</v>
      </c>
      <c r="F883" s="219" t="s">
        <v>366</v>
      </c>
      <c r="G883" s="217"/>
      <c r="H883" s="220">
        <v>7.31</v>
      </c>
      <c r="I883" s="221"/>
      <c r="J883" s="217"/>
      <c r="K883" s="217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144</v>
      </c>
      <c r="AU883" s="226" t="s">
        <v>80</v>
      </c>
      <c r="AV883" s="14" t="s">
        <v>80</v>
      </c>
      <c r="AW883" s="14" t="s">
        <v>33</v>
      </c>
      <c r="AX883" s="14" t="s">
        <v>71</v>
      </c>
      <c r="AY883" s="226" t="s">
        <v>135</v>
      </c>
    </row>
    <row r="884" spans="2:51" s="14" customFormat="1" ht="10.199999999999999">
      <c r="B884" s="216"/>
      <c r="C884" s="217"/>
      <c r="D884" s="207" t="s">
        <v>144</v>
      </c>
      <c r="E884" s="218" t="s">
        <v>18</v>
      </c>
      <c r="F884" s="219" t="s">
        <v>366</v>
      </c>
      <c r="G884" s="217"/>
      <c r="H884" s="220">
        <v>7.31</v>
      </c>
      <c r="I884" s="221"/>
      <c r="J884" s="217"/>
      <c r="K884" s="217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144</v>
      </c>
      <c r="AU884" s="226" t="s">
        <v>80</v>
      </c>
      <c r="AV884" s="14" t="s">
        <v>80</v>
      </c>
      <c r="AW884" s="14" t="s">
        <v>33</v>
      </c>
      <c r="AX884" s="14" t="s">
        <v>71</v>
      </c>
      <c r="AY884" s="226" t="s">
        <v>135</v>
      </c>
    </row>
    <row r="885" spans="2:51" s="14" customFormat="1" ht="10.199999999999999">
      <c r="B885" s="216"/>
      <c r="C885" s="217"/>
      <c r="D885" s="207" t="s">
        <v>144</v>
      </c>
      <c r="E885" s="218" t="s">
        <v>18</v>
      </c>
      <c r="F885" s="219" t="s">
        <v>367</v>
      </c>
      <c r="G885" s="217"/>
      <c r="H885" s="220">
        <v>3.29</v>
      </c>
      <c r="I885" s="221"/>
      <c r="J885" s="217"/>
      <c r="K885" s="217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144</v>
      </c>
      <c r="AU885" s="226" t="s">
        <v>80</v>
      </c>
      <c r="AV885" s="14" t="s">
        <v>80</v>
      </c>
      <c r="AW885" s="14" t="s">
        <v>33</v>
      </c>
      <c r="AX885" s="14" t="s">
        <v>71</v>
      </c>
      <c r="AY885" s="226" t="s">
        <v>135</v>
      </c>
    </row>
    <row r="886" spans="2:51" s="14" customFormat="1" ht="10.199999999999999">
      <c r="B886" s="216"/>
      <c r="C886" s="217"/>
      <c r="D886" s="207" t="s">
        <v>144</v>
      </c>
      <c r="E886" s="218" t="s">
        <v>18</v>
      </c>
      <c r="F886" s="219" t="s">
        <v>367</v>
      </c>
      <c r="G886" s="217"/>
      <c r="H886" s="220">
        <v>3.29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144</v>
      </c>
      <c r="AU886" s="226" t="s">
        <v>80</v>
      </c>
      <c r="AV886" s="14" t="s">
        <v>80</v>
      </c>
      <c r="AW886" s="14" t="s">
        <v>33</v>
      </c>
      <c r="AX886" s="14" t="s">
        <v>71</v>
      </c>
      <c r="AY886" s="226" t="s">
        <v>135</v>
      </c>
    </row>
    <row r="887" spans="2:51" s="14" customFormat="1" ht="10.199999999999999">
      <c r="B887" s="216"/>
      <c r="C887" s="217"/>
      <c r="D887" s="207" t="s">
        <v>144</v>
      </c>
      <c r="E887" s="218" t="s">
        <v>18</v>
      </c>
      <c r="F887" s="219" t="s">
        <v>363</v>
      </c>
      <c r="G887" s="217"/>
      <c r="H887" s="220">
        <v>0.64</v>
      </c>
      <c r="I887" s="221"/>
      <c r="J887" s="217"/>
      <c r="K887" s="217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144</v>
      </c>
      <c r="AU887" s="226" t="s">
        <v>80</v>
      </c>
      <c r="AV887" s="14" t="s">
        <v>80</v>
      </c>
      <c r="AW887" s="14" t="s">
        <v>33</v>
      </c>
      <c r="AX887" s="14" t="s">
        <v>71</v>
      </c>
      <c r="AY887" s="226" t="s">
        <v>135</v>
      </c>
    </row>
    <row r="888" spans="2:51" s="13" customFormat="1" ht="10.199999999999999">
      <c r="B888" s="205"/>
      <c r="C888" s="206"/>
      <c r="D888" s="207" t="s">
        <v>144</v>
      </c>
      <c r="E888" s="208" t="s">
        <v>18</v>
      </c>
      <c r="F888" s="209" t="s">
        <v>345</v>
      </c>
      <c r="G888" s="206"/>
      <c r="H888" s="208" t="s">
        <v>18</v>
      </c>
      <c r="I888" s="210"/>
      <c r="J888" s="206"/>
      <c r="K888" s="206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144</v>
      </c>
      <c r="AU888" s="215" t="s">
        <v>80</v>
      </c>
      <c r="AV888" s="13" t="s">
        <v>78</v>
      </c>
      <c r="AW888" s="13" t="s">
        <v>33</v>
      </c>
      <c r="AX888" s="13" t="s">
        <v>71</v>
      </c>
      <c r="AY888" s="215" t="s">
        <v>135</v>
      </c>
    </row>
    <row r="889" spans="2:51" s="14" customFormat="1" ht="10.199999999999999">
      <c r="B889" s="216"/>
      <c r="C889" s="217"/>
      <c r="D889" s="207" t="s">
        <v>144</v>
      </c>
      <c r="E889" s="218" t="s">
        <v>18</v>
      </c>
      <c r="F889" s="219" t="s">
        <v>368</v>
      </c>
      <c r="G889" s="217"/>
      <c r="H889" s="220">
        <v>41.54</v>
      </c>
      <c r="I889" s="221"/>
      <c r="J889" s="217"/>
      <c r="K889" s="217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144</v>
      </c>
      <c r="AU889" s="226" t="s">
        <v>80</v>
      </c>
      <c r="AV889" s="14" t="s">
        <v>80</v>
      </c>
      <c r="AW889" s="14" t="s">
        <v>33</v>
      </c>
      <c r="AX889" s="14" t="s">
        <v>71</v>
      </c>
      <c r="AY889" s="226" t="s">
        <v>135</v>
      </c>
    </row>
    <row r="890" spans="2:51" s="14" customFormat="1" ht="10.199999999999999">
      <c r="B890" s="216"/>
      <c r="C890" s="217"/>
      <c r="D890" s="207" t="s">
        <v>144</v>
      </c>
      <c r="E890" s="218" t="s">
        <v>18</v>
      </c>
      <c r="F890" s="219" t="s">
        <v>369</v>
      </c>
      <c r="G890" s="217"/>
      <c r="H890" s="220">
        <v>117.36</v>
      </c>
      <c r="I890" s="221"/>
      <c r="J890" s="217"/>
      <c r="K890" s="217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144</v>
      </c>
      <c r="AU890" s="226" t="s">
        <v>80</v>
      </c>
      <c r="AV890" s="14" t="s">
        <v>80</v>
      </c>
      <c r="AW890" s="14" t="s">
        <v>33</v>
      </c>
      <c r="AX890" s="14" t="s">
        <v>71</v>
      </c>
      <c r="AY890" s="226" t="s">
        <v>135</v>
      </c>
    </row>
    <row r="891" spans="2:51" s="14" customFormat="1" ht="10.199999999999999">
      <c r="B891" s="216"/>
      <c r="C891" s="217"/>
      <c r="D891" s="207" t="s">
        <v>144</v>
      </c>
      <c r="E891" s="218" t="s">
        <v>18</v>
      </c>
      <c r="F891" s="219" t="s">
        <v>346</v>
      </c>
      <c r="G891" s="217"/>
      <c r="H891" s="220">
        <v>6.61</v>
      </c>
      <c r="I891" s="221"/>
      <c r="J891" s="217"/>
      <c r="K891" s="217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144</v>
      </c>
      <c r="AU891" s="226" t="s">
        <v>80</v>
      </c>
      <c r="AV891" s="14" t="s">
        <v>80</v>
      </c>
      <c r="AW891" s="14" t="s">
        <v>33</v>
      </c>
      <c r="AX891" s="14" t="s">
        <v>71</v>
      </c>
      <c r="AY891" s="226" t="s">
        <v>135</v>
      </c>
    </row>
    <row r="892" spans="2:51" s="14" customFormat="1" ht="10.199999999999999">
      <c r="B892" s="216"/>
      <c r="C892" s="217"/>
      <c r="D892" s="207" t="s">
        <v>144</v>
      </c>
      <c r="E892" s="218" t="s">
        <v>18</v>
      </c>
      <c r="F892" s="219" t="s">
        <v>370</v>
      </c>
      <c r="G892" s="217"/>
      <c r="H892" s="220">
        <v>104.24</v>
      </c>
      <c r="I892" s="221"/>
      <c r="J892" s="217"/>
      <c r="K892" s="217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144</v>
      </c>
      <c r="AU892" s="226" t="s">
        <v>80</v>
      </c>
      <c r="AV892" s="14" t="s">
        <v>80</v>
      </c>
      <c r="AW892" s="14" t="s">
        <v>33</v>
      </c>
      <c r="AX892" s="14" t="s">
        <v>71</v>
      </c>
      <c r="AY892" s="226" t="s">
        <v>135</v>
      </c>
    </row>
    <row r="893" spans="2:51" s="14" customFormat="1" ht="10.199999999999999">
      <c r="B893" s="216"/>
      <c r="C893" s="217"/>
      <c r="D893" s="207" t="s">
        <v>144</v>
      </c>
      <c r="E893" s="218" t="s">
        <v>18</v>
      </c>
      <c r="F893" s="219" t="s">
        <v>371</v>
      </c>
      <c r="G893" s="217"/>
      <c r="H893" s="220">
        <v>97.2</v>
      </c>
      <c r="I893" s="221"/>
      <c r="J893" s="217"/>
      <c r="K893" s="217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144</v>
      </c>
      <c r="AU893" s="226" t="s">
        <v>80</v>
      </c>
      <c r="AV893" s="14" t="s">
        <v>80</v>
      </c>
      <c r="AW893" s="14" t="s">
        <v>33</v>
      </c>
      <c r="AX893" s="14" t="s">
        <v>71</v>
      </c>
      <c r="AY893" s="226" t="s">
        <v>135</v>
      </c>
    </row>
    <row r="894" spans="2:51" s="14" customFormat="1" ht="10.199999999999999">
      <c r="B894" s="216"/>
      <c r="C894" s="217"/>
      <c r="D894" s="207" t="s">
        <v>144</v>
      </c>
      <c r="E894" s="218" t="s">
        <v>18</v>
      </c>
      <c r="F894" s="219" t="s">
        <v>347</v>
      </c>
      <c r="G894" s="217"/>
      <c r="H894" s="220">
        <v>5.4</v>
      </c>
      <c r="I894" s="221"/>
      <c r="J894" s="217"/>
      <c r="K894" s="217"/>
      <c r="L894" s="222"/>
      <c r="M894" s="223"/>
      <c r="N894" s="224"/>
      <c r="O894" s="224"/>
      <c r="P894" s="224"/>
      <c r="Q894" s="224"/>
      <c r="R894" s="224"/>
      <c r="S894" s="224"/>
      <c r="T894" s="225"/>
      <c r="AT894" s="226" t="s">
        <v>144</v>
      </c>
      <c r="AU894" s="226" t="s">
        <v>80</v>
      </c>
      <c r="AV894" s="14" t="s">
        <v>80</v>
      </c>
      <c r="AW894" s="14" t="s">
        <v>33</v>
      </c>
      <c r="AX894" s="14" t="s">
        <v>71</v>
      </c>
      <c r="AY894" s="226" t="s">
        <v>135</v>
      </c>
    </row>
    <row r="895" spans="2:51" s="14" customFormat="1" ht="10.199999999999999">
      <c r="B895" s="216"/>
      <c r="C895" s="217"/>
      <c r="D895" s="207" t="s">
        <v>144</v>
      </c>
      <c r="E895" s="218" t="s">
        <v>18</v>
      </c>
      <c r="F895" s="219" t="s">
        <v>372</v>
      </c>
      <c r="G895" s="217"/>
      <c r="H895" s="220">
        <v>114</v>
      </c>
      <c r="I895" s="221"/>
      <c r="J895" s="217"/>
      <c r="K895" s="217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144</v>
      </c>
      <c r="AU895" s="226" t="s">
        <v>80</v>
      </c>
      <c r="AV895" s="14" t="s">
        <v>80</v>
      </c>
      <c r="AW895" s="14" t="s">
        <v>33</v>
      </c>
      <c r="AX895" s="14" t="s">
        <v>71</v>
      </c>
      <c r="AY895" s="226" t="s">
        <v>135</v>
      </c>
    </row>
    <row r="896" spans="2:51" s="13" customFormat="1" ht="10.199999999999999">
      <c r="B896" s="205"/>
      <c r="C896" s="206"/>
      <c r="D896" s="207" t="s">
        <v>144</v>
      </c>
      <c r="E896" s="208" t="s">
        <v>18</v>
      </c>
      <c r="F896" s="209" t="s">
        <v>373</v>
      </c>
      <c r="G896" s="206"/>
      <c r="H896" s="208" t="s">
        <v>18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144</v>
      </c>
      <c r="AU896" s="215" t="s">
        <v>80</v>
      </c>
      <c r="AV896" s="13" t="s">
        <v>78</v>
      </c>
      <c r="AW896" s="13" t="s">
        <v>33</v>
      </c>
      <c r="AX896" s="13" t="s">
        <v>71</v>
      </c>
      <c r="AY896" s="215" t="s">
        <v>135</v>
      </c>
    </row>
    <row r="897" spans="2:51" s="14" customFormat="1" ht="10.199999999999999">
      <c r="B897" s="216"/>
      <c r="C897" s="217"/>
      <c r="D897" s="207" t="s">
        <v>144</v>
      </c>
      <c r="E897" s="218" t="s">
        <v>18</v>
      </c>
      <c r="F897" s="219" t="s">
        <v>374</v>
      </c>
      <c r="G897" s="217"/>
      <c r="H897" s="220">
        <v>140.02000000000001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144</v>
      </c>
      <c r="AU897" s="226" t="s">
        <v>80</v>
      </c>
      <c r="AV897" s="14" t="s">
        <v>80</v>
      </c>
      <c r="AW897" s="14" t="s">
        <v>33</v>
      </c>
      <c r="AX897" s="14" t="s">
        <v>71</v>
      </c>
      <c r="AY897" s="226" t="s">
        <v>135</v>
      </c>
    </row>
    <row r="898" spans="2:51" s="14" customFormat="1" ht="10.199999999999999">
      <c r="B898" s="216"/>
      <c r="C898" s="217"/>
      <c r="D898" s="207" t="s">
        <v>144</v>
      </c>
      <c r="E898" s="218" t="s">
        <v>18</v>
      </c>
      <c r="F898" s="219" t="s">
        <v>363</v>
      </c>
      <c r="G898" s="217"/>
      <c r="H898" s="220">
        <v>0.64</v>
      </c>
      <c r="I898" s="221"/>
      <c r="J898" s="217"/>
      <c r="K898" s="217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144</v>
      </c>
      <c r="AU898" s="226" t="s">
        <v>80</v>
      </c>
      <c r="AV898" s="14" t="s">
        <v>80</v>
      </c>
      <c r="AW898" s="14" t="s">
        <v>33</v>
      </c>
      <c r="AX898" s="14" t="s">
        <v>71</v>
      </c>
      <c r="AY898" s="226" t="s">
        <v>135</v>
      </c>
    </row>
    <row r="899" spans="2:51" s="14" customFormat="1" ht="10.199999999999999">
      <c r="B899" s="216"/>
      <c r="C899" s="217"/>
      <c r="D899" s="207" t="s">
        <v>144</v>
      </c>
      <c r="E899" s="218" t="s">
        <v>18</v>
      </c>
      <c r="F899" s="219" t="s">
        <v>363</v>
      </c>
      <c r="G899" s="217"/>
      <c r="H899" s="220">
        <v>0.64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144</v>
      </c>
      <c r="AU899" s="226" t="s">
        <v>80</v>
      </c>
      <c r="AV899" s="14" t="s">
        <v>80</v>
      </c>
      <c r="AW899" s="14" t="s">
        <v>33</v>
      </c>
      <c r="AX899" s="14" t="s">
        <v>71</v>
      </c>
      <c r="AY899" s="226" t="s">
        <v>135</v>
      </c>
    </row>
    <row r="900" spans="2:51" s="14" customFormat="1" ht="10.199999999999999">
      <c r="B900" s="216"/>
      <c r="C900" s="217"/>
      <c r="D900" s="207" t="s">
        <v>144</v>
      </c>
      <c r="E900" s="218" t="s">
        <v>18</v>
      </c>
      <c r="F900" s="219" t="s">
        <v>375</v>
      </c>
      <c r="G900" s="217"/>
      <c r="H900" s="220">
        <v>6.33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144</v>
      </c>
      <c r="AU900" s="226" t="s">
        <v>80</v>
      </c>
      <c r="AV900" s="14" t="s">
        <v>80</v>
      </c>
      <c r="AW900" s="14" t="s">
        <v>33</v>
      </c>
      <c r="AX900" s="14" t="s">
        <v>71</v>
      </c>
      <c r="AY900" s="226" t="s">
        <v>135</v>
      </c>
    </row>
    <row r="901" spans="2:51" s="14" customFormat="1" ht="10.199999999999999">
      <c r="B901" s="216"/>
      <c r="C901" s="217"/>
      <c r="D901" s="207" t="s">
        <v>144</v>
      </c>
      <c r="E901" s="218" t="s">
        <v>18</v>
      </c>
      <c r="F901" s="219" t="s">
        <v>375</v>
      </c>
      <c r="G901" s="217"/>
      <c r="H901" s="220">
        <v>6.33</v>
      </c>
      <c r="I901" s="221"/>
      <c r="J901" s="217"/>
      <c r="K901" s="217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144</v>
      </c>
      <c r="AU901" s="226" t="s">
        <v>80</v>
      </c>
      <c r="AV901" s="14" t="s">
        <v>80</v>
      </c>
      <c r="AW901" s="14" t="s">
        <v>33</v>
      </c>
      <c r="AX901" s="14" t="s">
        <v>71</v>
      </c>
      <c r="AY901" s="226" t="s">
        <v>135</v>
      </c>
    </row>
    <row r="902" spans="2:51" s="14" customFormat="1" ht="10.199999999999999">
      <c r="B902" s="216"/>
      <c r="C902" s="217"/>
      <c r="D902" s="207" t="s">
        <v>144</v>
      </c>
      <c r="E902" s="218" t="s">
        <v>18</v>
      </c>
      <c r="F902" s="219" t="s">
        <v>376</v>
      </c>
      <c r="G902" s="217"/>
      <c r="H902" s="220">
        <v>39.42</v>
      </c>
      <c r="I902" s="221"/>
      <c r="J902" s="217"/>
      <c r="K902" s="217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144</v>
      </c>
      <c r="AU902" s="226" t="s">
        <v>80</v>
      </c>
      <c r="AV902" s="14" t="s">
        <v>80</v>
      </c>
      <c r="AW902" s="14" t="s">
        <v>33</v>
      </c>
      <c r="AX902" s="14" t="s">
        <v>71</v>
      </c>
      <c r="AY902" s="226" t="s">
        <v>135</v>
      </c>
    </row>
    <row r="903" spans="2:51" s="14" customFormat="1" ht="10.199999999999999">
      <c r="B903" s="216"/>
      <c r="C903" s="217"/>
      <c r="D903" s="207" t="s">
        <v>144</v>
      </c>
      <c r="E903" s="218" t="s">
        <v>18</v>
      </c>
      <c r="F903" s="219" t="s">
        <v>363</v>
      </c>
      <c r="G903" s="217"/>
      <c r="H903" s="220">
        <v>0.64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144</v>
      </c>
      <c r="AU903" s="226" t="s">
        <v>80</v>
      </c>
      <c r="AV903" s="14" t="s">
        <v>80</v>
      </c>
      <c r="AW903" s="14" t="s">
        <v>33</v>
      </c>
      <c r="AX903" s="14" t="s">
        <v>71</v>
      </c>
      <c r="AY903" s="226" t="s">
        <v>135</v>
      </c>
    </row>
    <row r="904" spans="2:51" s="14" customFormat="1" ht="10.199999999999999">
      <c r="B904" s="216"/>
      <c r="C904" s="217"/>
      <c r="D904" s="207" t="s">
        <v>144</v>
      </c>
      <c r="E904" s="218" t="s">
        <v>18</v>
      </c>
      <c r="F904" s="219" t="s">
        <v>377</v>
      </c>
      <c r="G904" s="217"/>
      <c r="H904" s="220">
        <v>1.35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144</v>
      </c>
      <c r="AU904" s="226" t="s">
        <v>80</v>
      </c>
      <c r="AV904" s="14" t="s">
        <v>80</v>
      </c>
      <c r="AW904" s="14" t="s">
        <v>33</v>
      </c>
      <c r="AX904" s="14" t="s">
        <v>71</v>
      </c>
      <c r="AY904" s="226" t="s">
        <v>135</v>
      </c>
    </row>
    <row r="905" spans="2:51" s="14" customFormat="1" ht="10.199999999999999">
      <c r="B905" s="216"/>
      <c r="C905" s="217"/>
      <c r="D905" s="207" t="s">
        <v>144</v>
      </c>
      <c r="E905" s="218" t="s">
        <v>18</v>
      </c>
      <c r="F905" s="219" t="s">
        <v>378</v>
      </c>
      <c r="G905" s="217"/>
      <c r="H905" s="220">
        <v>3.53</v>
      </c>
      <c r="I905" s="221"/>
      <c r="J905" s="217"/>
      <c r="K905" s="217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144</v>
      </c>
      <c r="AU905" s="226" t="s">
        <v>80</v>
      </c>
      <c r="AV905" s="14" t="s">
        <v>80</v>
      </c>
      <c r="AW905" s="14" t="s">
        <v>33</v>
      </c>
      <c r="AX905" s="14" t="s">
        <v>71</v>
      </c>
      <c r="AY905" s="226" t="s">
        <v>135</v>
      </c>
    </row>
    <row r="906" spans="2:51" s="14" customFormat="1" ht="10.199999999999999">
      <c r="B906" s="216"/>
      <c r="C906" s="217"/>
      <c r="D906" s="207" t="s">
        <v>144</v>
      </c>
      <c r="E906" s="218" t="s">
        <v>18</v>
      </c>
      <c r="F906" s="219" t="s">
        <v>379</v>
      </c>
      <c r="G906" s="217"/>
      <c r="H906" s="220">
        <v>38.880000000000003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144</v>
      </c>
      <c r="AU906" s="226" t="s">
        <v>80</v>
      </c>
      <c r="AV906" s="14" t="s">
        <v>80</v>
      </c>
      <c r="AW906" s="14" t="s">
        <v>33</v>
      </c>
      <c r="AX906" s="14" t="s">
        <v>71</v>
      </c>
      <c r="AY906" s="226" t="s">
        <v>135</v>
      </c>
    </row>
    <row r="907" spans="2:51" s="14" customFormat="1" ht="10.199999999999999">
      <c r="B907" s="216"/>
      <c r="C907" s="217"/>
      <c r="D907" s="207" t="s">
        <v>144</v>
      </c>
      <c r="E907" s="218" t="s">
        <v>18</v>
      </c>
      <c r="F907" s="219" t="s">
        <v>380</v>
      </c>
      <c r="G907" s="217"/>
      <c r="H907" s="220">
        <v>4.78</v>
      </c>
      <c r="I907" s="221"/>
      <c r="J907" s="217"/>
      <c r="K907" s="217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144</v>
      </c>
      <c r="AU907" s="226" t="s">
        <v>80</v>
      </c>
      <c r="AV907" s="14" t="s">
        <v>80</v>
      </c>
      <c r="AW907" s="14" t="s">
        <v>33</v>
      </c>
      <c r="AX907" s="14" t="s">
        <v>71</v>
      </c>
      <c r="AY907" s="226" t="s">
        <v>135</v>
      </c>
    </row>
    <row r="908" spans="2:51" s="14" customFormat="1" ht="10.199999999999999">
      <c r="B908" s="216"/>
      <c r="C908" s="217"/>
      <c r="D908" s="207" t="s">
        <v>144</v>
      </c>
      <c r="E908" s="218" t="s">
        <v>18</v>
      </c>
      <c r="F908" s="219" t="s">
        <v>381</v>
      </c>
      <c r="G908" s="217"/>
      <c r="H908" s="220">
        <v>7.56</v>
      </c>
      <c r="I908" s="221"/>
      <c r="J908" s="217"/>
      <c r="K908" s="217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144</v>
      </c>
      <c r="AU908" s="226" t="s">
        <v>80</v>
      </c>
      <c r="AV908" s="14" t="s">
        <v>80</v>
      </c>
      <c r="AW908" s="14" t="s">
        <v>33</v>
      </c>
      <c r="AX908" s="14" t="s">
        <v>71</v>
      </c>
      <c r="AY908" s="226" t="s">
        <v>135</v>
      </c>
    </row>
    <row r="909" spans="2:51" s="14" customFormat="1" ht="10.199999999999999">
      <c r="B909" s="216"/>
      <c r="C909" s="217"/>
      <c r="D909" s="207" t="s">
        <v>144</v>
      </c>
      <c r="E909" s="218" t="s">
        <v>18</v>
      </c>
      <c r="F909" s="219" t="s">
        <v>382</v>
      </c>
      <c r="G909" s="217"/>
      <c r="H909" s="220">
        <v>1.35</v>
      </c>
      <c r="I909" s="221"/>
      <c r="J909" s="217"/>
      <c r="K909" s="217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144</v>
      </c>
      <c r="AU909" s="226" t="s">
        <v>80</v>
      </c>
      <c r="AV909" s="14" t="s">
        <v>80</v>
      </c>
      <c r="AW909" s="14" t="s">
        <v>33</v>
      </c>
      <c r="AX909" s="14" t="s">
        <v>71</v>
      </c>
      <c r="AY909" s="226" t="s">
        <v>135</v>
      </c>
    </row>
    <row r="910" spans="2:51" s="13" customFormat="1" ht="10.199999999999999">
      <c r="B910" s="205"/>
      <c r="C910" s="206"/>
      <c r="D910" s="207" t="s">
        <v>144</v>
      </c>
      <c r="E910" s="208" t="s">
        <v>18</v>
      </c>
      <c r="F910" s="209" t="s">
        <v>383</v>
      </c>
      <c r="G910" s="206"/>
      <c r="H910" s="208" t="s">
        <v>18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144</v>
      </c>
      <c r="AU910" s="215" t="s">
        <v>80</v>
      </c>
      <c r="AV910" s="13" t="s">
        <v>78</v>
      </c>
      <c r="AW910" s="13" t="s">
        <v>33</v>
      </c>
      <c r="AX910" s="13" t="s">
        <v>71</v>
      </c>
      <c r="AY910" s="215" t="s">
        <v>135</v>
      </c>
    </row>
    <row r="911" spans="2:51" s="14" customFormat="1" ht="10.199999999999999">
      <c r="B911" s="216"/>
      <c r="C911" s="217"/>
      <c r="D911" s="207" t="s">
        <v>144</v>
      </c>
      <c r="E911" s="218" t="s">
        <v>18</v>
      </c>
      <c r="F911" s="219" t="s">
        <v>384</v>
      </c>
      <c r="G911" s="217"/>
      <c r="H911" s="220">
        <v>-299.54000000000002</v>
      </c>
      <c r="I911" s="221"/>
      <c r="J911" s="217"/>
      <c r="K911" s="217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144</v>
      </c>
      <c r="AU911" s="226" t="s">
        <v>80</v>
      </c>
      <c r="AV911" s="14" t="s">
        <v>80</v>
      </c>
      <c r="AW911" s="14" t="s">
        <v>33</v>
      </c>
      <c r="AX911" s="14" t="s">
        <v>71</v>
      </c>
      <c r="AY911" s="226" t="s">
        <v>135</v>
      </c>
    </row>
    <row r="912" spans="2:51" s="13" customFormat="1" ht="10.199999999999999">
      <c r="B912" s="205"/>
      <c r="C912" s="206"/>
      <c r="D912" s="207" t="s">
        <v>144</v>
      </c>
      <c r="E912" s="208" t="s">
        <v>18</v>
      </c>
      <c r="F912" s="209" t="s">
        <v>665</v>
      </c>
      <c r="G912" s="206"/>
      <c r="H912" s="208" t="s">
        <v>18</v>
      </c>
      <c r="I912" s="210"/>
      <c r="J912" s="206"/>
      <c r="K912" s="206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144</v>
      </c>
      <c r="AU912" s="215" t="s">
        <v>80</v>
      </c>
      <c r="AV912" s="13" t="s">
        <v>78</v>
      </c>
      <c r="AW912" s="13" t="s">
        <v>33</v>
      </c>
      <c r="AX912" s="13" t="s">
        <v>71</v>
      </c>
      <c r="AY912" s="215" t="s">
        <v>135</v>
      </c>
    </row>
    <row r="913" spans="1:65" s="14" customFormat="1" ht="10.199999999999999">
      <c r="B913" s="216"/>
      <c r="C913" s="217"/>
      <c r="D913" s="207" t="s">
        <v>144</v>
      </c>
      <c r="E913" s="218" t="s">
        <v>18</v>
      </c>
      <c r="F913" s="219" t="s">
        <v>666</v>
      </c>
      <c r="G913" s="217"/>
      <c r="H913" s="220">
        <v>-82.94</v>
      </c>
      <c r="I913" s="221"/>
      <c r="J913" s="217"/>
      <c r="K913" s="217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144</v>
      </c>
      <c r="AU913" s="226" t="s">
        <v>80</v>
      </c>
      <c r="AV913" s="14" t="s">
        <v>80</v>
      </c>
      <c r="AW913" s="14" t="s">
        <v>33</v>
      </c>
      <c r="AX913" s="14" t="s">
        <v>71</v>
      </c>
      <c r="AY913" s="226" t="s">
        <v>135</v>
      </c>
    </row>
    <row r="914" spans="1:65" s="15" customFormat="1" ht="10.199999999999999">
      <c r="B914" s="227"/>
      <c r="C914" s="228"/>
      <c r="D914" s="207" t="s">
        <v>144</v>
      </c>
      <c r="E914" s="229" t="s">
        <v>18</v>
      </c>
      <c r="F914" s="230" t="s">
        <v>147</v>
      </c>
      <c r="G914" s="228"/>
      <c r="H914" s="231">
        <v>1087.1499999999999</v>
      </c>
      <c r="I914" s="232"/>
      <c r="J914" s="228"/>
      <c r="K914" s="228"/>
      <c r="L914" s="233"/>
      <c r="M914" s="234"/>
      <c r="N914" s="235"/>
      <c r="O914" s="235"/>
      <c r="P914" s="235"/>
      <c r="Q914" s="235"/>
      <c r="R914" s="235"/>
      <c r="S914" s="235"/>
      <c r="T914" s="236"/>
      <c r="AT914" s="237" t="s">
        <v>144</v>
      </c>
      <c r="AU914" s="237" t="s">
        <v>80</v>
      </c>
      <c r="AV914" s="15" t="s">
        <v>142</v>
      </c>
      <c r="AW914" s="15" t="s">
        <v>33</v>
      </c>
      <c r="AX914" s="15" t="s">
        <v>78</v>
      </c>
      <c r="AY914" s="237" t="s">
        <v>135</v>
      </c>
    </row>
    <row r="915" spans="1:65" s="2" customFormat="1" ht="16.5" customHeight="1">
      <c r="A915" s="35"/>
      <c r="B915" s="36"/>
      <c r="C915" s="193" t="s">
        <v>667</v>
      </c>
      <c r="D915" s="193" t="s">
        <v>137</v>
      </c>
      <c r="E915" s="194" t="s">
        <v>668</v>
      </c>
      <c r="F915" s="195" t="s">
        <v>669</v>
      </c>
      <c r="G915" s="196" t="s">
        <v>140</v>
      </c>
      <c r="H915" s="197">
        <v>82.94</v>
      </c>
      <c r="I915" s="198"/>
      <c r="J915" s="197">
        <f>ROUND(I915*H915,2)</f>
        <v>0</v>
      </c>
      <c r="K915" s="195" t="s">
        <v>141</v>
      </c>
      <c r="L915" s="40"/>
      <c r="M915" s="199" t="s">
        <v>18</v>
      </c>
      <c r="N915" s="200" t="s">
        <v>42</v>
      </c>
      <c r="O915" s="65"/>
      <c r="P915" s="201">
        <f>O915*H915</f>
        <v>0</v>
      </c>
      <c r="Q915" s="201">
        <v>3.15E-2</v>
      </c>
      <c r="R915" s="201">
        <f>Q915*H915</f>
        <v>2.6126100000000001</v>
      </c>
      <c r="S915" s="201">
        <v>0</v>
      </c>
      <c r="T915" s="202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203" t="s">
        <v>142</v>
      </c>
      <c r="AT915" s="203" t="s">
        <v>137</v>
      </c>
      <c r="AU915" s="203" t="s">
        <v>80</v>
      </c>
      <c r="AY915" s="18" t="s">
        <v>135</v>
      </c>
      <c r="BE915" s="204">
        <f>IF(N915="základní",J915,0)</f>
        <v>0</v>
      </c>
      <c r="BF915" s="204">
        <f>IF(N915="snížená",J915,0)</f>
        <v>0</v>
      </c>
      <c r="BG915" s="204">
        <f>IF(N915="zákl. přenesená",J915,0)</f>
        <v>0</v>
      </c>
      <c r="BH915" s="204">
        <f>IF(N915="sníž. přenesená",J915,0)</f>
        <v>0</v>
      </c>
      <c r="BI915" s="204">
        <f>IF(N915="nulová",J915,0)</f>
        <v>0</v>
      </c>
      <c r="BJ915" s="18" t="s">
        <v>78</v>
      </c>
      <c r="BK915" s="204">
        <f>ROUND(I915*H915,2)</f>
        <v>0</v>
      </c>
      <c r="BL915" s="18" t="s">
        <v>142</v>
      </c>
      <c r="BM915" s="203" t="s">
        <v>670</v>
      </c>
    </row>
    <row r="916" spans="1:65" s="13" customFormat="1" ht="10.199999999999999">
      <c r="B916" s="205"/>
      <c r="C916" s="206"/>
      <c r="D916" s="207" t="s">
        <v>144</v>
      </c>
      <c r="E916" s="208" t="s">
        <v>18</v>
      </c>
      <c r="F916" s="209" t="s">
        <v>671</v>
      </c>
      <c r="G916" s="206"/>
      <c r="H916" s="208" t="s">
        <v>18</v>
      </c>
      <c r="I916" s="210"/>
      <c r="J916" s="206"/>
      <c r="K916" s="206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144</v>
      </c>
      <c r="AU916" s="215" t="s">
        <v>80</v>
      </c>
      <c r="AV916" s="13" t="s">
        <v>78</v>
      </c>
      <c r="AW916" s="13" t="s">
        <v>33</v>
      </c>
      <c r="AX916" s="13" t="s">
        <v>71</v>
      </c>
      <c r="AY916" s="215" t="s">
        <v>135</v>
      </c>
    </row>
    <row r="917" spans="1:65" s="14" customFormat="1" ht="10.199999999999999">
      <c r="B917" s="216"/>
      <c r="C917" s="217"/>
      <c r="D917" s="207" t="s">
        <v>144</v>
      </c>
      <c r="E917" s="218" t="s">
        <v>18</v>
      </c>
      <c r="F917" s="219" t="s">
        <v>672</v>
      </c>
      <c r="G917" s="217"/>
      <c r="H917" s="220">
        <v>29.75</v>
      </c>
      <c r="I917" s="221"/>
      <c r="J917" s="217"/>
      <c r="K917" s="217"/>
      <c r="L917" s="222"/>
      <c r="M917" s="223"/>
      <c r="N917" s="224"/>
      <c r="O917" s="224"/>
      <c r="P917" s="224"/>
      <c r="Q917" s="224"/>
      <c r="R917" s="224"/>
      <c r="S917" s="224"/>
      <c r="T917" s="225"/>
      <c r="AT917" s="226" t="s">
        <v>144</v>
      </c>
      <c r="AU917" s="226" t="s">
        <v>80</v>
      </c>
      <c r="AV917" s="14" t="s">
        <v>80</v>
      </c>
      <c r="AW917" s="14" t="s">
        <v>33</v>
      </c>
      <c r="AX917" s="14" t="s">
        <v>71</v>
      </c>
      <c r="AY917" s="226" t="s">
        <v>135</v>
      </c>
    </row>
    <row r="918" spans="1:65" s="14" customFormat="1" ht="10.199999999999999">
      <c r="B918" s="216"/>
      <c r="C918" s="217"/>
      <c r="D918" s="207" t="s">
        <v>144</v>
      </c>
      <c r="E918" s="218" t="s">
        <v>18</v>
      </c>
      <c r="F918" s="219" t="s">
        <v>673</v>
      </c>
      <c r="G918" s="217"/>
      <c r="H918" s="220">
        <v>26.96</v>
      </c>
      <c r="I918" s="221"/>
      <c r="J918" s="217"/>
      <c r="K918" s="217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144</v>
      </c>
      <c r="AU918" s="226" t="s">
        <v>80</v>
      </c>
      <c r="AV918" s="14" t="s">
        <v>80</v>
      </c>
      <c r="AW918" s="14" t="s">
        <v>33</v>
      </c>
      <c r="AX918" s="14" t="s">
        <v>71</v>
      </c>
      <c r="AY918" s="226" t="s">
        <v>135</v>
      </c>
    </row>
    <row r="919" spans="1:65" s="14" customFormat="1" ht="10.199999999999999">
      <c r="B919" s="216"/>
      <c r="C919" s="217"/>
      <c r="D919" s="207" t="s">
        <v>144</v>
      </c>
      <c r="E919" s="218" t="s">
        <v>18</v>
      </c>
      <c r="F919" s="219" t="s">
        <v>674</v>
      </c>
      <c r="G919" s="217"/>
      <c r="H919" s="220">
        <v>26.23</v>
      </c>
      <c r="I919" s="221"/>
      <c r="J919" s="217"/>
      <c r="K919" s="217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144</v>
      </c>
      <c r="AU919" s="226" t="s">
        <v>80</v>
      </c>
      <c r="AV919" s="14" t="s">
        <v>80</v>
      </c>
      <c r="AW919" s="14" t="s">
        <v>33</v>
      </c>
      <c r="AX919" s="14" t="s">
        <v>71</v>
      </c>
      <c r="AY919" s="226" t="s">
        <v>135</v>
      </c>
    </row>
    <row r="920" spans="1:65" s="15" customFormat="1" ht="10.199999999999999">
      <c r="B920" s="227"/>
      <c r="C920" s="228"/>
      <c r="D920" s="207" t="s">
        <v>144</v>
      </c>
      <c r="E920" s="229" t="s">
        <v>18</v>
      </c>
      <c r="F920" s="230" t="s">
        <v>147</v>
      </c>
      <c r="G920" s="228"/>
      <c r="H920" s="231">
        <v>82.94</v>
      </c>
      <c r="I920" s="232"/>
      <c r="J920" s="228"/>
      <c r="K920" s="228"/>
      <c r="L920" s="233"/>
      <c r="M920" s="234"/>
      <c r="N920" s="235"/>
      <c r="O920" s="235"/>
      <c r="P920" s="235"/>
      <c r="Q920" s="235"/>
      <c r="R920" s="235"/>
      <c r="S920" s="235"/>
      <c r="T920" s="236"/>
      <c r="AT920" s="237" t="s">
        <v>144</v>
      </c>
      <c r="AU920" s="237" t="s">
        <v>80</v>
      </c>
      <c r="AV920" s="15" t="s">
        <v>142</v>
      </c>
      <c r="AW920" s="15" t="s">
        <v>33</v>
      </c>
      <c r="AX920" s="15" t="s">
        <v>78</v>
      </c>
      <c r="AY920" s="237" t="s">
        <v>135</v>
      </c>
    </row>
    <row r="921" spans="1:65" s="2" customFormat="1" ht="21.75" customHeight="1">
      <c r="A921" s="35"/>
      <c r="B921" s="36"/>
      <c r="C921" s="193" t="s">
        <v>675</v>
      </c>
      <c r="D921" s="193" t="s">
        <v>137</v>
      </c>
      <c r="E921" s="194" t="s">
        <v>676</v>
      </c>
      <c r="F921" s="195" t="s">
        <v>677</v>
      </c>
      <c r="G921" s="196" t="s">
        <v>140</v>
      </c>
      <c r="H921" s="197">
        <v>67.03</v>
      </c>
      <c r="I921" s="198"/>
      <c r="J921" s="197">
        <f>ROUND(I921*H921,2)</f>
        <v>0</v>
      </c>
      <c r="K921" s="195" t="s">
        <v>141</v>
      </c>
      <c r="L921" s="40"/>
      <c r="M921" s="199" t="s">
        <v>18</v>
      </c>
      <c r="N921" s="200" t="s">
        <v>42</v>
      </c>
      <c r="O921" s="65"/>
      <c r="P921" s="201">
        <f>O921*H921</f>
        <v>0</v>
      </c>
      <c r="Q921" s="201">
        <v>6.28E-3</v>
      </c>
      <c r="R921" s="201">
        <f>Q921*H921</f>
        <v>0.4209484</v>
      </c>
      <c r="S921" s="201">
        <v>0</v>
      </c>
      <c r="T921" s="202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203" t="s">
        <v>142</v>
      </c>
      <c r="AT921" s="203" t="s">
        <v>137</v>
      </c>
      <c r="AU921" s="203" t="s">
        <v>80</v>
      </c>
      <c r="AY921" s="18" t="s">
        <v>135</v>
      </c>
      <c r="BE921" s="204">
        <f>IF(N921="základní",J921,0)</f>
        <v>0</v>
      </c>
      <c r="BF921" s="204">
        <f>IF(N921="snížená",J921,0)</f>
        <v>0</v>
      </c>
      <c r="BG921" s="204">
        <f>IF(N921="zákl. přenesená",J921,0)</f>
        <v>0</v>
      </c>
      <c r="BH921" s="204">
        <f>IF(N921="sníž. přenesená",J921,0)</f>
        <v>0</v>
      </c>
      <c r="BI921" s="204">
        <f>IF(N921="nulová",J921,0)</f>
        <v>0</v>
      </c>
      <c r="BJ921" s="18" t="s">
        <v>78</v>
      </c>
      <c r="BK921" s="204">
        <f>ROUND(I921*H921,2)</f>
        <v>0</v>
      </c>
      <c r="BL921" s="18" t="s">
        <v>142</v>
      </c>
      <c r="BM921" s="203" t="s">
        <v>678</v>
      </c>
    </row>
    <row r="922" spans="1:65" s="13" customFormat="1" ht="10.199999999999999">
      <c r="B922" s="205"/>
      <c r="C922" s="206"/>
      <c r="D922" s="207" t="s">
        <v>144</v>
      </c>
      <c r="E922" s="208" t="s">
        <v>18</v>
      </c>
      <c r="F922" s="209" t="s">
        <v>679</v>
      </c>
      <c r="G922" s="206"/>
      <c r="H922" s="208" t="s">
        <v>18</v>
      </c>
      <c r="I922" s="210"/>
      <c r="J922" s="206"/>
      <c r="K922" s="206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144</v>
      </c>
      <c r="AU922" s="215" t="s">
        <v>80</v>
      </c>
      <c r="AV922" s="13" t="s">
        <v>78</v>
      </c>
      <c r="AW922" s="13" t="s">
        <v>33</v>
      </c>
      <c r="AX922" s="13" t="s">
        <v>71</v>
      </c>
      <c r="AY922" s="215" t="s">
        <v>135</v>
      </c>
    </row>
    <row r="923" spans="1:65" s="13" customFormat="1" ht="10.199999999999999">
      <c r="B923" s="205"/>
      <c r="C923" s="206"/>
      <c r="D923" s="207" t="s">
        <v>144</v>
      </c>
      <c r="E923" s="208" t="s">
        <v>18</v>
      </c>
      <c r="F923" s="209" t="s">
        <v>457</v>
      </c>
      <c r="G923" s="206"/>
      <c r="H923" s="208" t="s">
        <v>18</v>
      </c>
      <c r="I923" s="210"/>
      <c r="J923" s="206"/>
      <c r="K923" s="206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144</v>
      </c>
      <c r="AU923" s="215" t="s">
        <v>80</v>
      </c>
      <c r="AV923" s="13" t="s">
        <v>78</v>
      </c>
      <c r="AW923" s="13" t="s">
        <v>33</v>
      </c>
      <c r="AX923" s="13" t="s">
        <v>71</v>
      </c>
      <c r="AY923" s="215" t="s">
        <v>135</v>
      </c>
    </row>
    <row r="924" spans="1:65" s="14" customFormat="1" ht="10.199999999999999">
      <c r="B924" s="216"/>
      <c r="C924" s="217"/>
      <c r="D924" s="207" t="s">
        <v>144</v>
      </c>
      <c r="E924" s="218" t="s">
        <v>18</v>
      </c>
      <c r="F924" s="219" t="s">
        <v>680</v>
      </c>
      <c r="G924" s="217"/>
      <c r="H924" s="220">
        <v>3.87</v>
      </c>
      <c r="I924" s="221"/>
      <c r="J924" s="217"/>
      <c r="K924" s="217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144</v>
      </c>
      <c r="AU924" s="226" t="s">
        <v>80</v>
      </c>
      <c r="AV924" s="14" t="s">
        <v>80</v>
      </c>
      <c r="AW924" s="14" t="s">
        <v>33</v>
      </c>
      <c r="AX924" s="14" t="s">
        <v>71</v>
      </c>
      <c r="AY924" s="226" t="s">
        <v>135</v>
      </c>
    </row>
    <row r="925" spans="1:65" s="14" customFormat="1" ht="10.199999999999999">
      <c r="B925" s="216"/>
      <c r="C925" s="217"/>
      <c r="D925" s="207" t="s">
        <v>144</v>
      </c>
      <c r="E925" s="218" t="s">
        <v>18</v>
      </c>
      <c r="F925" s="219" t="s">
        <v>681</v>
      </c>
      <c r="G925" s="217"/>
      <c r="H925" s="220">
        <v>7.31</v>
      </c>
      <c r="I925" s="221"/>
      <c r="J925" s="217"/>
      <c r="K925" s="217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144</v>
      </c>
      <c r="AU925" s="226" t="s">
        <v>80</v>
      </c>
      <c r="AV925" s="14" t="s">
        <v>80</v>
      </c>
      <c r="AW925" s="14" t="s">
        <v>33</v>
      </c>
      <c r="AX925" s="14" t="s">
        <v>71</v>
      </c>
      <c r="AY925" s="226" t="s">
        <v>135</v>
      </c>
    </row>
    <row r="926" spans="1:65" s="14" customFormat="1" ht="10.199999999999999">
      <c r="B926" s="216"/>
      <c r="C926" s="217"/>
      <c r="D926" s="207" t="s">
        <v>144</v>
      </c>
      <c r="E926" s="218" t="s">
        <v>18</v>
      </c>
      <c r="F926" s="219" t="s">
        <v>682</v>
      </c>
      <c r="G926" s="217"/>
      <c r="H926" s="220">
        <v>6.26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144</v>
      </c>
      <c r="AU926" s="226" t="s">
        <v>80</v>
      </c>
      <c r="AV926" s="14" t="s">
        <v>80</v>
      </c>
      <c r="AW926" s="14" t="s">
        <v>33</v>
      </c>
      <c r="AX926" s="14" t="s">
        <v>71</v>
      </c>
      <c r="AY926" s="226" t="s">
        <v>135</v>
      </c>
    </row>
    <row r="927" spans="1:65" s="14" customFormat="1" ht="10.199999999999999">
      <c r="B927" s="216"/>
      <c r="C927" s="217"/>
      <c r="D927" s="207" t="s">
        <v>144</v>
      </c>
      <c r="E927" s="218" t="s">
        <v>18</v>
      </c>
      <c r="F927" s="219" t="s">
        <v>683</v>
      </c>
      <c r="G927" s="217"/>
      <c r="H927" s="220">
        <v>0.78</v>
      </c>
      <c r="I927" s="221"/>
      <c r="J927" s="217"/>
      <c r="K927" s="217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144</v>
      </c>
      <c r="AU927" s="226" t="s">
        <v>80</v>
      </c>
      <c r="AV927" s="14" t="s">
        <v>80</v>
      </c>
      <c r="AW927" s="14" t="s">
        <v>33</v>
      </c>
      <c r="AX927" s="14" t="s">
        <v>71</v>
      </c>
      <c r="AY927" s="226" t="s">
        <v>135</v>
      </c>
    </row>
    <row r="928" spans="1:65" s="14" customFormat="1" ht="10.199999999999999">
      <c r="B928" s="216"/>
      <c r="C928" s="217"/>
      <c r="D928" s="207" t="s">
        <v>144</v>
      </c>
      <c r="E928" s="218" t="s">
        <v>18</v>
      </c>
      <c r="F928" s="219" t="s">
        <v>521</v>
      </c>
      <c r="G928" s="217"/>
      <c r="H928" s="220">
        <v>0.81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144</v>
      </c>
      <c r="AU928" s="226" t="s">
        <v>80</v>
      </c>
      <c r="AV928" s="14" t="s">
        <v>80</v>
      </c>
      <c r="AW928" s="14" t="s">
        <v>33</v>
      </c>
      <c r="AX928" s="14" t="s">
        <v>71</v>
      </c>
      <c r="AY928" s="226" t="s">
        <v>135</v>
      </c>
    </row>
    <row r="929" spans="2:51" s="14" customFormat="1" ht="10.199999999999999">
      <c r="B929" s="216"/>
      <c r="C929" s="217"/>
      <c r="D929" s="207" t="s">
        <v>144</v>
      </c>
      <c r="E929" s="218" t="s">
        <v>18</v>
      </c>
      <c r="F929" s="219" t="s">
        <v>684</v>
      </c>
      <c r="G929" s="217"/>
      <c r="H929" s="220">
        <v>0.53</v>
      </c>
      <c r="I929" s="221"/>
      <c r="J929" s="217"/>
      <c r="K929" s="217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144</v>
      </c>
      <c r="AU929" s="226" t="s">
        <v>80</v>
      </c>
      <c r="AV929" s="14" t="s">
        <v>80</v>
      </c>
      <c r="AW929" s="14" t="s">
        <v>33</v>
      </c>
      <c r="AX929" s="14" t="s">
        <v>71</v>
      </c>
      <c r="AY929" s="226" t="s">
        <v>135</v>
      </c>
    </row>
    <row r="930" spans="2:51" s="14" customFormat="1" ht="10.199999999999999">
      <c r="B930" s="216"/>
      <c r="C930" s="217"/>
      <c r="D930" s="207" t="s">
        <v>144</v>
      </c>
      <c r="E930" s="218" t="s">
        <v>18</v>
      </c>
      <c r="F930" s="219" t="s">
        <v>685</v>
      </c>
      <c r="G930" s="217"/>
      <c r="H930" s="220">
        <v>0.32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144</v>
      </c>
      <c r="AU930" s="226" t="s">
        <v>80</v>
      </c>
      <c r="AV930" s="14" t="s">
        <v>80</v>
      </c>
      <c r="AW930" s="14" t="s">
        <v>33</v>
      </c>
      <c r="AX930" s="14" t="s">
        <v>71</v>
      </c>
      <c r="AY930" s="226" t="s">
        <v>135</v>
      </c>
    </row>
    <row r="931" spans="2:51" s="14" customFormat="1" ht="10.199999999999999">
      <c r="B931" s="216"/>
      <c r="C931" s="217"/>
      <c r="D931" s="207" t="s">
        <v>144</v>
      </c>
      <c r="E931" s="218" t="s">
        <v>18</v>
      </c>
      <c r="F931" s="219" t="s">
        <v>686</v>
      </c>
      <c r="G931" s="217"/>
      <c r="H931" s="220">
        <v>0.04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144</v>
      </c>
      <c r="AU931" s="226" t="s">
        <v>80</v>
      </c>
      <c r="AV931" s="14" t="s">
        <v>80</v>
      </c>
      <c r="AW931" s="14" t="s">
        <v>33</v>
      </c>
      <c r="AX931" s="14" t="s">
        <v>71</v>
      </c>
      <c r="AY931" s="226" t="s">
        <v>135</v>
      </c>
    </row>
    <row r="932" spans="2:51" s="13" customFormat="1" ht="10.199999999999999">
      <c r="B932" s="205"/>
      <c r="C932" s="206"/>
      <c r="D932" s="207" t="s">
        <v>144</v>
      </c>
      <c r="E932" s="208" t="s">
        <v>18</v>
      </c>
      <c r="F932" s="209" t="s">
        <v>467</v>
      </c>
      <c r="G932" s="206"/>
      <c r="H932" s="208" t="s">
        <v>18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144</v>
      </c>
      <c r="AU932" s="215" t="s">
        <v>80</v>
      </c>
      <c r="AV932" s="13" t="s">
        <v>78</v>
      </c>
      <c r="AW932" s="13" t="s">
        <v>33</v>
      </c>
      <c r="AX932" s="13" t="s">
        <v>71</v>
      </c>
      <c r="AY932" s="215" t="s">
        <v>135</v>
      </c>
    </row>
    <row r="933" spans="2:51" s="14" customFormat="1" ht="10.199999999999999">
      <c r="B933" s="216"/>
      <c r="C933" s="217"/>
      <c r="D933" s="207" t="s">
        <v>144</v>
      </c>
      <c r="E933" s="218" t="s">
        <v>18</v>
      </c>
      <c r="F933" s="219" t="s">
        <v>687</v>
      </c>
      <c r="G933" s="217"/>
      <c r="H933" s="220">
        <v>0.09</v>
      </c>
      <c r="I933" s="221"/>
      <c r="J933" s="217"/>
      <c r="K933" s="217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144</v>
      </c>
      <c r="AU933" s="226" t="s">
        <v>80</v>
      </c>
      <c r="AV933" s="14" t="s">
        <v>80</v>
      </c>
      <c r="AW933" s="14" t="s">
        <v>33</v>
      </c>
      <c r="AX933" s="14" t="s">
        <v>71</v>
      </c>
      <c r="AY933" s="226" t="s">
        <v>135</v>
      </c>
    </row>
    <row r="934" spans="2:51" s="14" customFormat="1" ht="10.199999999999999">
      <c r="B934" s="216"/>
      <c r="C934" s="217"/>
      <c r="D934" s="207" t="s">
        <v>144</v>
      </c>
      <c r="E934" s="218" t="s">
        <v>18</v>
      </c>
      <c r="F934" s="219" t="s">
        <v>688</v>
      </c>
      <c r="G934" s="217"/>
      <c r="H934" s="220">
        <v>1.49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144</v>
      </c>
      <c r="AU934" s="226" t="s">
        <v>80</v>
      </c>
      <c r="AV934" s="14" t="s">
        <v>80</v>
      </c>
      <c r="AW934" s="14" t="s">
        <v>33</v>
      </c>
      <c r="AX934" s="14" t="s">
        <v>71</v>
      </c>
      <c r="AY934" s="226" t="s">
        <v>135</v>
      </c>
    </row>
    <row r="935" spans="2:51" s="14" customFormat="1" ht="10.199999999999999">
      <c r="B935" s="216"/>
      <c r="C935" s="217"/>
      <c r="D935" s="207" t="s">
        <v>144</v>
      </c>
      <c r="E935" s="218" t="s">
        <v>18</v>
      </c>
      <c r="F935" s="219" t="s">
        <v>688</v>
      </c>
      <c r="G935" s="217"/>
      <c r="H935" s="220">
        <v>1.49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144</v>
      </c>
      <c r="AU935" s="226" t="s">
        <v>80</v>
      </c>
      <c r="AV935" s="14" t="s">
        <v>80</v>
      </c>
      <c r="AW935" s="14" t="s">
        <v>33</v>
      </c>
      <c r="AX935" s="14" t="s">
        <v>71</v>
      </c>
      <c r="AY935" s="226" t="s">
        <v>135</v>
      </c>
    </row>
    <row r="936" spans="2:51" s="14" customFormat="1" ht="10.199999999999999">
      <c r="B936" s="216"/>
      <c r="C936" s="217"/>
      <c r="D936" s="207" t="s">
        <v>144</v>
      </c>
      <c r="E936" s="218" t="s">
        <v>18</v>
      </c>
      <c r="F936" s="219" t="s">
        <v>687</v>
      </c>
      <c r="G936" s="217"/>
      <c r="H936" s="220">
        <v>0.09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144</v>
      </c>
      <c r="AU936" s="226" t="s">
        <v>80</v>
      </c>
      <c r="AV936" s="14" t="s">
        <v>80</v>
      </c>
      <c r="AW936" s="14" t="s">
        <v>33</v>
      </c>
      <c r="AX936" s="14" t="s">
        <v>71</v>
      </c>
      <c r="AY936" s="226" t="s">
        <v>135</v>
      </c>
    </row>
    <row r="937" spans="2:51" s="13" customFormat="1" ht="10.199999999999999">
      <c r="B937" s="205"/>
      <c r="C937" s="206"/>
      <c r="D937" s="207" t="s">
        <v>144</v>
      </c>
      <c r="E937" s="208" t="s">
        <v>18</v>
      </c>
      <c r="F937" s="209" t="s">
        <v>474</v>
      </c>
      <c r="G937" s="206"/>
      <c r="H937" s="208" t="s">
        <v>18</v>
      </c>
      <c r="I937" s="210"/>
      <c r="J937" s="206"/>
      <c r="K937" s="206"/>
      <c r="L937" s="211"/>
      <c r="M937" s="212"/>
      <c r="N937" s="213"/>
      <c r="O937" s="213"/>
      <c r="P937" s="213"/>
      <c r="Q937" s="213"/>
      <c r="R937" s="213"/>
      <c r="S937" s="213"/>
      <c r="T937" s="214"/>
      <c r="AT937" s="215" t="s">
        <v>144</v>
      </c>
      <c r="AU937" s="215" t="s">
        <v>80</v>
      </c>
      <c r="AV937" s="13" t="s">
        <v>78</v>
      </c>
      <c r="AW937" s="13" t="s">
        <v>33</v>
      </c>
      <c r="AX937" s="13" t="s">
        <v>71</v>
      </c>
      <c r="AY937" s="215" t="s">
        <v>135</v>
      </c>
    </row>
    <row r="938" spans="2:51" s="14" customFormat="1" ht="10.199999999999999">
      <c r="B938" s="216"/>
      <c r="C938" s="217"/>
      <c r="D938" s="207" t="s">
        <v>144</v>
      </c>
      <c r="E938" s="218" t="s">
        <v>18</v>
      </c>
      <c r="F938" s="219" t="s">
        <v>689</v>
      </c>
      <c r="G938" s="217"/>
      <c r="H938" s="220">
        <v>1.17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144</v>
      </c>
      <c r="AU938" s="226" t="s">
        <v>80</v>
      </c>
      <c r="AV938" s="14" t="s">
        <v>80</v>
      </c>
      <c r="AW938" s="14" t="s">
        <v>33</v>
      </c>
      <c r="AX938" s="14" t="s">
        <v>71</v>
      </c>
      <c r="AY938" s="226" t="s">
        <v>135</v>
      </c>
    </row>
    <row r="939" spans="2:51" s="14" customFormat="1" ht="10.199999999999999">
      <c r="B939" s="216"/>
      <c r="C939" s="217"/>
      <c r="D939" s="207" t="s">
        <v>144</v>
      </c>
      <c r="E939" s="218" t="s">
        <v>18</v>
      </c>
      <c r="F939" s="219" t="s">
        <v>690</v>
      </c>
      <c r="G939" s="217"/>
      <c r="H939" s="220">
        <v>5.04</v>
      </c>
      <c r="I939" s="221"/>
      <c r="J939" s="217"/>
      <c r="K939" s="217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144</v>
      </c>
      <c r="AU939" s="226" t="s">
        <v>80</v>
      </c>
      <c r="AV939" s="14" t="s">
        <v>80</v>
      </c>
      <c r="AW939" s="14" t="s">
        <v>33</v>
      </c>
      <c r="AX939" s="14" t="s">
        <v>71</v>
      </c>
      <c r="AY939" s="226" t="s">
        <v>135</v>
      </c>
    </row>
    <row r="940" spans="2:51" s="14" customFormat="1" ht="10.199999999999999">
      <c r="B940" s="216"/>
      <c r="C940" s="217"/>
      <c r="D940" s="207" t="s">
        <v>144</v>
      </c>
      <c r="E940" s="218" t="s">
        <v>18</v>
      </c>
      <c r="F940" s="219" t="s">
        <v>691</v>
      </c>
      <c r="G940" s="217"/>
      <c r="H940" s="220">
        <v>4.28</v>
      </c>
      <c r="I940" s="221"/>
      <c r="J940" s="217"/>
      <c r="K940" s="217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144</v>
      </c>
      <c r="AU940" s="226" t="s">
        <v>80</v>
      </c>
      <c r="AV940" s="14" t="s">
        <v>80</v>
      </c>
      <c r="AW940" s="14" t="s">
        <v>33</v>
      </c>
      <c r="AX940" s="14" t="s">
        <v>71</v>
      </c>
      <c r="AY940" s="226" t="s">
        <v>135</v>
      </c>
    </row>
    <row r="941" spans="2:51" s="14" customFormat="1" ht="10.199999999999999">
      <c r="B941" s="216"/>
      <c r="C941" s="217"/>
      <c r="D941" s="207" t="s">
        <v>144</v>
      </c>
      <c r="E941" s="218" t="s">
        <v>18</v>
      </c>
      <c r="F941" s="219" t="s">
        <v>692</v>
      </c>
      <c r="G941" s="217"/>
      <c r="H941" s="220">
        <v>8.1</v>
      </c>
      <c r="I941" s="221"/>
      <c r="J941" s="217"/>
      <c r="K941" s="217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144</v>
      </c>
      <c r="AU941" s="226" t="s">
        <v>80</v>
      </c>
      <c r="AV941" s="14" t="s">
        <v>80</v>
      </c>
      <c r="AW941" s="14" t="s">
        <v>33</v>
      </c>
      <c r="AX941" s="14" t="s">
        <v>71</v>
      </c>
      <c r="AY941" s="226" t="s">
        <v>135</v>
      </c>
    </row>
    <row r="942" spans="2:51" s="14" customFormat="1" ht="10.199999999999999">
      <c r="B942" s="216"/>
      <c r="C942" s="217"/>
      <c r="D942" s="207" t="s">
        <v>144</v>
      </c>
      <c r="E942" s="218" t="s">
        <v>18</v>
      </c>
      <c r="F942" s="219" t="s">
        <v>693</v>
      </c>
      <c r="G942" s="217"/>
      <c r="H942" s="220">
        <v>7.65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144</v>
      </c>
      <c r="AU942" s="226" t="s">
        <v>80</v>
      </c>
      <c r="AV942" s="14" t="s">
        <v>80</v>
      </c>
      <c r="AW942" s="14" t="s">
        <v>33</v>
      </c>
      <c r="AX942" s="14" t="s">
        <v>71</v>
      </c>
      <c r="AY942" s="226" t="s">
        <v>135</v>
      </c>
    </row>
    <row r="943" spans="2:51" s="14" customFormat="1" ht="10.199999999999999">
      <c r="B943" s="216"/>
      <c r="C943" s="217"/>
      <c r="D943" s="207" t="s">
        <v>144</v>
      </c>
      <c r="E943" s="218" t="s">
        <v>18</v>
      </c>
      <c r="F943" s="219" t="s">
        <v>521</v>
      </c>
      <c r="G943" s="217"/>
      <c r="H943" s="220">
        <v>0.81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144</v>
      </c>
      <c r="AU943" s="226" t="s">
        <v>80</v>
      </c>
      <c r="AV943" s="14" t="s">
        <v>80</v>
      </c>
      <c r="AW943" s="14" t="s">
        <v>33</v>
      </c>
      <c r="AX943" s="14" t="s">
        <v>71</v>
      </c>
      <c r="AY943" s="226" t="s">
        <v>135</v>
      </c>
    </row>
    <row r="944" spans="2:51" s="14" customFormat="1" ht="10.199999999999999">
      <c r="B944" s="216"/>
      <c r="C944" s="217"/>
      <c r="D944" s="207" t="s">
        <v>144</v>
      </c>
      <c r="E944" s="218" t="s">
        <v>18</v>
      </c>
      <c r="F944" s="219" t="s">
        <v>684</v>
      </c>
      <c r="G944" s="217"/>
      <c r="H944" s="220">
        <v>0.53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144</v>
      </c>
      <c r="AU944" s="226" t="s">
        <v>80</v>
      </c>
      <c r="AV944" s="14" t="s">
        <v>80</v>
      </c>
      <c r="AW944" s="14" t="s">
        <v>33</v>
      </c>
      <c r="AX944" s="14" t="s">
        <v>71</v>
      </c>
      <c r="AY944" s="226" t="s">
        <v>135</v>
      </c>
    </row>
    <row r="945" spans="1:65" s="14" customFormat="1" ht="10.199999999999999">
      <c r="B945" s="216"/>
      <c r="C945" s="217"/>
      <c r="D945" s="207" t="s">
        <v>144</v>
      </c>
      <c r="E945" s="218" t="s">
        <v>18</v>
      </c>
      <c r="F945" s="219" t="s">
        <v>685</v>
      </c>
      <c r="G945" s="217"/>
      <c r="H945" s="220">
        <v>0.32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144</v>
      </c>
      <c r="AU945" s="226" t="s">
        <v>80</v>
      </c>
      <c r="AV945" s="14" t="s">
        <v>80</v>
      </c>
      <c r="AW945" s="14" t="s">
        <v>33</v>
      </c>
      <c r="AX945" s="14" t="s">
        <v>71</v>
      </c>
      <c r="AY945" s="226" t="s">
        <v>135</v>
      </c>
    </row>
    <row r="946" spans="1:65" s="14" customFormat="1" ht="10.199999999999999">
      <c r="B946" s="216"/>
      <c r="C946" s="217"/>
      <c r="D946" s="207" t="s">
        <v>144</v>
      </c>
      <c r="E946" s="218" t="s">
        <v>18</v>
      </c>
      <c r="F946" s="219" t="s">
        <v>686</v>
      </c>
      <c r="G946" s="217"/>
      <c r="H946" s="220">
        <v>0.04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144</v>
      </c>
      <c r="AU946" s="226" t="s">
        <v>80</v>
      </c>
      <c r="AV946" s="14" t="s">
        <v>80</v>
      </c>
      <c r="AW946" s="14" t="s">
        <v>33</v>
      </c>
      <c r="AX946" s="14" t="s">
        <v>71</v>
      </c>
      <c r="AY946" s="226" t="s">
        <v>135</v>
      </c>
    </row>
    <row r="947" spans="1:65" s="13" customFormat="1" ht="10.199999999999999">
      <c r="B947" s="205"/>
      <c r="C947" s="206"/>
      <c r="D947" s="207" t="s">
        <v>144</v>
      </c>
      <c r="E947" s="208" t="s">
        <v>18</v>
      </c>
      <c r="F947" s="209" t="s">
        <v>477</v>
      </c>
      <c r="G947" s="206"/>
      <c r="H947" s="208" t="s">
        <v>18</v>
      </c>
      <c r="I947" s="210"/>
      <c r="J947" s="206"/>
      <c r="K947" s="206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144</v>
      </c>
      <c r="AU947" s="215" t="s">
        <v>80</v>
      </c>
      <c r="AV947" s="13" t="s">
        <v>78</v>
      </c>
      <c r="AW947" s="13" t="s">
        <v>33</v>
      </c>
      <c r="AX947" s="13" t="s">
        <v>71</v>
      </c>
      <c r="AY947" s="215" t="s">
        <v>135</v>
      </c>
    </row>
    <row r="948" spans="1:65" s="14" customFormat="1" ht="10.199999999999999">
      <c r="B948" s="216"/>
      <c r="C948" s="217"/>
      <c r="D948" s="207" t="s">
        <v>144</v>
      </c>
      <c r="E948" s="218" t="s">
        <v>18</v>
      </c>
      <c r="F948" s="219" t="s">
        <v>694</v>
      </c>
      <c r="G948" s="217"/>
      <c r="H948" s="220">
        <v>6.64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144</v>
      </c>
      <c r="AU948" s="226" t="s">
        <v>80</v>
      </c>
      <c r="AV948" s="14" t="s">
        <v>80</v>
      </c>
      <c r="AW948" s="14" t="s">
        <v>33</v>
      </c>
      <c r="AX948" s="14" t="s">
        <v>71</v>
      </c>
      <c r="AY948" s="226" t="s">
        <v>135</v>
      </c>
    </row>
    <row r="949" spans="1:65" s="14" customFormat="1" ht="10.199999999999999">
      <c r="B949" s="216"/>
      <c r="C949" s="217"/>
      <c r="D949" s="207" t="s">
        <v>144</v>
      </c>
      <c r="E949" s="218" t="s">
        <v>18</v>
      </c>
      <c r="F949" s="219" t="s">
        <v>695</v>
      </c>
      <c r="G949" s="217"/>
      <c r="H949" s="220">
        <v>5.05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144</v>
      </c>
      <c r="AU949" s="226" t="s">
        <v>80</v>
      </c>
      <c r="AV949" s="14" t="s">
        <v>80</v>
      </c>
      <c r="AW949" s="14" t="s">
        <v>33</v>
      </c>
      <c r="AX949" s="14" t="s">
        <v>71</v>
      </c>
      <c r="AY949" s="226" t="s">
        <v>135</v>
      </c>
    </row>
    <row r="950" spans="1:65" s="14" customFormat="1" ht="10.199999999999999">
      <c r="B950" s="216"/>
      <c r="C950" s="217"/>
      <c r="D950" s="207" t="s">
        <v>144</v>
      </c>
      <c r="E950" s="218" t="s">
        <v>18</v>
      </c>
      <c r="F950" s="219" t="s">
        <v>696</v>
      </c>
      <c r="G950" s="217"/>
      <c r="H950" s="220">
        <v>2.52</v>
      </c>
      <c r="I950" s="221"/>
      <c r="J950" s="217"/>
      <c r="K950" s="217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144</v>
      </c>
      <c r="AU950" s="226" t="s">
        <v>80</v>
      </c>
      <c r="AV950" s="14" t="s">
        <v>80</v>
      </c>
      <c r="AW950" s="14" t="s">
        <v>33</v>
      </c>
      <c r="AX950" s="14" t="s">
        <v>71</v>
      </c>
      <c r="AY950" s="226" t="s">
        <v>135</v>
      </c>
    </row>
    <row r="951" spans="1:65" s="14" customFormat="1" ht="10.199999999999999">
      <c r="B951" s="216"/>
      <c r="C951" s="217"/>
      <c r="D951" s="207" t="s">
        <v>144</v>
      </c>
      <c r="E951" s="218" t="s">
        <v>18</v>
      </c>
      <c r="F951" s="219" t="s">
        <v>697</v>
      </c>
      <c r="G951" s="217"/>
      <c r="H951" s="220">
        <v>1.8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144</v>
      </c>
      <c r="AU951" s="226" t="s">
        <v>80</v>
      </c>
      <c r="AV951" s="14" t="s">
        <v>80</v>
      </c>
      <c r="AW951" s="14" t="s">
        <v>33</v>
      </c>
      <c r="AX951" s="14" t="s">
        <v>71</v>
      </c>
      <c r="AY951" s="226" t="s">
        <v>135</v>
      </c>
    </row>
    <row r="952" spans="1:65" s="15" customFormat="1" ht="10.199999999999999">
      <c r="B952" s="227"/>
      <c r="C952" s="228"/>
      <c r="D952" s="207" t="s">
        <v>144</v>
      </c>
      <c r="E952" s="229" t="s">
        <v>18</v>
      </c>
      <c r="F952" s="230" t="s">
        <v>147</v>
      </c>
      <c r="G952" s="228"/>
      <c r="H952" s="231">
        <v>67.029999999999987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AT952" s="237" t="s">
        <v>144</v>
      </c>
      <c r="AU952" s="237" t="s">
        <v>80</v>
      </c>
      <c r="AV952" s="15" t="s">
        <v>142</v>
      </c>
      <c r="AW952" s="15" t="s">
        <v>33</v>
      </c>
      <c r="AX952" s="15" t="s">
        <v>78</v>
      </c>
      <c r="AY952" s="237" t="s">
        <v>135</v>
      </c>
    </row>
    <row r="953" spans="1:65" s="2" customFormat="1" ht="21.75" customHeight="1">
      <c r="A953" s="35"/>
      <c r="B953" s="36"/>
      <c r="C953" s="193" t="s">
        <v>698</v>
      </c>
      <c r="D953" s="193" t="s">
        <v>137</v>
      </c>
      <c r="E953" s="194" t="s">
        <v>699</v>
      </c>
      <c r="F953" s="195" t="s">
        <v>700</v>
      </c>
      <c r="G953" s="196" t="s">
        <v>140</v>
      </c>
      <c r="H953" s="197">
        <v>1258.25</v>
      </c>
      <c r="I953" s="198"/>
      <c r="J953" s="197">
        <f>ROUND(I953*H953,2)</f>
        <v>0</v>
      </c>
      <c r="K953" s="195" t="s">
        <v>141</v>
      </c>
      <c r="L953" s="40"/>
      <c r="M953" s="199" t="s">
        <v>18</v>
      </c>
      <c r="N953" s="200" t="s">
        <v>42</v>
      </c>
      <c r="O953" s="65"/>
      <c r="P953" s="201">
        <f>O953*H953</f>
        <v>0</v>
      </c>
      <c r="Q953" s="201">
        <v>2.6800000000000001E-3</v>
      </c>
      <c r="R953" s="201">
        <f>Q953*H953</f>
        <v>3.3721100000000002</v>
      </c>
      <c r="S953" s="201">
        <v>0</v>
      </c>
      <c r="T953" s="202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03" t="s">
        <v>142</v>
      </c>
      <c r="AT953" s="203" t="s">
        <v>137</v>
      </c>
      <c r="AU953" s="203" t="s">
        <v>80</v>
      </c>
      <c r="AY953" s="18" t="s">
        <v>135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8" t="s">
        <v>78</v>
      </c>
      <c r="BK953" s="204">
        <f>ROUND(I953*H953,2)</f>
        <v>0</v>
      </c>
      <c r="BL953" s="18" t="s">
        <v>142</v>
      </c>
      <c r="BM953" s="203" t="s">
        <v>701</v>
      </c>
    </row>
    <row r="954" spans="1:65" s="14" customFormat="1" ht="10.199999999999999">
      <c r="B954" s="216"/>
      <c r="C954" s="217"/>
      <c r="D954" s="207" t="s">
        <v>144</v>
      </c>
      <c r="E954" s="218" t="s">
        <v>18</v>
      </c>
      <c r="F954" s="219" t="s">
        <v>702</v>
      </c>
      <c r="G954" s="217"/>
      <c r="H954" s="220">
        <v>40.72</v>
      </c>
      <c r="I954" s="221"/>
      <c r="J954" s="217"/>
      <c r="K954" s="217"/>
      <c r="L954" s="222"/>
      <c r="M954" s="223"/>
      <c r="N954" s="224"/>
      <c r="O954" s="224"/>
      <c r="P954" s="224"/>
      <c r="Q954" s="224"/>
      <c r="R954" s="224"/>
      <c r="S954" s="224"/>
      <c r="T954" s="225"/>
      <c r="AT954" s="226" t="s">
        <v>144</v>
      </c>
      <c r="AU954" s="226" t="s">
        <v>80</v>
      </c>
      <c r="AV954" s="14" t="s">
        <v>80</v>
      </c>
      <c r="AW954" s="14" t="s">
        <v>33</v>
      </c>
      <c r="AX954" s="14" t="s">
        <v>71</v>
      </c>
      <c r="AY954" s="226" t="s">
        <v>135</v>
      </c>
    </row>
    <row r="955" spans="1:65" s="14" customFormat="1" ht="10.199999999999999">
      <c r="B955" s="216"/>
      <c r="C955" s="217"/>
      <c r="D955" s="207" t="s">
        <v>144</v>
      </c>
      <c r="E955" s="218" t="s">
        <v>18</v>
      </c>
      <c r="F955" s="219" t="s">
        <v>703</v>
      </c>
      <c r="G955" s="217"/>
      <c r="H955" s="220">
        <v>978.69</v>
      </c>
      <c r="I955" s="221"/>
      <c r="J955" s="217"/>
      <c r="K955" s="217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144</v>
      </c>
      <c r="AU955" s="226" t="s">
        <v>80</v>
      </c>
      <c r="AV955" s="14" t="s">
        <v>80</v>
      </c>
      <c r="AW955" s="14" t="s">
        <v>33</v>
      </c>
      <c r="AX955" s="14" t="s">
        <v>71</v>
      </c>
      <c r="AY955" s="226" t="s">
        <v>135</v>
      </c>
    </row>
    <row r="956" spans="1:65" s="14" customFormat="1" ht="10.199999999999999">
      <c r="B956" s="216"/>
      <c r="C956" s="217"/>
      <c r="D956" s="207" t="s">
        <v>144</v>
      </c>
      <c r="E956" s="218" t="s">
        <v>18</v>
      </c>
      <c r="F956" s="219" t="s">
        <v>704</v>
      </c>
      <c r="G956" s="217"/>
      <c r="H956" s="220">
        <v>124.19</v>
      </c>
      <c r="I956" s="221"/>
      <c r="J956" s="217"/>
      <c r="K956" s="217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144</v>
      </c>
      <c r="AU956" s="226" t="s">
        <v>80</v>
      </c>
      <c r="AV956" s="14" t="s">
        <v>80</v>
      </c>
      <c r="AW956" s="14" t="s">
        <v>33</v>
      </c>
      <c r="AX956" s="14" t="s">
        <v>71</v>
      </c>
      <c r="AY956" s="226" t="s">
        <v>135</v>
      </c>
    </row>
    <row r="957" spans="1:65" s="14" customFormat="1" ht="10.199999999999999">
      <c r="B957" s="216"/>
      <c r="C957" s="217"/>
      <c r="D957" s="207" t="s">
        <v>144</v>
      </c>
      <c r="E957" s="218" t="s">
        <v>18</v>
      </c>
      <c r="F957" s="219" t="s">
        <v>705</v>
      </c>
      <c r="G957" s="217"/>
      <c r="H957" s="220">
        <v>8.64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144</v>
      </c>
      <c r="AU957" s="226" t="s">
        <v>80</v>
      </c>
      <c r="AV957" s="14" t="s">
        <v>80</v>
      </c>
      <c r="AW957" s="14" t="s">
        <v>33</v>
      </c>
      <c r="AX957" s="14" t="s">
        <v>71</v>
      </c>
      <c r="AY957" s="226" t="s">
        <v>135</v>
      </c>
    </row>
    <row r="958" spans="1:65" s="14" customFormat="1" ht="10.199999999999999">
      <c r="B958" s="216"/>
      <c r="C958" s="217"/>
      <c r="D958" s="207" t="s">
        <v>144</v>
      </c>
      <c r="E958" s="218" t="s">
        <v>18</v>
      </c>
      <c r="F958" s="219" t="s">
        <v>706</v>
      </c>
      <c r="G958" s="217"/>
      <c r="H958" s="220">
        <v>106.01</v>
      </c>
      <c r="I958" s="221"/>
      <c r="J958" s="217"/>
      <c r="K958" s="217"/>
      <c r="L958" s="222"/>
      <c r="M958" s="223"/>
      <c r="N958" s="224"/>
      <c r="O958" s="224"/>
      <c r="P958" s="224"/>
      <c r="Q958" s="224"/>
      <c r="R958" s="224"/>
      <c r="S958" s="224"/>
      <c r="T958" s="225"/>
      <c r="AT958" s="226" t="s">
        <v>144</v>
      </c>
      <c r="AU958" s="226" t="s">
        <v>80</v>
      </c>
      <c r="AV958" s="14" t="s">
        <v>80</v>
      </c>
      <c r="AW958" s="14" t="s">
        <v>33</v>
      </c>
      <c r="AX958" s="14" t="s">
        <v>71</v>
      </c>
      <c r="AY958" s="226" t="s">
        <v>135</v>
      </c>
    </row>
    <row r="959" spans="1:65" s="15" customFormat="1" ht="10.199999999999999">
      <c r="B959" s="227"/>
      <c r="C959" s="228"/>
      <c r="D959" s="207" t="s">
        <v>144</v>
      </c>
      <c r="E959" s="229" t="s">
        <v>18</v>
      </c>
      <c r="F959" s="230" t="s">
        <v>147</v>
      </c>
      <c r="G959" s="228"/>
      <c r="H959" s="231">
        <v>1258.2500000000002</v>
      </c>
      <c r="I959" s="232"/>
      <c r="J959" s="228"/>
      <c r="K959" s="228"/>
      <c r="L959" s="233"/>
      <c r="M959" s="234"/>
      <c r="N959" s="235"/>
      <c r="O959" s="235"/>
      <c r="P959" s="235"/>
      <c r="Q959" s="235"/>
      <c r="R959" s="235"/>
      <c r="S959" s="235"/>
      <c r="T959" s="236"/>
      <c r="AT959" s="237" t="s">
        <v>144</v>
      </c>
      <c r="AU959" s="237" t="s">
        <v>80</v>
      </c>
      <c r="AV959" s="15" t="s">
        <v>142</v>
      </c>
      <c r="AW959" s="15" t="s">
        <v>33</v>
      </c>
      <c r="AX959" s="15" t="s">
        <v>78</v>
      </c>
      <c r="AY959" s="237" t="s">
        <v>135</v>
      </c>
    </row>
    <row r="960" spans="1:65" s="2" customFormat="1" ht="21.75" customHeight="1">
      <c r="A960" s="35"/>
      <c r="B960" s="36"/>
      <c r="C960" s="193" t="s">
        <v>707</v>
      </c>
      <c r="D960" s="193" t="s">
        <v>137</v>
      </c>
      <c r="E960" s="194" t="s">
        <v>708</v>
      </c>
      <c r="F960" s="195" t="s">
        <v>709</v>
      </c>
      <c r="G960" s="196" t="s">
        <v>140</v>
      </c>
      <c r="H960" s="197">
        <v>299.54000000000002</v>
      </c>
      <c r="I960" s="198"/>
      <c r="J960" s="197">
        <f>ROUND(I960*H960,2)</f>
        <v>0</v>
      </c>
      <c r="K960" s="195" t="s">
        <v>141</v>
      </c>
      <c r="L960" s="40"/>
      <c r="M960" s="199" t="s">
        <v>18</v>
      </c>
      <c r="N960" s="200" t="s">
        <v>42</v>
      </c>
      <c r="O960" s="65"/>
      <c r="P960" s="201">
        <f>O960*H960</f>
        <v>0</v>
      </c>
      <c r="Q960" s="201">
        <v>0</v>
      </c>
      <c r="R960" s="201">
        <f>Q960*H960</f>
        <v>0</v>
      </c>
      <c r="S960" s="201">
        <v>0</v>
      </c>
      <c r="T960" s="202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03" t="s">
        <v>142</v>
      </c>
      <c r="AT960" s="203" t="s">
        <v>137</v>
      </c>
      <c r="AU960" s="203" t="s">
        <v>80</v>
      </c>
      <c r="AY960" s="18" t="s">
        <v>135</v>
      </c>
      <c r="BE960" s="204">
        <f>IF(N960="základní",J960,0)</f>
        <v>0</v>
      </c>
      <c r="BF960" s="204">
        <f>IF(N960="snížená",J960,0)</f>
        <v>0</v>
      </c>
      <c r="BG960" s="204">
        <f>IF(N960="zákl. přenesená",J960,0)</f>
        <v>0</v>
      </c>
      <c r="BH960" s="204">
        <f>IF(N960="sníž. přenesená",J960,0)</f>
        <v>0</v>
      </c>
      <c r="BI960" s="204">
        <f>IF(N960="nulová",J960,0)</f>
        <v>0</v>
      </c>
      <c r="BJ960" s="18" t="s">
        <v>78</v>
      </c>
      <c r="BK960" s="204">
        <f>ROUND(I960*H960,2)</f>
        <v>0</v>
      </c>
      <c r="BL960" s="18" t="s">
        <v>142</v>
      </c>
      <c r="BM960" s="203" t="s">
        <v>710</v>
      </c>
    </row>
    <row r="961" spans="2:51" s="14" customFormat="1" ht="10.199999999999999">
      <c r="B961" s="216"/>
      <c r="C961" s="217"/>
      <c r="D961" s="207" t="s">
        <v>144</v>
      </c>
      <c r="E961" s="218" t="s">
        <v>18</v>
      </c>
      <c r="F961" s="219" t="s">
        <v>711</v>
      </c>
      <c r="G961" s="217"/>
      <c r="H961" s="220">
        <v>141.12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144</v>
      </c>
      <c r="AU961" s="226" t="s">
        <v>80</v>
      </c>
      <c r="AV961" s="14" t="s">
        <v>80</v>
      </c>
      <c r="AW961" s="14" t="s">
        <v>33</v>
      </c>
      <c r="AX961" s="14" t="s">
        <v>71</v>
      </c>
      <c r="AY961" s="226" t="s">
        <v>135</v>
      </c>
    </row>
    <row r="962" spans="2:51" s="14" customFormat="1" ht="10.199999999999999">
      <c r="B962" s="216"/>
      <c r="C962" s="217"/>
      <c r="D962" s="207" t="s">
        <v>144</v>
      </c>
      <c r="E962" s="218" t="s">
        <v>18</v>
      </c>
      <c r="F962" s="219" t="s">
        <v>712</v>
      </c>
      <c r="G962" s="217"/>
      <c r="H962" s="220">
        <v>27.72</v>
      </c>
      <c r="I962" s="221"/>
      <c r="J962" s="217"/>
      <c r="K962" s="217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144</v>
      </c>
      <c r="AU962" s="226" t="s">
        <v>80</v>
      </c>
      <c r="AV962" s="14" t="s">
        <v>80</v>
      </c>
      <c r="AW962" s="14" t="s">
        <v>33</v>
      </c>
      <c r="AX962" s="14" t="s">
        <v>71</v>
      </c>
      <c r="AY962" s="226" t="s">
        <v>135</v>
      </c>
    </row>
    <row r="963" spans="2:51" s="14" customFormat="1" ht="10.199999999999999">
      <c r="B963" s="216"/>
      <c r="C963" s="217"/>
      <c r="D963" s="207" t="s">
        <v>144</v>
      </c>
      <c r="E963" s="218" t="s">
        <v>18</v>
      </c>
      <c r="F963" s="219" t="s">
        <v>466</v>
      </c>
      <c r="G963" s="217"/>
      <c r="H963" s="220">
        <v>1.68</v>
      </c>
      <c r="I963" s="221"/>
      <c r="J963" s="217"/>
      <c r="K963" s="217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144</v>
      </c>
      <c r="AU963" s="226" t="s">
        <v>80</v>
      </c>
      <c r="AV963" s="14" t="s">
        <v>80</v>
      </c>
      <c r="AW963" s="14" t="s">
        <v>33</v>
      </c>
      <c r="AX963" s="14" t="s">
        <v>71</v>
      </c>
      <c r="AY963" s="226" t="s">
        <v>135</v>
      </c>
    </row>
    <row r="964" spans="2:51" s="14" customFormat="1" ht="10.199999999999999">
      <c r="B964" s="216"/>
      <c r="C964" s="217"/>
      <c r="D964" s="207" t="s">
        <v>144</v>
      </c>
      <c r="E964" s="218" t="s">
        <v>18</v>
      </c>
      <c r="F964" s="219" t="s">
        <v>713</v>
      </c>
      <c r="G964" s="217"/>
      <c r="H964" s="220">
        <v>11.34</v>
      </c>
      <c r="I964" s="221"/>
      <c r="J964" s="217"/>
      <c r="K964" s="217"/>
      <c r="L964" s="222"/>
      <c r="M964" s="223"/>
      <c r="N964" s="224"/>
      <c r="O964" s="224"/>
      <c r="P964" s="224"/>
      <c r="Q964" s="224"/>
      <c r="R964" s="224"/>
      <c r="S964" s="224"/>
      <c r="T964" s="225"/>
      <c r="AT964" s="226" t="s">
        <v>144</v>
      </c>
      <c r="AU964" s="226" t="s">
        <v>80</v>
      </c>
      <c r="AV964" s="14" t="s">
        <v>80</v>
      </c>
      <c r="AW964" s="14" t="s">
        <v>33</v>
      </c>
      <c r="AX964" s="14" t="s">
        <v>71</v>
      </c>
      <c r="AY964" s="226" t="s">
        <v>135</v>
      </c>
    </row>
    <row r="965" spans="2:51" s="14" customFormat="1" ht="10.199999999999999">
      <c r="B965" s="216"/>
      <c r="C965" s="217"/>
      <c r="D965" s="207" t="s">
        <v>144</v>
      </c>
      <c r="E965" s="218" t="s">
        <v>18</v>
      </c>
      <c r="F965" s="219" t="s">
        <v>714</v>
      </c>
      <c r="G965" s="217"/>
      <c r="H965" s="220">
        <v>8.4</v>
      </c>
      <c r="I965" s="221"/>
      <c r="J965" s="217"/>
      <c r="K965" s="217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144</v>
      </c>
      <c r="AU965" s="226" t="s">
        <v>80</v>
      </c>
      <c r="AV965" s="14" t="s">
        <v>80</v>
      </c>
      <c r="AW965" s="14" t="s">
        <v>33</v>
      </c>
      <c r="AX965" s="14" t="s">
        <v>71</v>
      </c>
      <c r="AY965" s="226" t="s">
        <v>135</v>
      </c>
    </row>
    <row r="966" spans="2:51" s="14" customFormat="1" ht="10.199999999999999">
      <c r="B966" s="216"/>
      <c r="C966" s="217"/>
      <c r="D966" s="207" t="s">
        <v>144</v>
      </c>
      <c r="E966" s="218" t="s">
        <v>18</v>
      </c>
      <c r="F966" s="219" t="s">
        <v>715</v>
      </c>
      <c r="G966" s="217"/>
      <c r="H966" s="220">
        <v>54</v>
      </c>
      <c r="I966" s="221"/>
      <c r="J966" s="217"/>
      <c r="K966" s="217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144</v>
      </c>
      <c r="AU966" s="226" t="s">
        <v>80</v>
      </c>
      <c r="AV966" s="14" t="s">
        <v>80</v>
      </c>
      <c r="AW966" s="14" t="s">
        <v>33</v>
      </c>
      <c r="AX966" s="14" t="s">
        <v>71</v>
      </c>
      <c r="AY966" s="226" t="s">
        <v>135</v>
      </c>
    </row>
    <row r="967" spans="2:51" s="14" customFormat="1" ht="10.199999999999999">
      <c r="B967" s="216"/>
      <c r="C967" s="217"/>
      <c r="D967" s="207" t="s">
        <v>144</v>
      </c>
      <c r="E967" s="218" t="s">
        <v>18</v>
      </c>
      <c r="F967" s="219" t="s">
        <v>716</v>
      </c>
      <c r="G967" s="217"/>
      <c r="H967" s="220">
        <v>5.4</v>
      </c>
      <c r="I967" s="221"/>
      <c r="J967" s="217"/>
      <c r="K967" s="217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144</v>
      </c>
      <c r="AU967" s="226" t="s">
        <v>80</v>
      </c>
      <c r="AV967" s="14" t="s">
        <v>80</v>
      </c>
      <c r="AW967" s="14" t="s">
        <v>33</v>
      </c>
      <c r="AX967" s="14" t="s">
        <v>71</v>
      </c>
      <c r="AY967" s="226" t="s">
        <v>135</v>
      </c>
    </row>
    <row r="968" spans="2:51" s="14" customFormat="1" ht="10.199999999999999">
      <c r="B968" s="216"/>
      <c r="C968" s="217"/>
      <c r="D968" s="207" t="s">
        <v>144</v>
      </c>
      <c r="E968" s="218" t="s">
        <v>18</v>
      </c>
      <c r="F968" s="219" t="s">
        <v>717</v>
      </c>
      <c r="G968" s="217"/>
      <c r="H968" s="220">
        <v>2.16</v>
      </c>
      <c r="I968" s="221"/>
      <c r="J968" s="217"/>
      <c r="K968" s="217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144</v>
      </c>
      <c r="AU968" s="226" t="s">
        <v>80</v>
      </c>
      <c r="AV968" s="14" t="s">
        <v>80</v>
      </c>
      <c r="AW968" s="14" t="s">
        <v>33</v>
      </c>
      <c r="AX968" s="14" t="s">
        <v>71</v>
      </c>
      <c r="AY968" s="226" t="s">
        <v>135</v>
      </c>
    </row>
    <row r="969" spans="2:51" s="14" customFormat="1" ht="10.199999999999999">
      <c r="B969" s="216"/>
      <c r="C969" s="217"/>
      <c r="D969" s="207" t="s">
        <v>144</v>
      </c>
      <c r="E969" s="218" t="s">
        <v>18</v>
      </c>
      <c r="F969" s="219" t="s">
        <v>718</v>
      </c>
      <c r="G969" s="217"/>
      <c r="H969" s="220">
        <v>13.23</v>
      </c>
      <c r="I969" s="221"/>
      <c r="J969" s="217"/>
      <c r="K969" s="217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144</v>
      </c>
      <c r="AU969" s="226" t="s">
        <v>80</v>
      </c>
      <c r="AV969" s="14" t="s">
        <v>80</v>
      </c>
      <c r="AW969" s="14" t="s">
        <v>33</v>
      </c>
      <c r="AX969" s="14" t="s">
        <v>71</v>
      </c>
      <c r="AY969" s="226" t="s">
        <v>135</v>
      </c>
    </row>
    <row r="970" spans="2:51" s="14" customFormat="1" ht="10.199999999999999">
      <c r="B970" s="216"/>
      <c r="C970" s="217"/>
      <c r="D970" s="207" t="s">
        <v>144</v>
      </c>
      <c r="E970" s="218" t="s">
        <v>18</v>
      </c>
      <c r="F970" s="219" t="s">
        <v>719</v>
      </c>
      <c r="G970" s="217"/>
      <c r="H970" s="220">
        <v>4.05</v>
      </c>
      <c r="I970" s="221"/>
      <c r="J970" s="217"/>
      <c r="K970" s="217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144</v>
      </c>
      <c r="AU970" s="226" t="s">
        <v>80</v>
      </c>
      <c r="AV970" s="14" t="s">
        <v>80</v>
      </c>
      <c r="AW970" s="14" t="s">
        <v>33</v>
      </c>
      <c r="AX970" s="14" t="s">
        <v>71</v>
      </c>
      <c r="AY970" s="226" t="s">
        <v>135</v>
      </c>
    </row>
    <row r="971" spans="2:51" s="14" customFormat="1" ht="10.199999999999999">
      <c r="B971" s="216"/>
      <c r="C971" s="217"/>
      <c r="D971" s="207" t="s">
        <v>144</v>
      </c>
      <c r="E971" s="218" t="s">
        <v>18</v>
      </c>
      <c r="F971" s="219" t="s">
        <v>720</v>
      </c>
      <c r="G971" s="217"/>
      <c r="H971" s="220">
        <v>3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144</v>
      </c>
      <c r="AU971" s="226" t="s">
        <v>80</v>
      </c>
      <c r="AV971" s="14" t="s">
        <v>80</v>
      </c>
      <c r="AW971" s="14" t="s">
        <v>33</v>
      </c>
      <c r="AX971" s="14" t="s">
        <v>71</v>
      </c>
      <c r="AY971" s="226" t="s">
        <v>135</v>
      </c>
    </row>
    <row r="972" spans="2:51" s="14" customFormat="1" ht="10.199999999999999">
      <c r="B972" s="216"/>
      <c r="C972" s="217"/>
      <c r="D972" s="207" t="s">
        <v>144</v>
      </c>
      <c r="E972" s="218" t="s">
        <v>18</v>
      </c>
      <c r="F972" s="219" t="s">
        <v>721</v>
      </c>
      <c r="G972" s="217"/>
      <c r="H972" s="220">
        <v>10.08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144</v>
      </c>
      <c r="AU972" s="226" t="s">
        <v>80</v>
      </c>
      <c r="AV972" s="14" t="s">
        <v>80</v>
      </c>
      <c r="AW972" s="14" t="s">
        <v>33</v>
      </c>
      <c r="AX972" s="14" t="s">
        <v>71</v>
      </c>
      <c r="AY972" s="226" t="s">
        <v>135</v>
      </c>
    </row>
    <row r="973" spans="2:51" s="14" customFormat="1" ht="10.199999999999999">
      <c r="B973" s="216"/>
      <c r="C973" s="217"/>
      <c r="D973" s="207" t="s">
        <v>144</v>
      </c>
      <c r="E973" s="218" t="s">
        <v>18</v>
      </c>
      <c r="F973" s="219" t="s">
        <v>722</v>
      </c>
      <c r="G973" s="217"/>
      <c r="H973" s="220">
        <v>3.6</v>
      </c>
      <c r="I973" s="221"/>
      <c r="J973" s="217"/>
      <c r="K973" s="217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144</v>
      </c>
      <c r="AU973" s="226" t="s">
        <v>80</v>
      </c>
      <c r="AV973" s="14" t="s">
        <v>80</v>
      </c>
      <c r="AW973" s="14" t="s">
        <v>33</v>
      </c>
      <c r="AX973" s="14" t="s">
        <v>71</v>
      </c>
      <c r="AY973" s="226" t="s">
        <v>135</v>
      </c>
    </row>
    <row r="974" spans="2:51" s="14" customFormat="1" ht="10.199999999999999">
      <c r="B974" s="216"/>
      <c r="C974" s="217"/>
      <c r="D974" s="207" t="s">
        <v>144</v>
      </c>
      <c r="E974" s="218" t="s">
        <v>18</v>
      </c>
      <c r="F974" s="219" t="s">
        <v>723</v>
      </c>
      <c r="G974" s="217"/>
      <c r="H974" s="220">
        <v>5.0999999999999996</v>
      </c>
      <c r="I974" s="221"/>
      <c r="J974" s="217"/>
      <c r="K974" s="217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144</v>
      </c>
      <c r="AU974" s="226" t="s">
        <v>80</v>
      </c>
      <c r="AV974" s="14" t="s">
        <v>80</v>
      </c>
      <c r="AW974" s="14" t="s">
        <v>33</v>
      </c>
      <c r="AX974" s="14" t="s">
        <v>71</v>
      </c>
      <c r="AY974" s="226" t="s">
        <v>135</v>
      </c>
    </row>
    <row r="975" spans="2:51" s="14" customFormat="1" ht="10.199999999999999">
      <c r="B975" s="216"/>
      <c r="C975" s="217"/>
      <c r="D975" s="207" t="s">
        <v>144</v>
      </c>
      <c r="E975" s="218" t="s">
        <v>18</v>
      </c>
      <c r="F975" s="219" t="s">
        <v>724</v>
      </c>
      <c r="G975" s="217"/>
      <c r="H975" s="220">
        <v>8.66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144</v>
      </c>
      <c r="AU975" s="226" t="s">
        <v>80</v>
      </c>
      <c r="AV975" s="14" t="s">
        <v>80</v>
      </c>
      <c r="AW975" s="14" t="s">
        <v>33</v>
      </c>
      <c r="AX975" s="14" t="s">
        <v>71</v>
      </c>
      <c r="AY975" s="226" t="s">
        <v>135</v>
      </c>
    </row>
    <row r="976" spans="2:51" s="15" customFormat="1" ht="10.199999999999999">
      <c r="B976" s="227"/>
      <c r="C976" s="228"/>
      <c r="D976" s="207" t="s">
        <v>144</v>
      </c>
      <c r="E976" s="229" t="s">
        <v>18</v>
      </c>
      <c r="F976" s="230" t="s">
        <v>147</v>
      </c>
      <c r="G976" s="228"/>
      <c r="H976" s="231">
        <v>299.54000000000008</v>
      </c>
      <c r="I976" s="232"/>
      <c r="J976" s="228"/>
      <c r="K976" s="228"/>
      <c r="L976" s="233"/>
      <c r="M976" s="234"/>
      <c r="N976" s="235"/>
      <c r="O976" s="235"/>
      <c r="P976" s="235"/>
      <c r="Q976" s="235"/>
      <c r="R976" s="235"/>
      <c r="S976" s="235"/>
      <c r="T976" s="236"/>
      <c r="AT976" s="237" t="s">
        <v>144</v>
      </c>
      <c r="AU976" s="237" t="s">
        <v>80</v>
      </c>
      <c r="AV976" s="15" t="s">
        <v>142</v>
      </c>
      <c r="AW976" s="15" t="s">
        <v>33</v>
      </c>
      <c r="AX976" s="15" t="s">
        <v>78</v>
      </c>
      <c r="AY976" s="237" t="s">
        <v>135</v>
      </c>
    </row>
    <row r="977" spans="1:65" s="2" customFormat="1" ht="16.5" customHeight="1">
      <c r="A977" s="35"/>
      <c r="B977" s="36"/>
      <c r="C977" s="193" t="s">
        <v>725</v>
      </c>
      <c r="D977" s="193" t="s">
        <v>137</v>
      </c>
      <c r="E977" s="194" t="s">
        <v>726</v>
      </c>
      <c r="F977" s="195" t="s">
        <v>727</v>
      </c>
      <c r="G977" s="196" t="s">
        <v>140</v>
      </c>
      <c r="H977" s="197">
        <v>12.26</v>
      </c>
      <c r="I977" s="198"/>
      <c r="J977" s="197">
        <f>ROUND(I977*H977,2)</f>
        <v>0</v>
      </c>
      <c r="K977" s="195" t="s">
        <v>141</v>
      </c>
      <c r="L977" s="40"/>
      <c r="M977" s="199" t="s">
        <v>18</v>
      </c>
      <c r="N977" s="200" t="s">
        <v>42</v>
      </c>
      <c r="O977" s="65"/>
      <c r="P977" s="201">
        <f>O977*H977</f>
        <v>0</v>
      </c>
      <c r="Q977" s="201">
        <v>0.27560000000000001</v>
      </c>
      <c r="R977" s="201">
        <f>Q977*H977</f>
        <v>3.3788560000000003</v>
      </c>
      <c r="S977" s="201">
        <v>0</v>
      </c>
      <c r="T977" s="202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203" t="s">
        <v>142</v>
      </c>
      <c r="AT977" s="203" t="s">
        <v>137</v>
      </c>
      <c r="AU977" s="203" t="s">
        <v>80</v>
      </c>
      <c r="AY977" s="18" t="s">
        <v>135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8" t="s">
        <v>78</v>
      </c>
      <c r="BK977" s="204">
        <f>ROUND(I977*H977,2)</f>
        <v>0</v>
      </c>
      <c r="BL977" s="18" t="s">
        <v>142</v>
      </c>
      <c r="BM977" s="203" t="s">
        <v>728</v>
      </c>
    </row>
    <row r="978" spans="1:65" s="13" customFormat="1" ht="10.199999999999999">
      <c r="B978" s="205"/>
      <c r="C978" s="206"/>
      <c r="D978" s="207" t="s">
        <v>144</v>
      </c>
      <c r="E978" s="208" t="s">
        <v>18</v>
      </c>
      <c r="F978" s="209" t="s">
        <v>729</v>
      </c>
      <c r="G978" s="206"/>
      <c r="H978" s="208" t="s">
        <v>18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144</v>
      </c>
      <c r="AU978" s="215" t="s">
        <v>80</v>
      </c>
      <c r="AV978" s="13" t="s">
        <v>78</v>
      </c>
      <c r="AW978" s="13" t="s">
        <v>33</v>
      </c>
      <c r="AX978" s="13" t="s">
        <v>71</v>
      </c>
      <c r="AY978" s="215" t="s">
        <v>135</v>
      </c>
    </row>
    <row r="979" spans="1:65" s="14" customFormat="1" ht="10.199999999999999">
      <c r="B979" s="216"/>
      <c r="C979" s="217"/>
      <c r="D979" s="207" t="s">
        <v>144</v>
      </c>
      <c r="E979" s="218" t="s">
        <v>18</v>
      </c>
      <c r="F979" s="219" t="s">
        <v>730</v>
      </c>
      <c r="G979" s="217"/>
      <c r="H979" s="220">
        <v>12.26</v>
      </c>
      <c r="I979" s="221"/>
      <c r="J979" s="217"/>
      <c r="K979" s="217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144</v>
      </c>
      <c r="AU979" s="226" t="s">
        <v>80</v>
      </c>
      <c r="AV979" s="14" t="s">
        <v>80</v>
      </c>
      <c r="AW979" s="14" t="s">
        <v>33</v>
      </c>
      <c r="AX979" s="14" t="s">
        <v>71</v>
      </c>
      <c r="AY979" s="226" t="s">
        <v>135</v>
      </c>
    </row>
    <row r="980" spans="1:65" s="15" customFormat="1" ht="10.199999999999999">
      <c r="B980" s="227"/>
      <c r="C980" s="228"/>
      <c r="D980" s="207" t="s">
        <v>144</v>
      </c>
      <c r="E980" s="229" t="s">
        <v>18</v>
      </c>
      <c r="F980" s="230" t="s">
        <v>147</v>
      </c>
      <c r="G980" s="228"/>
      <c r="H980" s="231">
        <v>12.26</v>
      </c>
      <c r="I980" s="232"/>
      <c r="J980" s="228"/>
      <c r="K980" s="228"/>
      <c r="L980" s="233"/>
      <c r="M980" s="234"/>
      <c r="N980" s="235"/>
      <c r="O980" s="235"/>
      <c r="P980" s="235"/>
      <c r="Q980" s="235"/>
      <c r="R980" s="235"/>
      <c r="S980" s="235"/>
      <c r="T980" s="236"/>
      <c r="AT980" s="237" t="s">
        <v>144</v>
      </c>
      <c r="AU980" s="237" t="s">
        <v>80</v>
      </c>
      <c r="AV980" s="15" t="s">
        <v>142</v>
      </c>
      <c r="AW980" s="15" t="s">
        <v>33</v>
      </c>
      <c r="AX980" s="15" t="s">
        <v>78</v>
      </c>
      <c r="AY980" s="237" t="s">
        <v>135</v>
      </c>
    </row>
    <row r="981" spans="1:65" s="12" customFormat="1" ht="22.8" customHeight="1">
      <c r="B981" s="177"/>
      <c r="C981" s="178"/>
      <c r="D981" s="179" t="s">
        <v>70</v>
      </c>
      <c r="E981" s="191" t="s">
        <v>209</v>
      </c>
      <c r="F981" s="191" t="s">
        <v>731</v>
      </c>
      <c r="G981" s="178"/>
      <c r="H981" s="178"/>
      <c r="I981" s="181"/>
      <c r="J981" s="192">
        <f>BK981</f>
        <v>0</v>
      </c>
      <c r="K981" s="178"/>
      <c r="L981" s="183"/>
      <c r="M981" s="184"/>
      <c r="N981" s="185"/>
      <c r="O981" s="185"/>
      <c r="P981" s="186">
        <f>SUM(P982:P1312)</f>
        <v>0</v>
      </c>
      <c r="Q981" s="185"/>
      <c r="R981" s="186">
        <f>SUM(R982:R1312)</f>
        <v>7.0808399999999994E-2</v>
      </c>
      <c r="S981" s="185"/>
      <c r="T981" s="187">
        <f>SUM(T982:T1312)</f>
        <v>55.456660000000007</v>
      </c>
      <c r="AR981" s="188" t="s">
        <v>78</v>
      </c>
      <c r="AT981" s="189" t="s">
        <v>70</v>
      </c>
      <c r="AU981" s="189" t="s">
        <v>78</v>
      </c>
      <c r="AY981" s="188" t="s">
        <v>135</v>
      </c>
      <c r="BK981" s="190">
        <f>SUM(BK982:BK1312)</f>
        <v>0</v>
      </c>
    </row>
    <row r="982" spans="1:65" s="2" customFormat="1" ht="21.75" customHeight="1">
      <c r="A982" s="35"/>
      <c r="B982" s="36"/>
      <c r="C982" s="193" t="s">
        <v>732</v>
      </c>
      <c r="D982" s="193" t="s">
        <v>137</v>
      </c>
      <c r="E982" s="194" t="s">
        <v>733</v>
      </c>
      <c r="F982" s="195" t="s">
        <v>734</v>
      </c>
      <c r="G982" s="196" t="s">
        <v>140</v>
      </c>
      <c r="H982" s="197">
        <v>1812.08</v>
      </c>
      <c r="I982" s="198"/>
      <c r="J982" s="197">
        <f>ROUND(I982*H982,2)</f>
        <v>0</v>
      </c>
      <c r="K982" s="195" t="s">
        <v>141</v>
      </c>
      <c r="L982" s="40"/>
      <c r="M982" s="199" t="s">
        <v>18</v>
      </c>
      <c r="N982" s="200" t="s">
        <v>42</v>
      </c>
      <c r="O982" s="65"/>
      <c r="P982" s="201">
        <f>O982*H982</f>
        <v>0</v>
      </c>
      <c r="Q982" s="201">
        <v>0</v>
      </c>
      <c r="R982" s="201">
        <f>Q982*H982</f>
        <v>0</v>
      </c>
      <c r="S982" s="201">
        <v>0</v>
      </c>
      <c r="T982" s="202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203" t="s">
        <v>142</v>
      </c>
      <c r="AT982" s="203" t="s">
        <v>137</v>
      </c>
      <c r="AU982" s="203" t="s">
        <v>80</v>
      </c>
      <c r="AY982" s="18" t="s">
        <v>135</v>
      </c>
      <c r="BE982" s="204">
        <f>IF(N982="základní",J982,0)</f>
        <v>0</v>
      </c>
      <c r="BF982" s="204">
        <f>IF(N982="snížená",J982,0)</f>
        <v>0</v>
      </c>
      <c r="BG982" s="204">
        <f>IF(N982="zákl. přenesená",J982,0)</f>
        <v>0</v>
      </c>
      <c r="BH982" s="204">
        <f>IF(N982="sníž. přenesená",J982,0)</f>
        <v>0</v>
      </c>
      <c r="BI982" s="204">
        <f>IF(N982="nulová",J982,0)</f>
        <v>0</v>
      </c>
      <c r="BJ982" s="18" t="s">
        <v>78</v>
      </c>
      <c r="BK982" s="204">
        <f>ROUND(I982*H982,2)</f>
        <v>0</v>
      </c>
      <c r="BL982" s="18" t="s">
        <v>142</v>
      </c>
      <c r="BM982" s="203" t="s">
        <v>735</v>
      </c>
    </row>
    <row r="983" spans="1:65" s="13" customFormat="1" ht="10.199999999999999">
      <c r="B983" s="205"/>
      <c r="C983" s="206"/>
      <c r="D983" s="207" t="s">
        <v>144</v>
      </c>
      <c r="E983" s="208" t="s">
        <v>18</v>
      </c>
      <c r="F983" s="209" t="s">
        <v>413</v>
      </c>
      <c r="G983" s="206"/>
      <c r="H983" s="208" t="s">
        <v>18</v>
      </c>
      <c r="I983" s="210"/>
      <c r="J983" s="206"/>
      <c r="K983" s="206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144</v>
      </c>
      <c r="AU983" s="215" t="s">
        <v>80</v>
      </c>
      <c r="AV983" s="13" t="s">
        <v>78</v>
      </c>
      <c r="AW983" s="13" t="s">
        <v>33</v>
      </c>
      <c r="AX983" s="13" t="s">
        <v>71</v>
      </c>
      <c r="AY983" s="215" t="s">
        <v>135</v>
      </c>
    </row>
    <row r="984" spans="1:65" s="14" customFormat="1" ht="10.199999999999999">
      <c r="B984" s="216"/>
      <c r="C984" s="217"/>
      <c r="D984" s="207" t="s">
        <v>144</v>
      </c>
      <c r="E984" s="218" t="s">
        <v>18</v>
      </c>
      <c r="F984" s="219" t="s">
        <v>736</v>
      </c>
      <c r="G984" s="217"/>
      <c r="H984" s="220">
        <v>255</v>
      </c>
      <c r="I984" s="221"/>
      <c r="J984" s="217"/>
      <c r="K984" s="217"/>
      <c r="L984" s="222"/>
      <c r="M984" s="223"/>
      <c r="N984" s="224"/>
      <c r="O984" s="224"/>
      <c r="P984" s="224"/>
      <c r="Q984" s="224"/>
      <c r="R984" s="224"/>
      <c r="S984" s="224"/>
      <c r="T984" s="225"/>
      <c r="AT984" s="226" t="s">
        <v>144</v>
      </c>
      <c r="AU984" s="226" t="s">
        <v>80</v>
      </c>
      <c r="AV984" s="14" t="s">
        <v>80</v>
      </c>
      <c r="AW984" s="14" t="s">
        <v>33</v>
      </c>
      <c r="AX984" s="14" t="s">
        <v>71</v>
      </c>
      <c r="AY984" s="226" t="s">
        <v>135</v>
      </c>
    </row>
    <row r="985" spans="1:65" s="14" customFormat="1" ht="10.199999999999999">
      <c r="B985" s="216"/>
      <c r="C985" s="217"/>
      <c r="D985" s="207" t="s">
        <v>144</v>
      </c>
      <c r="E985" s="218" t="s">
        <v>18</v>
      </c>
      <c r="F985" s="219" t="s">
        <v>737</v>
      </c>
      <c r="G985" s="217"/>
      <c r="H985" s="220">
        <v>135</v>
      </c>
      <c r="I985" s="221"/>
      <c r="J985" s="217"/>
      <c r="K985" s="217"/>
      <c r="L985" s="222"/>
      <c r="M985" s="223"/>
      <c r="N985" s="224"/>
      <c r="O985" s="224"/>
      <c r="P985" s="224"/>
      <c r="Q985" s="224"/>
      <c r="R985" s="224"/>
      <c r="S985" s="224"/>
      <c r="T985" s="225"/>
      <c r="AT985" s="226" t="s">
        <v>144</v>
      </c>
      <c r="AU985" s="226" t="s">
        <v>80</v>
      </c>
      <c r="AV985" s="14" t="s">
        <v>80</v>
      </c>
      <c r="AW985" s="14" t="s">
        <v>33</v>
      </c>
      <c r="AX985" s="14" t="s">
        <v>71</v>
      </c>
      <c r="AY985" s="226" t="s">
        <v>135</v>
      </c>
    </row>
    <row r="986" spans="1:65" s="14" customFormat="1" ht="10.199999999999999">
      <c r="B986" s="216"/>
      <c r="C986" s="217"/>
      <c r="D986" s="207" t="s">
        <v>144</v>
      </c>
      <c r="E986" s="218" t="s">
        <v>18</v>
      </c>
      <c r="F986" s="219" t="s">
        <v>738</v>
      </c>
      <c r="G986" s="217"/>
      <c r="H986" s="220">
        <v>168.75</v>
      </c>
      <c r="I986" s="221"/>
      <c r="J986" s="217"/>
      <c r="K986" s="217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144</v>
      </c>
      <c r="AU986" s="226" t="s">
        <v>80</v>
      </c>
      <c r="AV986" s="14" t="s">
        <v>80</v>
      </c>
      <c r="AW986" s="14" t="s">
        <v>33</v>
      </c>
      <c r="AX986" s="14" t="s">
        <v>71</v>
      </c>
      <c r="AY986" s="226" t="s">
        <v>135</v>
      </c>
    </row>
    <row r="987" spans="1:65" s="14" customFormat="1" ht="10.199999999999999">
      <c r="B987" s="216"/>
      <c r="C987" s="217"/>
      <c r="D987" s="207" t="s">
        <v>144</v>
      </c>
      <c r="E987" s="218" t="s">
        <v>18</v>
      </c>
      <c r="F987" s="219" t="s">
        <v>739</v>
      </c>
      <c r="G987" s="217"/>
      <c r="H987" s="220">
        <v>63.75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144</v>
      </c>
      <c r="AU987" s="226" t="s">
        <v>80</v>
      </c>
      <c r="AV987" s="14" t="s">
        <v>80</v>
      </c>
      <c r="AW987" s="14" t="s">
        <v>33</v>
      </c>
      <c r="AX987" s="14" t="s">
        <v>71</v>
      </c>
      <c r="AY987" s="226" t="s">
        <v>135</v>
      </c>
    </row>
    <row r="988" spans="1:65" s="13" customFormat="1" ht="10.199999999999999">
      <c r="B988" s="205"/>
      <c r="C988" s="206"/>
      <c r="D988" s="207" t="s">
        <v>144</v>
      </c>
      <c r="E988" s="208" t="s">
        <v>18</v>
      </c>
      <c r="F988" s="209" t="s">
        <v>564</v>
      </c>
      <c r="G988" s="206"/>
      <c r="H988" s="208" t="s">
        <v>18</v>
      </c>
      <c r="I988" s="210"/>
      <c r="J988" s="206"/>
      <c r="K988" s="206"/>
      <c r="L988" s="211"/>
      <c r="M988" s="212"/>
      <c r="N988" s="213"/>
      <c r="O988" s="213"/>
      <c r="P988" s="213"/>
      <c r="Q988" s="213"/>
      <c r="R988" s="213"/>
      <c r="S988" s="213"/>
      <c r="T988" s="214"/>
      <c r="AT988" s="215" t="s">
        <v>144</v>
      </c>
      <c r="AU988" s="215" t="s">
        <v>80</v>
      </c>
      <c r="AV988" s="13" t="s">
        <v>78</v>
      </c>
      <c r="AW988" s="13" t="s">
        <v>33</v>
      </c>
      <c r="AX988" s="13" t="s">
        <v>71</v>
      </c>
      <c r="AY988" s="215" t="s">
        <v>135</v>
      </c>
    </row>
    <row r="989" spans="1:65" s="14" customFormat="1" ht="10.199999999999999">
      <c r="B989" s="216"/>
      <c r="C989" s="217"/>
      <c r="D989" s="207" t="s">
        <v>144</v>
      </c>
      <c r="E989" s="218" t="s">
        <v>18</v>
      </c>
      <c r="F989" s="219" t="s">
        <v>740</v>
      </c>
      <c r="G989" s="217"/>
      <c r="H989" s="220">
        <v>270.63</v>
      </c>
      <c r="I989" s="221"/>
      <c r="J989" s="217"/>
      <c r="K989" s="217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144</v>
      </c>
      <c r="AU989" s="226" t="s">
        <v>80</v>
      </c>
      <c r="AV989" s="14" t="s">
        <v>80</v>
      </c>
      <c r="AW989" s="14" t="s">
        <v>33</v>
      </c>
      <c r="AX989" s="14" t="s">
        <v>71</v>
      </c>
      <c r="AY989" s="226" t="s">
        <v>135</v>
      </c>
    </row>
    <row r="990" spans="1:65" s="13" customFormat="1" ht="10.199999999999999">
      <c r="B990" s="205"/>
      <c r="C990" s="206"/>
      <c r="D990" s="207" t="s">
        <v>144</v>
      </c>
      <c r="E990" s="208" t="s">
        <v>18</v>
      </c>
      <c r="F990" s="209" t="s">
        <v>345</v>
      </c>
      <c r="G990" s="206"/>
      <c r="H990" s="208" t="s">
        <v>18</v>
      </c>
      <c r="I990" s="210"/>
      <c r="J990" s="206"/>
      <c r="K990" s="206"/>
      <c r="L990" s="211"/>
      <c r="M990" s="212"/>
      <c r="N990" s="213"/>
      <c r="O990" s="213"/>
      <c r="P990" s="213"/>
      <c r="Q990" s="213"/>
      <c r="R990" s="213"/>
      <c r="S990" s="213"/>
      <c r="T990" s="214"/>
      <c r="AT990" s="215" t="s">
        <v>144</v>
      </c>
      <c r="AU990" s="215" t="s">
        <v>80</v>
      </c>
      <c r="AV990" s="13" t="s">
        <v>78</v>
      </c>
      <c r="AW990" s="13" t="s">
        <v>33</v>
      </c>
      <c r="AX990" s="13" t="s">
        <v>71</v>
      </c>
      <c r="AY990" s="215" t="s">
        <v>135</v>
      </c>
    </row>
    <row r="991" spans="1:65" s="14" customFormat="1" ht="10.199999999999999">
      <c r="B991" s="216"/>
      <c r="C991" s="217"/>
      <c r="D991" s="207" t="s">
        <v>144</v>
      </c>
      <c r="E991" s="218" t="s">
        <v>18</v>
      </c>
      <c r="F991" s="219" t="s">
        <v>741</v>
      </c>
      <c r="G991" s="217"/>
      <c r="H991" s="220">
        <v>63.75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144</v>
      </c>
      <c r="AU991" s="226" t="s">
        <v>80</v>
      </c>
      <c r="AV991" s="14" t="s">
        <v>80</v>
      </c>
      <c r="AW991" s="14" t="s">
        <v>33</v>
      </c>
      <c r="AX991" s="14" t="s">
        <v>71</v>
      </c>
      <c r="AY991" s="226" t="s">
        <v>135</v>
      </c>
    </row>
    <row r="992" spans="1:65" s="14" customFormat="1" ht="10.199999999999999">
      <c r="B992" s="216"/>
      <c r="C992" s="217"/>
      <c r="D992" s="207" t="s">
        <v>144</v>
      </c>
      <c r="E992" s="218" t="s">
        <v>18</v>
      </c>
      <c r="F992" s="219" t="s">
        <v>742</v>
      </c>
      <c r="G992" s="217"/>
      <c r="H992" s="220">
        <v>513.75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144</v>
      </c>
      <c r="AU992" s="226" t="s">
        <v>80</v>
      </c>
      <c r="AV992" s="14" t="s">
        <v>80</v>
      </c>
      <c r="AW992" s="14" t="s">
        <v>33</v>
      </c>
      <c r="AX992" s="14" t="s">
        <v>71</v>
      </c>
      <c r="AY992" s="226" t="s">
        <v>135</v>
      </c>
    </row>
    <row r="993" spans="1:65" s="13" customFormat="1" ht="10.199999999999999">
      <c r="B993" s="205"/>
      <c r="C993" s="206"/>
      <c r="D993" s="207" t="s">
        <v>144</v>
      </c>
      <c r="E993" s="208" t="s">
        <v>18</v>
      </c>
      <c r="F993" s="209" t="s">
        <v>373</v>
      </c>
      <c r="G993" s="206"/>
      <c r="H993" s="208" t="s">
        <v>18</v>
      </c>
      <c r="I993" s="210"/>
      <c r="J993" s="206"/>
      <c r="K993" s="206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144</v>
      </c>
      <c r="AU993" s="215" t="s">
        <v>80</v>
      </c>
      <c r="AV993" s="13" t="s">
        <v>78</v>
      </c>
      <c r="AW993" s="13" t="s">
        <v>33</v>
      </c>
      <c r="AX993" s="13" t="s">
        <v>71</v>
      </c>
      <c r="AY993" s="215" t="s">
        <v>135</v>
      </c>
    </row>
    <row r="994" spans="1:65" s="14" customFormat="1" ht="10.199999999999999">
      <c r="B994" s="216"/>
      <c r="C994" s="217"/>
      <c r="D994" s="207" t="s">
        <v>144</v>
      </c>
      <c r="E994" s="218" t="s">
        <v>18</v>
      </c>
      <c r="F994" s="219" t="s">
        <v>743</v>
      </c>
      <c r="G994" s="217"/>
      <c r="H994" s="220">
        <v>187.85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144</v>
      </c>
      <c r="AU994" s="226" t="s">
        <v>80</v>
      </c>
      <c r="AV994" s="14" t="s">
        <v>80</v>
      </c>
      <c r="AW994" s="14" t="s">
        <v>33</v>
      </c>
      <c r="AX994" s="14" t="s">
        <v>71</v>
      </c>
      <c r="AY994" s="226" t="s">
        <v>135</v>
      </c>
    </row>
    <row r="995" spans="1:65" s="14" customFormat="1" ht="10.199999999999999">
      <c r="B995" s="216"/>
      <c r="C995" s="217"/>
      <c r="D995" s="207" t="s">
        <v>144</v>
      </c>
      <c r="E995" s="218" t="s">
        <v>18</v>
      </c>
      <c r="F995" s="219" t="s">
        <v>744</v>
      </c>
      <c r="G995" s="217"/>
      <c r="H995" s="220">
        <v>45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144</v>
      </c>
      <c r="AU995" s="226" t="s">
        <v>80</v>
      </c>
      <c r="AV995" s="14" t="s">
        <v>80</v>
      </c>
      <c r="AW995" s="14" t="s">
        <v>33</v>
      </c>
      <c r="AX995" s="14" t="s">
        <v>71</v>
      </c>
      <c r="AY995" s="226" t="s">
        <v>135</v>
      </c>
    </row>
    <row r="996" spans="1:65" s="14" customFormat="1" ht="10.199999999999999">
      <c r="B996" s="216"/>
      <c r="C996" s="217"/>
      <c r="D996" s="207" t="s">
        <v>144</v>
      </c>
      <c r="E996" s="218" t="s">
        <v>18</v>
      </c>
      <c r="F996" s="219" t="s">
        <v>745</v>
      </c>
      <c r="G996" s="217"/>
      <c r="H996" s="220">
        <v>24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144</v>
      </c>
      <c r="AU996" s="226" t="s">
        <v>80</v>
      </c>
      <c r="AV996" s="14" t="s">
        <v>80</v>
      </c>
      <c r="AW996" s="14" t="s">
        <v>33</v>
      </c>
      <c r="AX996" s="14" t="s">
        <v>71</v>
      </c>
      <c r="AY996" s="226" t="s">
        <v>135</v>
      </c>
    </row>
    <row r="997" spans="1:65" s="14" customFormat="1" ht="10.199999999999999">
      <c r="B997" s="216"/>
      <c r="C997" s="217"/>
      <c r="D997" s="207" t="s">
        <v>144</v>
      </c>
      <c r="E997" s="218" t="s">
        <v>18</v>
      </c>
      <c r="F997" s="219" t="s">
        <v>744</v>
      </c>
      <c r="G997" s="217"/>
      <c r="H997" s="220">
        <v>45</v>
      </c>
      <c r="I997" s="221"/>
      <c r="J997" s="217"/>
      <c r="K997" s="217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144</v>
      </c>
      <c r="AU997" s="226" t="s">
        <v>80</v>
      </c>
      <c r="AV997" s="14" t="s">
        <v>80</v>
      </c>
      <c r="AW997" s="14" t="s">
        <v>33</v>
      </c>
      <c r="AX997" s="14" t="s">
        <v>71</v>
      </c>
      <c r="AY997" s="226" t="s">
        <v>135</v>
      </c>
    </row>
    <row r="998" spans="1:65" s="14" customFormat="1" ht="10.199999999999999">
      <c r="B998" s="216"/>
      <c r="C998" s="217"/>
      <c r="D998" s="207" t="s">
        <v>144</v>
      </c>
      <c r="E998" s="218" t="s">
        <v>18</v>
      </c>
      <c r="F998" s="219" t="s">
        <v>746</v>
      </c>
      <c r="G998" s="217"/>
      <c r="H998" s="220">
        <v>39.6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144</v>
      </c>
      <c r="AU998" s="226" t="s">
        <v>80</v>
      </c>
      <c r="AV998" s="14" t="s">
        <v>80</v>
      </c>
      <c r="AW998" s="14" t="s">
        <v>33</v>
      </c>
      <c r="AX998" s="14" t="s">
        <v>71</v>
      </c>
      <c r="AY998" s="226" t="s">
        <v>135</v>
      </c>
    </row>
    <row r="999" spans="1:65" s="15" customFormat="1" ht="10.199999999999999">
      <c r="B999" s="227"/>
      <c r="C999" s="228"/>
      <c r="D999" s="207" t="s">
        <v>144</v>
      </c>
      <c r="E999" s="229" t="s">
        <v>18</v>
      </c>
      <c r="F999" s="230" t="s">
        <v>147</v>
      </c>
      <c r="G999" s="228"/>
      <c r="H999" s="231">
        <v>1812.08</v>
      </c>
      <c r="I999" s="232"/>
      <c r="J999" s="228"/>
      <c r="K999" s="228"/>
      <c r="L999" s="233"/>
      <c r="M999" s="234"/>
      <c r="N999" s="235"/>
      <c r="O999" s="235"/>
      <c r="P999" s="235"/>
      <c r="Q999" s="235"/>
      <c r="R999" s="235"/>
      <c r="S999" s="235"/>
      <c r="T999" s="236"/>
      <c r="AT999" s="237" t="s">
        <v>144</v>
      </c>
      <c r="AU999" s="237" t="s">
        <v>80</v>
      </c>
      <c r="AV999" s="15" t="s">
        <v>142</v>
      </c>
      <c r="AW999" s="15" t="s">
        <v>33</v>
      </c>
      <c r="AX999" s="15" t="s">
        <v>78</v>
      </c>
      <c r="AY999" s="237" t="s">
        <v>135</v>
      </c>
    </row>
    <row r="1000" spans="1:65" s="2" customFormat="1" ht="21.75" customHeight="1">
      <c r="A1000" s="35"/>
      <c r="B1000" s="36"/>
      <c r="C1000" s="193" t="s">
        <v>747</v>
      </c>
      <c r="D1000" s="193" t="s">
        <v>137</v>
      </c>
      <c r="E1000" s="194" t="s">
        <v>748</v>
      </c>
      <c r="F1000" s="195" t="s">
        <v>749</v>
      </c>
      <c r="G1000" s="196" t="s">
        <v>140</v>
      </c>
      <c r="H1000" s="197">
        <v>217449.60000000001</v>
      </c>
      <c r="I1000" s="198"/>
      <c r="J1000" s="197">
        <f>ROUND(I1000*H1000,2)</f>
        <v>0</v>
      </c>
      <c r="K1000" s="195" t="s">
        <v>141</v>
      </c>
      <c r="L1000" s="40"/>
      <c r="M1000" s="199" t="s">
        <v>18</v>
      </c>
      <c r="N1000" s="200" t="s">
        <v>42</v>
      </c>
      <c r="O1000" s="65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03" t="s">
        <v>142</v>
      </c>
      <c r="AT1000" s="203" t="s">
        <v>137</v>
      </c>
      <c r="AU1000" s="203" t="s">
        <v>80</v>
      </c>
      <c r="AY1000" s="18" t="s">
        <v>135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8" t="s">
        <v>78</v>
      </c>
      <c r="BK1000" s="204">
        <f>ROUND(I1000*H1000,2)</f>
        <v>0</v>
      </c>
      <c r="BL1000" s="18" t="s">
        <v>142</v>
      </c>
      <c r="BM1000" s="203" t="s">
        <v>750</v>
      </c>
    </row>
    <row r="1001" spans="1:65" s="14" customFormat="1" ht="10.199999999999999">
      <c r="B1001" s="216"/>
      <c r="C1001" s="217"/>
      <c r="D1001" s="207" t="s">
        <v>144</v>
      </c>
      <c r="E1001" s="218" t="s">
        <v>18</v>
      </c>
      <c r="F1001" s="219" t="s">
        <v>751</v>
      </c>
      <c r="G1001" s="217"/>
      <c r="H1001" s="220">
        <v>217449.60000000001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144</v>
      </c>
      <c r="AU1001" s="226" t="s">
        <v>80</v>
      </c>
      <c r="AV1001" s="14" t="s">
        <v>80</v>
      </c>
      <c r="AW1001" s="14" t="s">
        <v>33</v>
      </c>
      <c r="AX1001" s="14" t="s">
        <v>71</v>
      </c>
      <c r="AY1001" s="226" t="s">
        <v>135</v>
      </c>
    </row>
    <row r="1002" spans="1:65" s="15" customFormat="1" ht="10.199999999999999">
      <c r="B1002" s="227"/>
      <c r="C1002" s="228"/>
      <c r="D1002" s="207" t="s">
        <v>144</v>
      </c>
      <c r="E1002" s="229" t="s">
        <v>18</v>
      </c>
      <c r="F1002" s="230" t="s">
        <v>147</v>
      </c>
      <c r="G1002" s="228"/>
      <c r="H1002" s="231">
        <v>217449.60000000001</v>
      </c>
      <c r="I1002" s="232"/>
      <c r="J1002" s="228"/>
      <c r="K1002" s="228"/>
      <c r="L1002" s="233"/>
      <c r="M1002" s="234"/>
      <c r="N1002" s="235"/>
      <c r="O1002" s="235"/>
      <c r="P1002" s="235"/>
      <c r="Q1002" s="235"/>
      <c r="R1002" s="235"/>
      <c r="S1002" s="235"/>
      <c r="T1002" s="236"/>
      <c r="AT1002" s="237" t="s">
        <v>144</v>
      </c>
      <c r="AU1002" s="237" t="s">
        <v>80</v>
      </c>
      <c r="AV1002" s="15" t="s">
        <v>142</v>
      </c>
      <c r="AW1002" s="15" t="s">
        <v>33</v>
      </c>
      <c r="AX1002" s="15" t="s">
        <v>78</v>
      </c>
      <c r="AY1002" s="237" t="s">
        <v>135</v>
      </c>
    </row>
    <row r="1003" spans="1:65" s="2" customFormat="1" ht="21.75" customHeight="1">
      <c r="A1003" s="35"/>
      <c r="B1003" s="36"/>
      <c r="C1003" s="193" t="s">
        <v>752</v>
      </c>
      <c r="D1003" s="193" t="s">
        <v>137</v>
      </c>
      <c r="E1003" s="194" t="s">
        <v>753</v>
      </c>
      <c r="F1003" s="195" t="s">
        <v>754</v>
      </c>
      <c r="G1003" s="196" t="s">
        <v>140</v>
      </c>
      <c r="H1003" s="197">
        <v>1812.08</v>
      </c>
      <c r="I1003" s="198"/>
      <c r="J1003" s="197">
        <f>ROUND(I1003*H1003,2)</f>
        <v>0</v>
      </c>
      <c r="K1003" s="195" t="s">
        <v>141</v>
      </c>
      <c r="L1003" s="40"/>
      <c r="M1003" s="199" t="s">
        <v>18</v>
      </c>
      <c r="N1003" s="200" t="s">
        <v>42</v>
      </c>
      <c r="O1003" s="65"/>
      <c r="P1003" s="201">
        <f>O1003*H1003</f>
        <v>0</v>
      </c>
      <c r="Q1003" s="201">
        <v>0</v>
      </c>
      <c r="R1003" s="201">
        <f>Q1003*H1003</f>
        <v>0</v>
      </c>
      <c r="S1003" s="201">
        <v>0</v>
      </c>
      <c r="T1003" s="202">
        <f>S1003*H1003</f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203" t="s">
        <v>142</v>
      </c>
      <c r="AT1003" s="203" t="s">
        <v>137</v>
      </c>
      <c r="AU1003" s="203" t="s">
        <v>80</v>
      </c>
      <c r="AY1003" s="18" t="s">
        <v>135</v>
      </c>
      <c r="BE1003" s="204">
        <f>IF(N1003="základní",J1003,0)</f>
        <v>0</v>
      </c>
      <c r="BF1003" s="204">
        <f>IF(N1003="snížená",J1003,0)</f>
        <v>0</v>
      </c>
      <c r="BG1003" s="204">
        <f>IF(N1003="zákl. přenesená",J1003,0)</f>
        <v>0</v>
      </c>
      <c r="BH1003" s="204">
        <f>IF(N1003="sníž. přenesená",J1003,0)</f>
        <v>0</v>
      </c>
      <c r="BI1003" s="204">
        <f>IF(N1003="nulová",J1003,0)</f>
        <v>0</v>
      </c>
      <c r="BJ1003" s="18" t="s">
        <v>78</v>
      </c>
      <c r="BK1003" s="204">
        <f>ROUND(I1003*H1003,2)</f>
        <v>0</v>
      </c>
      <c r="BL1003" s="18" t="s">
        <v>142</v>
      </c>
      <c r="BM1003" s="203" t="s">
        <v>755</v>
      </c>
    </row>
    <row r="1004" spans="1:65" s="13" customFormat="1" ht="10.199999999999999">
      <c r="B1004" s="205"/>
      <c r="C1004" s="206"/>
      <c r="D1004" s="207" t="s">
        <v>144</v>
      </c>
      <c r="E1004" s="208" t="s">
        <v>18</v>
      </c>
      <c r="F1004" s="209" t="s">
        <v>413</v>
      </c>
      <c r="G1004" s="206"/>
      <c r="H1004" s="208" t="s">
        <v>18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144</v>
      </c>
      <c r="AU1004" s="215" t="s">
        <v>80</v>
      </c>
      <c r="AV1004" s="13" t="s">
        <v>78</v>
      </c>
      <c r="AW1004" s="13" t="s">
        <v>33</v>
      </c>
      <c r="AX1004" s="13" t="s">
        <v>71</v>
      </c>
      <c r="AY1004" s="215" t="s">
        <v>135</v>
      </c>
    </row>
    <row r="1005" spans="1:65" s="14" customFormat="1" ht="10.199999999999999">
      <c r="B1005" s="216"/>
      <c r="C1005" s="217"/>
      <c r="D1005" s="207" t="s">
        <v>144</v>
      </c>
      <c r="E1005" s="218" t="s">
        <v>18</v>
      </c>
      <c r="F1005" s="219" t="s">
        <v>736</v>
      </c>
      <c r="G1005" s="217"/>
      <c r="H1005" s="220">
        <v>255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144</v>
      </c>
      <c r="AU1005" s="226" t="s">
        <v>80</v>
      </c>
      <c r="AV1005" s="14" t="s">
        <v>80</v>
      </c>
      <c r="AW1005" s="14" t="s">
        <v>33</v>
      </c>
      <c r="AX1005" s="14" t="s">
        <v>71</v>
      </c>
      <c r="AY1005" s="226" t="s">
        <v>135</v>
      </c>
    </row>
    <row r="1006" spans="1:65" s="14" customFormat="1" ht="10.199999999999999">
      <c r="B1006" s="216"/>
      <c r="C1006" s="217"/>
      <c r="D1006" s="207" t="s">
        <v>144</v>
      </c>
      <c r="E1006" s="218" t="s">
        <v>18</v>
      </c>
      <c r="F1006" s="219" t="s">
        <v>737</v>
      </c>
      <c r="G1006" s="217"/>
      <c r="H1006" s="220">
        <v>135</v>
      </c>
      <c r="I1006" s="221"/>
      <c r="J1006" s="217"/>
      <c r="K1006" s="217"/>
      <c r="L1006" s="222"/>
      <c r="M1006" s="223"/>
      <c r="N1006" s="224"/>
      <c r="O1006" s="224"/>
      <c r="P1006" s="224"/>
      <c r="Q1006" s="224"/>
      <c r="R1006" s="224"/>
      <c r="S1006" s="224"/>
      <c r="T1006" s="225"/>
      <c r="AT1006" s="226" t="s">
        <v>144</v>
      </c>
      <c r="AU1006" s="226" t="s">
        <v>80</v>
      </c>
      <c r="AV1006" s="14" t="s">
        <v>80</v>
      </c>
      <c r="AW1006" s="14" t="s">
        <v>33</v>
      </c>
      <c r="AX1006" s="14" t="s">
        <v>71</v>
      </c>
      <c r="AY1006" s="226" t="s">
        <v>135</v>
      </c>
    </row>
    <row r="1007" spans="1:65" s="14" customFormat="1" ht="10.199999999999999">
      <c r="B1007" s="216"/>
      <c r="C1007" s="217"/>
      <c r="D1007" s="207" t="s">
        <v>144</v>
      </c>
      <c r="E1007" s="218" t="s">
        <v>18</v>
      </c>
      <c r="F1007" s="219" t="s">
        <v>738</v>
      </c>
      <c r="G1007" s="217"/>
      <c r="H1007" s="220">
        <v>168.75</v>
      </c>
      <c r="I1007" s="221"/>
      <c r="J1007" s="217"/>
      <c r="K1007" s="217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144</v>
      </c>
      <c r="AU1007" s="226" t="s">
        <v>80</v>
      </c>
      <c r="AV1007" s="14" t="s">
        <v>80</v>
      </c>
      <c r="AW1007" s="14" t="s">
        <v>33</v>
      </c>
      <c r="AX1007" s="14" t="s">
        <v>71</v>
      </c>
      <c r="AY1007" s="226" t="s">
        <v>135</v>
      </c>
    </row>
    <row r="1008" spans="1:65" s="14" customFormat="1" ht="10.199999999999999">
      <c r="B1008" s="216"/>
      <c r="C1008" s="217"/>
      <c r="D1008" s="207" t="s">
        <v>144</v>
      </c>
      <c r="E1008" s="218" t="s">
        <v>18</v>
      </c>
      <c r="F1008" s="219" t="s">
        <v>739</v>
      </c>
      <c r="G1008" s="217"/>
      <c r="H1008" s="220">
        <v>63.75</v>
      </c>
      <c r="I1008" s="221"/>
      <c r="J1008" s="217"/>
      <c r="K1008" s="217"/>
      <c r="L1008" s="222"/>
      <c r="M1008" s="223"/>
      <c r="N1008" s="224"/>
      <c r="O1008" s="224"/>
      <c r="P1008" s="224"/>
      <c r="Q1008" s="224"/>
      <c r="R1008" s="224"/>
      <c r="S1008" s="224"/>
      <c r="T1008" s="225"/>
      <c r="AT1008" s="226" t="s">
        <v>144</v>
      </c>
      <c r="AU1008" s="226" t="s">
        <v>80</v>
      </c>
      <c r="AV1008" s="14" t="s">
        <v>80</v>
      </c>
      <c r="AW1008" s="14" t="s">
        <v>33</v>
      </c>
      <c r="AX1008" s="14" t="s">
        <v>71</v>
      </c>
      <c r="AY1008" s="226" t="s">
        <v>135</v>
      </c>
    </row>
    <row r="1009" spans="1:65" s="13" customFormat="1" ht="10.199999999999999">
      <c r="B1009" s="205"/>
      <c r="C1009" s="206"/>
      <c r="D1009" s="207" t="s">
        <v>144</v>
      </c>
      <c r="E1009" s="208" t="s">
        <v>18</v>
      </c>
      <c r="F1009" s="209" t="s">
        <v>564</v>
      </c>
      <c r="G1009" s="206"/>
      <c r="H1009" s="208" t="s">
        <v>18</v>
      </c>
      <c r="I1009" s="210"/>
      <c r="J1009" s="206"/>
      <c r="K1009" s="206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144</v>
      </c>
      <c r="AU1009" s="215" t="s">
        <v>80</v>
      </c>
      <c r="AV1009" s="13" t="s">
        <v>78</v>
      </c>
      <c r="AW1009" s="13" t="s">
        <v>33</v>
      </c>
      <c r="AX1009" s="13" t="s">
        <v>71</v>
      </c>
      <c r="AY1009" s="215" t="s">
        <v>135</v>
      </c>
    </row>
    <row r="1010" spans="1:65" s="14" customFormat="1" ht="10.199999999999999">
      <c r="B1010" s="216"/>
      <c r="C1010" s="217"/>
      <c r="D1010" s="207" t="s">
        <v>144</v>
      </c>
      <c r="E1010" s="218" t="s">
        <v>18</v>
      </c>
      <c r="F1010" s="219" t="s">
        <v>740</v>
      </c>
      <c r="G1010" s="217"/>
      <c r="H1010" s="220">
        <v>270.63</v>
      </c>
      <c r="I1010" s="221"/>
      <c r="J1010" s="217"/>
      <c r="K1010" s="217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144</v>
      </c>
      <c r="AU1010" s="226" t="s">
        <v>80</v>
      </c>
      <c r="AV1010" s="14" t="s">
        <v>80</v>
      </c>
      <c r="AW1010" s="14" t="s">
        <v>33</v>
      </c>
      <c r="AX1010" s="14" t="s">
        <v>71</v>
      </c>
      <c r="AY1010" s="226" t="s">
        <v>135</v>
      </c>
    </row>
    <row r="1011" spans="1:65" s="13" customFormat="1" ht="10.199999999999999">
      <c r="B1011" s="205"/>
      <c r="C1011" s="206"/>
      <c r="D1011" s="207" t="s">
        <v>144</v>
      </c>
      <c r="E1011" s="208" t="s">
        <v>18</v>
      </c>
      <c r="F1011" s="209" t="s">
        <v>345</v>
      </c>
      <c r="G1011" s="206"/>
      <c r="H1011" s="208" t="s">
        <v>18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144</v>
      </c>
      <c r="AU1011" s="215" t="s">
        <v>80</v>
      </c>
      <c r="AV1011" s="13" t="s">
        <v>78</v>
      </c>
      <c r="AW1011" s="13" t="s">
        <v>33</v>
      </c>
      <c r="AX1011" s="13" t="s">
        <v>71</v>
      </c>
      <c r="AY1011" s="215" t="s">
        <v>135</v>
      </c>
    </row>
    <row r="1012" spans="1:65" s="14" customFormat="1" ht="10.199999999999999">
      <c r="B1012" s="216"/>
      <c r="C1012" s="217"/>
      <c r="D1012" s="207" t="s">
        <v>144</v>
      </c>
      <c r="E1012" s="218" t="s">
        <v>18</v>
      </c>
      <c r="F1012" s="219" t="s">
        <v>741</v>
      </c>
      <c r="G1012" s="217"/>
      <c r="H1012" s="220">
        <v>63.75</v>
      </c>
      <c r="I1012" s="221"/>
      <c r="J1012" s="217"/>
      <c r="K1012" s="217"/>
      <c r="L1012" s="222"/>
      <c r="M1012" s="223"/>
      <c r="N1012" s="224"/>
      <c r="O1012" s="224"/>
      <c r="P1012" s="224"/>
      <c r="Q1012" s="224"/>
      <c r="R1012" s="224"/>
      <c r="S1012" s="224"/>
      <c r="T1012" s="225"/>
      <c r="AT1012" s="226" t="s">
        <v>144</v>
      </c>
      <c r="AU1012" s="226" t="s">
        <v>80</v>
      </c>
      <c r="AV1012" s="14" t="s">
        <v>80</v>
      </c>
      <c r="AW1012" s="14" t="s">
        <v>33</v>
      </c>
      <c r="AX1012" s="14" t="s">
        <v>71</v>
      </c>
      <c r="AY1012" s="226" t="s">
        <v>135</v>
      </c>
    </row>
    <row r="1013" spans="1:65" s="14" customFormat="1" ht="10.199999999999999">
      <c r="B1013" s="216"/>
      <c r="C1013" s="217"/>
      <c r="D1013" s="207" t="s">
        <v>144</v>
      </c>
      <c r="E1013" s="218" t="s">
        <v>18</v>
      </c>
      <c r="F1013" s="219" t="s">
        <v>742</v>
      </c>
      <c r="G1013" s="217"/>
      <c r="H1013" s="220">
        <v>513.75</v>
      </c>
      <c r="I1013" s="221"/>
      <c r="J1013" s="217"/>
      <c r="K1013" s="217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144</v>
      </c>
      <c r="AU1013" s="226" t="s">
        <v>80</v>
      </c>
      <c r="AV1013" s="14" t="s">
        <v>80</v>
      </c>
      <c r="AW1013" s="14" t="s">
        <v>33</v>
      </c>
      <c r="AX1013" s="14" t="s">
        <v>71</v>
      </c>
      <c r="AY1013" s="226" t="s">
        <v>135</v>
      </c>
    </row>
    <row r="1014" spans="1:65" s="13" customFormat="1" ht="10.199999999999999">
      <c r="B1014" s="205"/>
      <c r="C1014" s="206"/>
      <c r="D1014" s="207" t="s">
        <v>144</v>
      </c>
      <c r="E1014" s="208" t="s">
        <v>18</v>
      </c>
      <c r="F1014" s="209" t="s">
        <v>373</v>
      </c>
      <c r="G1014" s="206"/>
      <c r="H1014" s="208" t="s">
        <v>18</v>
      </c>
      <c r="I1014" s="210"/>
      <c r="J1014" s="206"/>
      <c r="K1014" s="206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144</v>
      </c>
      <c r="AU1014" s="215" t="s">
        <v>80</v>
      </c>
      <c r="AV1014" s="13" t="s">
        <v>78</v>
      </c>
      <c r="AW1014" s="13" t="s">
        <v>33</v>
      </c>
      <c r="AX1014" s="13" t="s">
        <v>71</v>
      </c>
      <c r="AY1014" s="215" t="s">
        <v>135</v>
      </c>
    </row>
    <row r="1015" spans="1:65" s="14" customFormat="1" ht="10.199999999999999">
      <c r="B1015" s="216"/>
      <c r="C1015" s="217"/>
      <c r="D1015" s="207" t="s">
        <v>144</v>
      </c>
      <c r="E1015" s="218" t="s">
        <v>18</v>
      </c>
      <c r="F1015" s="219" t="s">
        <v>743</v>
      </c>
      <c r="G1015" s="217"/>
      <c r="H1015" s="220">
        <v>187.85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144</v>
      </c>
      <c r="AU1015" s="226" t="s">
        <v>80</v>
      </c>
      <c r="AV1015" s="14" t="s">
        <v>80</v>
      </c>
      <c r="AW1015" s="14" t="s">
        <v>33</v>
      </c>
      <c r="AX1015" s="14" t="s">
        <v>71</v>
      </c>
      <c r="AY1015" s="226" t="s">
        <v>135</v>
      </c>
    </row>
    <row r="1016" spans="1:65" s="14" customFormat="1" ht="10.199999999999999">
      <c r="B1016" s="216"/>
      <c r="C1016" s="217"/>
      <c r="D1016" s="207" t="s">
        <v>144</v>
      </c>
      <c r="E1016" s="218" t="s">
        <v>18</v>
      </c>
      <c r="F1016" s="219" t="s">
        <v>744</v>
      </c>
      <c r="G1016" s="217"/>
      <c r="H1016" s="220">
        <v>45</v>
      </c>
      <c r="I1016" s="221"/>
      <c r="J1016" s="217"/>
      <c r="K1016" s="217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144</v>
      </c>
      <c r="AU1016" s="226" t="s">
        <v>80</v>
      </c>
      <c r="AV1016" s="14" t="s">
        <v>80</v>
      </c>
      <c r="AW1016" s="14" t="s">
        <v>33</v>
      </c>
      <c r="AX1016" s="14" t="s">
        <v>71</v>
      </c>
      <c r="AY1016" s="226" t="s">
        <v>135</v>
      </c>
    </row>
    <row r="1017" spans="1:65" s="14" customFormat="1" ht="10.199999999999999">
      <c r="B1017" s="216"/>
      <c r="C1017" s="217"/>
      <c r="D1017" s="207" t="s">
        <v>144</v>
      </c>
      <c r="E1017" s="218" t="s">
        <v>18</v>
      </c>
      <c r="F1017" s="219" t="s">
        <v>745</v>
      </c>
      <c r="G1017" s="217"/>
      <c r="H1017" s="220">
        <v>24</v>
      </c>
      <c r="I1017" s="221"/>
      <c r="J1017" s="217"/>
      <c r="K1017" s="217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144</v>
      </c>
      <c r="AU1017" s="226" t="s">
        <v>80</v>
      </c>
      <c r="AV1017" s="14" t="s">
        <v>80</v>
      </c>
      <c r="AW1017" s="14" t="s">
        <v>33</v>
      </c>
      <c r="AX1017" s="14" t="s">
        <v>71</v>
      </c>
      <c r="AY1017" s="226" t="s">
        <v>135</v>
      </c>
    </row>
    <row r="1018" spans="1:65" s="14" customFormat="1" ht="10.199999999999999">
      <c r="B1018" s="216"/>
      <c r="C1018" s="217"/>
      <c r="D1018" s="207" t="s">
        <v>144</v>
      </c>
      <c r="E1018" s="218" t="s">
        <v>18</v>
      </c>
      <c r="F1018" s="219" t="s">
        <v>744</v>
      </c>
      <c r="G1018" s="217"/>
      <c r="H1018" s="220">
        <v>45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144</v>
      </c>
      <c r="AU1018" s="226" t="s">
        <v>80</v>
      </c>
      <c r="AV1018" s="14" t="s">
        <v>80</v>
      </c>
      <c r="AW1018" s="14" t="s">
        <v>33</v>
      </c>
      <c r="AX1018" s="14" t="s">
        <v>71</v>
      </c>
      <c r="AY1018" s="226" t="s">
        <v>135</v>
      </c>
    </row>
    <row r="1019" spans="1:65" s="14" customFormat="1" ht="10.199999999999999">
      <c r="B1019" s="216"/>
      <c r="C1019" s="217"/>
      <c r="D1019" s="207" t="s">
        <v>144</v>
      </c>
      <c r="E1019" s="218" t="s">
        <v>18</v>
      </c>
      <c r="F1019" s="219" t="s">
        <v>746</v>
      </c>
      <c r="G1019" s="217"/>
      <c r="H1019" s="220">
        <v>39.6</v>
      </c>
      <c r="I1019" s="221"/>
      <c r="J1019" s="217"/>
      <c r="K1019" s="217"/>
      <c r="L1019" s="222"/>
      <c r="M1019" s="223"/>
      <c r="N1019" s="224"/>
      <c r="O1019" s="224"/>
      <c r="P1019" s="224"/>
      <c r="Q1019" s="224"/>
      <c r="R1019" s="224"/>
      <c r="S1019" s="224"/>
      <c r="T1019" s="225"/>
      <c r="AT1019" s="226" t="s">
        <v>144</v>
      </c>
      <c r="AU1019" s="226" t="s">
        <v>80</v>
      </c>
      <c r="AV1019" s="14" t="s">
        <v>80</v>
      </c>
      <c r="AW1019" s="14" t="s">
        <v>33</v>
      </c>
      <c r="AX1019" s="14" t="s">
        <v>71</v>
      </c>
      <c r="AY1019" s="226" t="s">
        <v>135</v>
      </c>
    </row>
    <row r="1020" spans="1:65" s="15" customFormat="1" ht="10.199999999999999">
      <c r="B1020" s="227"/>
      <c r="C1020" s="228"/>
      <c r="D1020" s="207" t="s">
        <v>144</v>
      </c>
      <c r="E1020" s="229" t="s">
        <v>18</v>
      </c>
      <c r="F1020" s="230" t="s">
        <v>147</v>
      </c>
      <c r="G1020" s="228"/>
      <c r="H1020" s="231">
        <v>1812.08</v>
      </c>
      <c r="I1020" s="232"/>
      <c r="J1020" s="228"/>
      <c r="K1020" s="228"/>
      <c r="L1020" s="233"/>
      <c r="M1020" s="234"/>
      <c r="N1020" s="235"/>
      <c r="O1020" s="235"/>
      <c r="P1020" s="235"/>
      <c r="Q1020" s="235"/>
      <c r="R1020" s="235"/>
      <c r="S1020" s="235"/>
      <c r="T1020" s="236"/>
      <c r="AT1020" s="237" t="s">
        <v>144</v>
      </c>
      <c r="AU1020" s="237" t="s">
        <v>80</v>
      </c>
      <c r="AV1020" s="15" t="s">
        <v>142</v>
      </c>
      <c r="AW1020" s="15" t="s">
        <v>33</v>
      </c>
      <c r="AX1020" s="15" t="s">
        <v>78</v>
      </c>
      <c r="AY1020" s="237" t="s">
        <v>135</v>
      </c>
    </row>
    <row r="1021" spans="1:65" s="2" customFormat="1" ht="16.5" customHeight="1">
      <c r="A1021" s="35"/>
      <c r="B1021" s="36"/>
      <c r="C1021" s="193" t="s">
        <v>756</v>
      </c>
      <c r="D1021" s="193" t="s">
        <v>137</v>
      </c>
      <c r="E1021" s="194" t="s">
        <v>757</v>
      </c>
      <c r="F1021" s="195" t="s">
        <v>758</v>
      </c>
      <c r="G1021" s="196" t="s">
        <v>140</v>
      </c>
      <c r="H1021" s="197">
        <v>1812.08</v>
      </c>
      <c r="I1021" s="198"/>
      <c r="J1021" s="197">
        <f>ROUND(I1021*H1021,2)</f>
        <v>0</v>
      </c>
      <c r="K1021" s="195" t="s">
        <v>141</v>
      </c>
      <c r="L1021" s="40"/>
      <c r="M1021" s="199" t="s">
        <v>18</v>
      </c>
      <c r="N1021" s="200" t="s">
        <v>42</v>
      </c>
      <c r="O1021" s="65"/>
      <c r="P1021" s="201">
        <f>O1021*H1021</f>
        <v>0</v>
      </c>
      <c r="Q1021" s="201">
        <v>0</v>
      </c>
      <c r="R1021" s="201">
        <f>Q1021*H1021</f>
        <v>0</v>
      </c>
      <c r="S1021" s="201">
        <v>0</v>
      </c>
      <c r="T1021" s="202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203" t="s">
        <v>142</v>
      </c>
      <c r="AT1021" s="203" t="s">
        <v>137</v>
      </c>
      <c r="AU1021" s="203" t="s">
        <v>80</v>
      </c>
      <c r="AY1021" s="18" t="s">
        <v>135</v>
      </c>
      <c r="BE1021" s="204">
        <f>IF(N1021="základní",J1021,0)</f>
        <v>0</v>
      </c>
      <c r="BF1021" s="204">
        <f>IF(N1021="snížená",J1021,0)</f>
        <v>0</v>
      </c>
      <c r="BG1021" s="204">
        <f>IF(N1021="zákl. přenesená",J1021,0)</f>
        <v>0</v>
      </c>
      <c r="BH1021" s="204">
        <f>IF(N1021="sníž. přenesená",J1021,0)</f>
        <v>0</v>
      </c>
      <c r="BI1021" s="204">
        <f>IF(N1021="nulová",J1021,0)</f>
        <v>0</v>
      </c>
      <c r="BJ1021" s="18" t="s">
        <v>78</v>
      </c>
      <c r="BK1021" s="204">
        <f>ROUND(I1021*H1021,2)</f>
        <v>0</v>
      </c>
      <c r="BL1021" s="18" t="s">
        <v>142</v>
      </c>
      <c r="BM1021" s="203" t="s">
        <v>759</v>
      </c>
    </row>
    <row r="1022" spans="1:65" s="13" customFormat="1" ht="10.199999999999999">
      <c r="B1022" s="205"/>
      <c r="C1022" s="206"/>
      <c r="D1022" s="207" t="s">
        <v>144</v>
      </c>
      <c r="E1022" s="208" t="s">
        <v>18</v>
      </c>
      <c r="F1022" s="209" t="s">
        <v>413</v>
      </c>
      <c r="G1022" s="206"/>
      <c r="H1022" s="208" t="s">
        <v>18</v>
      </c>
      <c r="I1022" s="210"/>
      <c r="J1022" s="206"/>
      <c r="K1022" s="206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144</v>
      </c>
      <c r="AU1022" s="215" t="s">
        <v>80</v>
      </c>
      <c r="AV1022" s="13" t="s">
        <v>78</v>
      </c>
      <c r="AW1022" s="13" t="s">
        <v>33</v>
      </c>
      <c r="AX1022" s="13" t="s">
        <v>71</v>
      </c>
      <c r="AY1022" s="215" t="s">
        <v>135</v>
      </c>
    </row>
    <row r="1023" spans="1:65" s="14" customFormat="1" ht="10.199999999999999">
      <c r="B1023" s="216"/>
      <c r="C1023" s="217"/>
      <c r="D1023" s="207" t="s">
        <v>144</v>
      </c>
      <c r="E1023" s="218" t="s">
        <v>18</v>
      </c>
      <c r="F1023" s="219" t="s">
        <v>736</v>
      </c>
      <c r="G1023" s="217"/>
      <c r="H1023" s="220">
        <v>255</v>
      </c>
      <c r="I1023" s="221"/>
      <c r="J1023" s="217"/>
      <c r="K1023" s="217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144</v>
      </c>
      <c r="AU1023" s="226" t="s">
        <v>80</v>
      </c>
      <c r="AV1023" s="14" t="s">
        <v>80</v>
      </c>
      <c r="AW1023" s="14" t="s">
        <v>33</v>
      </c>
      <c r="AX1023" s="14" t="s">
        <v>71</v>
      </c>
      <c r="AY1023" s="226" t="s">
        <v>135</v>
      </c>
    </row>
    <row r="1024" spans="1:65" s="14" customFormat="1" ht="10.199999999999999">
      <c r="B1024" s="216"/>
      <c r="C1024" s="217"/>
      <c r="D1024" s="207" t="s">
        <v>144</v>
      </c>
      <c r="E1024" s="218" t="s">
        <v>18</v>
      </c>
      <c r="F1024" s="219" t="s">
        <v>737</v>
      </c>
      <c r="G1024" s="217"/>
      <c r="H1024" s="220">
        <v>135</v>
      </c>
      <c r="I1024" s="221"/>
      <c r="J1024" s="217"/>
      <c r="K1024" s="217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144</v>
      </c>
      <c r="AU1024" s="226" t="s">
        <v>80</v>
      </c>
      <c r="AV1024" s="14" t="s">
        <v>80</v>
      </c>
      <c r="AW1024" s="14" t="s">
        <v>33</v>
      </c>
      <c r="AX1024" s="14" t="s">
        <v>71</v>
      </c>
      <c r="AY1024" s="226" t="s">
        <v>135</v>
      </c>
    </row>
    <row r="1025" spans="1:65" s="14" customFormat="1" ht="10.199999999999999">
      <c r="B1025" s="216"/>
      <c r="C1025" s="217"/>
      <c r="D1025" s="207" t="s">
        <v>144</v>
      </c>
      <c r="E1025" s="218" t="s">
        <v>18</v>
      </c>
      <c r="F1025" s="219" t="s">
        <v>738</v>
      </c>
      <c r="G1025" s="217"/>
      <c r="H1025" s="220">
        <v>168.75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144</v>
      </c>
      <c r="AU1025" s="226" t="s">
        <v>80</v>
      </c>
      <c r="AV1025" s="14" t="s">
        <v>80</v>
      </c>
      <c r="AW1025" s="14" t="s">
        <v>33</v>
      </c>
      <c r="AX1025" s="14" t="s">
        <v>71</v>
      </c>
      <c r="AY1025" s="226" t="s">
        <v>135</v>
      </c>
    </row>
    <row r="1026" spans="1:65" s="14" customFormat="1" ht="10.199999999999999">
      <c r="B1026" s="216"/>
      <c r="C1026" s="217"/>
      <c r="D1026" s="207" t="s">
        <v>144</v>
      </c>
      <c r="E1026" s="218" t="s">
        <v>18</v>
      </c>
      <c r="F1026" s="219" t="s">
        <v>739</v>
      </c>
      <c r="G1026" s="217"/>
      <c r="H1026" s="220">
        <v>63.75</v>
      </c>
      <c r="I1026" s="221"/>
      <c r="J1026" s="217"/>
      <c r="K1026" s="217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144</v>
      </c>
      <c r="AU1026" s="226" t="s">
        <v>80</v>
      </c>
      <c r="AV1026" s="14" t="s">
        <v>80</v>
      </c>
      <c r="AW1026" s="14" t="s">
        <v>33</v>
      </c>
      <c r="AX1026" s="14" t="s">
        <v>71</v>
      </c>
      <c r="AY1026" s="226" t="s">
        <v>135</v>
      </c>
    </row>
    <row r="1027" spans="1:65" s="13" customFormat="1" ht="10.199999999999999">
      <c r="B1027" s="205"/>
      <c r="C1027" s="206"/>
      <c r="D1027" s="207" t="s">
        <v>144</v>
      </c>
      <c r="E1027" s="208" t="s">
        <v>18</v>
      </c>
      <c r="F1027" s="209" t="s">
        <v>564</v>
      </c>
      <c r="G1027" s="206"/>
      <c r="H1027" s="208" t="s">
        <v>18</v>
      </c>
      <c r="I1027" s="210"/>
      <c r="J1027" s="206"/>
      <c r="K1027" s="206"/>
      <c r="L1027" s="211"/>
      <c r="M1027" s="212"/>
      <c r="N1027" s="213"/>
      <c r="O1027" s="213"/>
      <c r="P1027" s="213"/>
      <c r="Q1027" s="213"/>
      <c r="R1027" s="213"/>
      <c r="S1027" s="213"/>
      <c r="T1027" s="214"/>
      <c r="AT1027" s="215" t="s">
        <v>144</v>
      </c>
      <c r="AU1027" s="215" t="s">
        <v>80</v>
      </c>
      <c r="AV1027" s="13" t="s">
        <v>78</v>
      </c>
      <c r="AW1027" s="13" t="s">
        <v>33</v>
      </c>
      <c r="AX1027" s="13" t="s">
        <v>71</v>
      </c>
      <c r="AY1027" s="215" t="s">
        <v>135</v>
      </c>
    </row>
    <row r="1028" spans="1:65" s="14" customFormat="1" ht="10.199999999999999">
      <c r="B1028" s="216"/>
      <c r="C1028" s="217"/>
      <c r="D1028" s="207" t="s">
        <v>144</v>
      </c>
      <c r="E1028" s="218" t="s">
        <v>18</v>
      </c>
      <c r="F1028" s="219" t="s">
        <v>740</v>
      </c>
      <c r="G1028" s="217"/>
      <c r="H1028" s="220">
        <v>270.63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144</v>
      </c>
      <c r="AU1028" s="226" t="s">
        <v>80</v>
      </c>
      <c r="AV1028" s="14" t="s">
        <v>80</v>
      </c>
      <c r="AW1028" s="14" t="s">
        <v>33</v>
      </c>
      <c r="AX1028" s="14" t="s">
        <v>71</v>
      </c>
      <c r="AY1028" s="226" t="s">
        <v>135</v>
      </c>
    </row>
    <row r="1029" spans="1:65" s="13" customFormat="1" ht="10.199999999999999">
      <c r="B1029" s="205"/>
      <c r="C1029" s="206"/>
      <c r="D1029" s="207" t="s">
        <v>144</v>
      </c>
      <c r="E1029" s="208" t="s">
        <v>18</v>
      </c>
      <c r="F1029" s="209" t="s">
        <v>345</v>
      </c>
      <c r="G1029" s="206"/>
      <c r="H1029" s="208" t="s">
        <v>18</v>
      </c>
      <c r="I1029" s="210"/>
      <c r="J1029" s="206"/>
      <c r="K1029" s="206"/>
      <c r="L1029" s="211"/>
      <c r="M1029" s="212"/>
      <c r="N1029" s="213"/>
      <c r="O1029" s="213"/>
      <c r="P1029" s="213"/>
      <c r="Q1029" s="213"/>
      <c r="R1029" s="213"/>
      <c r="S1029" s="213"/>
      <c r="T1029" s="214"/>
      <c r="AT1029" s="215" t="s">
        <v>144</v>
      </c>
      <c r="AU1029" s="215" t="s">
        <v>80</v>
      </c>
      <c r="AV1029" s="13" t="s">
        <v>78</v>
      </c>
      <c r="AW1029" s="13" t="s">
        <v>33</v>
      </c>
      <c r="AX1029" s="13" t="s">
        <v>71</v>
      </c>
      <c r="AY1029" s="215" t="s">
        <v>135</v>
      </c>
    </row>
    <row r="1030" spans="1:65" s="14" customFormat="1" ht="10.199999999999999">
      <c r="B1030" s="216"/>
      <c r="C1030" s="217"/>
      <c r="D1030" s="207" t="s">
        <v>144</v>
      </c>
      <c r="E1030" s="218" t="s">
        <v>18</v>
      </c>
      <c r="F1030" s="219" t="s">
        <v>741</v>
      </c>
      <c r="G1030" s="217"/>
      <c r="H1030" s="220">
        <v>63.75</v>
      </c>
      <c r="I1030" s="221"/>
      <c r="J1030" s="217"/>
      <c r="K1030" s="217"/>
      <c r="L1030" s="222"/>
      <c r="M1030" s="223"/>
      <c r="N1030" s="224"/>
      <c r="O1030" s="224"/>
      <c r="P1030" s="224"/>
      <c r="Q1030" s="224"/>
      <c r="R1030" s="224"/>
      <c r="S1030" s="224"/>
      <c r="T1030" s="225"/>
      <c r="AT1030" s="226" t="s">
        <v>144</v>
      </c>
      <c r="AU1030" s="226" t="s">
        <v>80</v>
      </c>
      <c r="AV1030" s="14" t="s">
        <v>80</v>
      </c>
      <c r="AW1030" s="14" t="s">
        <v>33</v>
      </c>
      <c r="AX1030" s="14" t="s">
        <v>71</v>
      </c>
      <c r="AY1030" s="226" t="s">
        <v>135</v>
      </c>
    </row>
    <row r="1031" spans="1:65" s="14" customFormat="1" ht="10.199999999999999">
      <c r="B1031" s="216"/>
      <c r="C1031" s="217"/>
      <c r="D1031" s="207" t="s">
        <v>144</v>
      </c>
      <c r="E1031" s="218" t="s">
        <v>18</v>
      </c>
      <c r="F1031" s="219" t="s">
        <v>742</v>
      </c>
      <c r="G1031" s="217"/>
      <c r="H1031" s="220">
        <v>513.75</v>
      </c>
      <c r="I1031" s="221"/>
      <c r="J1031" s="217"/>
      <c r="K1031" s="217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144</v>
      </c>
      <c r="AU1031" s="226" t="s">
        <v>80</v>
      </c>
      <c r="AV1031" s="14" t="s">
        <v>80</v>
      </c>
      <c r="AW1031" s="14" t="s">
        <v>33</v>
      </c>
      <c r="AX1031" s="14" t="s">
        <v>71</v>
      </c>
      <c r="AY1031" s="226" t="s">
        <v>135</v>
      </c>
    </row>
    <row r="1032" spans="1:65" s="13" customFormat="1" ht="10.199999999999999">
      <c r="B1032" s="205"/>
      <c r="C1032" s="206"/>
      <c r="D1032" s="207" t="s">
        <v>144</v>
      </c>
      <c r="E1032" s="208" t="s">
        <v>18</v>
      </c>
      <c r="F1032" s="209" t="s">
        <v>373</v>
      </c>
      <c r="G1032" s="206"/>
      <c r="H1032" s="208" t="s">
        <v>18</v>
      </c>
      <c r="I1032" s="210"/>
      <c r="J1032" s="206"/>
      <c r="K1032" s="206"/>
      <c r="L1032" s="211"/>
      <c r="M1032" s="212"/>
      <c r="N1032" s="213"/>
      <c r="O1032" s="213"/>
      <c r="P1032" s="213"/>
      <c r="Q1032" s="213"/>
      <c r="R1032" s="213"/>
      <c r="S1032" s="213"/>
      <c r="T1032" s="214"/>
      <c r="AT1032" s="215" t="s">
        <v>144</v>
      </c>
      <c r="AU1032" s="215" t="s">
        <v>80</v>
      </c>
      <c r="AV1032" s="13" t="s">
        <v>78</v>
      </c>
      <c r="AW1032" s="13" t="s">
        <v>33</v>
      </c>
      <c r="AX1032" s="13" t="s">
        <v>71</v>
      </c>
      <c r="AY1032" s="215" t="s">
        <v>135</v>
      </c>
    </row>
    <row r="1033" spans="1:65" s="14" customFormat="1" ht="10.199999999999999">
      <c r="B1033" s="216"/>
      <c r="C1033" s="217"/>
      <c r="D1033" s="207" t="s">
        <v>144</v>
      </c>
      <c r="E1033" s="218" t="s">
        <v>18</v>
      </c>
      <c r="F1033" s="219" t="s">
        <v>743</v>
      </c>
      <c r="G1033" s="217"/>
      <c r="H1033" s="220">
        <v>187.85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144</v>
      </c>
      <c r="AU1033" s="226" t="s">
        <v>80</v>
      </c>
      <c r="AV1033" s="14" t="s">
        <v>80</v>
      </c>
      <c r="AW1033" s="14" t="s">
        <v>33</v>
      </c>
      <c r="AX1033" s="14" t="s">
        <v>71</v>
      </c>
      <c r="AY1033" s="226" t="s">
        <v>135</v>
      </c>
    </row>
    <row r="1034" spans="1:65" s="14" customFormat="1" ht="10.199999999999999">
      <c r="B1034" s="216"/>
      <c r="C1034" s="217"/>
      <c r="D1034" s="207" t="s">
        <v>144</v>
      </c>
      <c r="E1034" s="218" t="s">
        <v>18</v>
      </c>
      <c r="F1034" s="219" t="s">
        <v>744</v>
      </c>
      <c r="G1034" s="217"/>
      <c r="H1034" s="220">
        <v>45</v>
      </c>
      <c r="I1034" s="221"/>
      <c r="J1034" s="217"/>
      <c r="K1034" s="217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144</v>
      </c>
      <c r="AU1034" s="226" t="s">
        <v>80</v>
      </c>
      <c r="AV1034" s="14" t="s">
        <v>80</v>
      </c>
      <c r="AW1034" s="14" t="s">
        <v>33</v>
      </c>
      <c r="AX1034" s="14" t="s">
        <v>71</v>
      </c>
      <c r="AY1034" s="226" t="s">
        <v>135</v>
      </c>
    </row>
    <row r="1035" spans="1:65" s="14" customFormat="1" ht="10.199999999999999">
      <c r="B1035" s="216"/>
      <c r="C1035" s="217"/>
      <c r="D1035" s="207" t="s">
        <v>144</v>
      </c>
      <c r="E1035" s="218" t="s">
        <v>18</v>
      </c>
      <c r="F1035" s="219" t="s">
        <v>745</v>
      </c>
      <c r="G1035" s="217"/>
      <c r="H1035" s="220">
        <v>24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144</v>
      </c>
      <c r="AU1035" s="226" t="s">
        <v>80</v>
      </c>
      <c r="AV1035" s="14" t="s">
        <v>80</v>
      </c>
      <c r="AW1035" s="14" t="s">
        <v>33</v>
      </c>
      <c r="AX1035" s="14" t="s">
        <v>71</v>
      </c>
      <c r="AY1035" s="226" t="s">
        <v>135</v>
      </c>
    </row>
    <row r="1036" spans="1:65" s="14" customFormat="1" ht="10.199999999999999">
      <c r="B1036" s="216"/>
      <c r="C1036" s="217"/>
      <c r="D1036" s="207" t="s">
        <v>144</v>
      </c>
      <c r="E1036" s="218" t="s">
        <v>18</v>
      </c>
      <c r="F1036" s="219" t="s">
        <v>744</v>
      </c>
      <c r="G1036" s="217"/>
      <c r="H1036" s="220">
        <v>45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144</v>
      </c>
      <c r="AU1036" s="226" t="s">
        <v>80</v>
      </c>
      <c r="AV1036" s="14" t="s">
        <v>80</v>
      </c>
      <c r="AW1036" s="14" t="s">
        <v>33</v>
      </c>
      <c r="AX1036" s="14" t="s">
        <v>71</v>
      </c>
      <c r="AY1036" s="226" t="s">
        <v>135</v>
      </c>
    </row>
    <row r="1037" spans="1:65" s="14" customFormat="1" ht="10.199999999999999">
      <c r="B1037" s="216"/>
      <c r="C1037" s="217"/>
      <c r="D1037" s="207" t="s">
        <v>144</v>
      </c>
      <c r="E1037" s="218" t="s">
        <v>18</v>
      </c>
      <c r="F1037" s="219" t="s">
        <v>746</v>
      </c>
      <c r="G1037" s="217"/>
      <c r="H1037" s="220">
        <v>39.6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144</v>
      </c>
      <c r="AU1037" s="226" t="s">
        <v>80</v>
      </c>
      <c r="AV1037" s="14" t="s">
        <v>80</v>
      </c>
      <c r="AW1037" s="14" t="s">
        <v>33</v>
      </c>
      <c r="AX1037" s="14" t="s">
        <v>71</v>
      </c>
      <c r="AY1037" s="226" t="s">
        <v>135</v>
      </c>
    </row>
    <row r="1038" spans="1:65" s="15" customFormat="1" ht="10.199999999999999">
      <c r="B1038" s="227"/>
      <c r="C1038" s="228"/>
      <c r="D1038" s="207" t="s">
        <v>144</v>
      </c>
      <c r="E1038" s="229" t="s">
        <v>18</v>
      </c>
      <c r="F1038" s="230" t="s">
        <v>147</v>
      </c>
      <c r="G1038" s="228"/>
      <c r="H1038" s="231">
        <v>1812.08</v>
      </c>
      <c r="I1038" s="232"/>
      <c r="J1038" s="228"/>
      <c r="K1038" s="228"/>
      <c r="L1038" s="233"/>
      <c r="M1038" s="234"/>
      <c r="N1038" s="235"/>
      <c r="O1038" s="235"/>
      <c r="P1038" s="235"/>
      <c r="Q1038" s="235"/>
      <c r="R1038" s="235"/>
      <c r="S1038" s="235"/>
      <c r="T1038" s="236"/>
      <c r="AT1038" s="237" t="s">
        <v>144</v>
      </c>
      <c r="AU1038" s="237" t="s">
        <v>80</v>
      </c>
      <c r="AV1038" s="15" t="s">
        <v>142</v>
      </c>
      <c r="AW1038" s="15" t="s">
        <v>33</v>
      </c>
      <c r="AX1038" s="15" t="s">
        <v>78</v>
      </c>
      <c r="AY1038" s="237" t="s">
        <v>135</v>
      </c>
    </row>
    <row r="1039" spans="1:65" s="2" customFormat="1" ht="16.5" customHeight="1">
      <c r="A1039" s="35"/>
      <c r="B1039" s="36"/>
      <c r="C1039" s="193" t="s">
        <v>760</v>
      </c>
      <c r="D1039" s="193" t="s">
        <v>137</v>
      </c>
      <c r="E1039" s="194" t="s">
        <v>761</v>
      </c>
      <c r="F1039" s="195" t="s">
        <v>762</v>
      </c>
      <c r="G1039" s="196" t="s">
        <v>140</v>
      </c>
      <c r="H1039" s="197">
        <v>217449.60000000001</v>
      </c>
      <c r="I1039" s="198"/>
      <c r="J1039" s="197">
        <f>ROUND(I1039*H1039,2)</f>
        <v>0</v>
      </c>
      <c r="K1039" s="195" t="s">
        <v>141</v>
      </c>
      <c r="L1039" s="40"/>
      <c r="M1039" s="199" t="s">
        <v>18</v>
      </c>
      <c r="N1039" s="200" t="s">
        <v>42</v>
      </c>
      <c r="O1039" s="65"/>
      <c r="P1039" s="201">
        <f>O1039*H1039</f>
        <v>0</v>
      </c>
      <c r="Q1039" s="201">
        <v>0</v>
      </c>
      <c r="R1039" s="201">
        <f>Q1039*H1039</f>
        <v>0</v>
      </c>
      <c r="S1039" s="201">
        <v>0</v>
      </c>
      <c r="T1039" s="202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03" t="s">
        <v>142</v>
      </c>
      <c r="AT1039" s="203" t="s">
        <v>137</v>
      </c>
      <c r="AU1039" s="203" t="s">
        <v>80</v>
      </c>
      <c r="AY1039" s="18" t="s">
        <v>135</v>
      </c>
      <c r="BE1039" s="204">
        <f>IF(N1039="základní",J1039,0)</f>
        <v>0</v>
      </c>
      <c r="BF1039" s="204">
        <f>IF(N1039="snížená",J1039,0)</f>
        <v>0</v>
      </c>
      <c r="BG1039" s="204">
        <f>IF(N1039="zákl. přenesená",J1039,0)</f>
        <v>0</v>
      </c>
      <c r="BH1039" s="204">
        <f>IF(N1039="sníž. přenesená",J1039,0)</f>
        <v>0</v>
      </c>
      <c r="BI1039" s="204">
        <f>IF(N1039="nulová",J1039,0)</f>
        <v>0</v>
      </c>
      <c r="BJ1039" s="18" t="s">
        <v>78</v>
      </c>
      <c r="BK1039" s="204">
        <f>ROUND(I1039*H1039,2)</f>
        <v>0</v>
      </c>
      <c r="BL1039" s="18" t="s">
        <v>142</v>
      </c>
      <c r="BM1039" s="203" t="s">
        <v>763</v>
      </c>
    </row>
    <row r="1040" spans="1:65" s="14" customFormat="1" ht="10.199999999999999">
      <c r="B1040" s="216"/>
      <c r="C1040" s="217"/>
      <c r="D1040" s="207" t="s">
        <v>144</v>
      </c>
      <c r="E1040" s="218" t="s">
        <v>18</v>
      </c>
      <c r="F1040" s="219" t="s">
        <v>751</v>
      </c>
      <c r="G1040" s="217"/>
      <c r="H1040" s="220">
        <v>217449.60000000001</v>
      </c>
      <c r="I1040" s="221"/>
      <c r="J1040" s="217"/>
      <c r="K1040" s="217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144</v>
      </c>
      <c r="AU1040" s="226" t="s">
        <v>80</v>
      </c>
      <c r="AV1040" s="14" t="s">
        <v>80</v>
      </c>
      <c r="AW1040" s="14" t="s">
        <v>33</v>
      </c>
      <c r="AX1040" s="14" t="s">
        <v>71</v>
      </c>
      <c r="AY1040" s="226" t="s">
        <v>135</v>
      </c>
    </row>
    <row r="1041" spans="1:65" s="15" customFormat="1" ht="10.199999999999999">
      <c r="B1041" s="227"/>
      <c r="C1041" s="228"/>
      <c r="D1041" s="207" t="s">
        <v>144</v>
      </c>
      <c r="E1041" s="229" t="s">
        <v>18</v>
      </c>
      <c r="F1041" s="230" t="s">
        <v>147</v>
      </c>
      <c r="G1041" s="228"/>
      <c r="H1041" s="231">
        <v>217449.60000000001</v>
      </c>
      <c r="I1041" s="232"/>
      <c r="J1041" s="228"/>
      <c r="K1041" s="228"/>
      <c r="L1041" s="233"/>
      <c r="M1041" s="234"/>
      <c r="N1041" s="235"/>
      <c r="O1041" s="235"/>
      <c r="P1041" s="235"/>
      <c r="Q1041" s="235"/>
      <c r="R1041" s="235"/>
      <c r="S1041" s="235"/>
      <c r="T1041" s="236"/>
      <c r="AT1041" s="237" t="s">
        <v>144</v>
      </c>
      <c r="AU1041" s="237" t="s">
        <v>80</v>
      </c>
      <c r="AV1041" s="15" t="s">
        <v>142</v>
      </c>
      <c r="AW1041" s="15" t="s">
        <v>33</v>
      </c>
      <c r="AX1041" s="15" t="s">
        <v>78</v>
      </c>
      <c r="AY1041" s="237" t="s">
        <v>135</v>
      </c>
    </row>
    <row r="1042" spans="1:65" s="2" customFormat="1" ht="16.5" customHeight="1">
      <c r="A1042" s="35"/>
      <c r="B1042" s="36"/>
      <c r="C1042" s="193" t="s">
        <v>764</v>
      </c>
      <c r="D1042" s="193" t="s">
        <v>137</v>
      </c>
      <c r="E1042" s="194" t="s">
        <v>765</v>
      </c>
      <c r="F1042" s="195" t="s">
        <v>766</v>
      </c>
      <c r="G1042" s="196" t="s">
        <v>140</v>
      </c>
      <c r="H1042" s="197">
        <v>1812.08</v>
      </c>
      <c r="I1042" s="198"/>
      <c r="J1042" s="197">
        <f>ROUND(I1042*H1042,2)</f>
        <v>0</v>
      </c>
      <c r="K1042" s="195" t="s">
        <v>141</v>
      </c>
      <c r="L1042" s="40"/>
      <c r="M1042" s="199" t="s">
        <v>18</v>
      </c>
      <c r="N1042" s="200" t="s">
        <v>42</v>
      </c>
      <c r="O1042" s="65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203" t="s">
        <v>142</v>
      </c>
      <c r="AT1042" s="203" t="s">
        <v>137</v>
      </c>
      <c r="AU1042" s="203" t="s">
        <v>80</v>
      </c>
      <c r="AY1042" s="18" t="s">
        <v>135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8" t="s">
        <v>78</v>
      </c>
      <c r="BK1042" s="204">
        <f>ROUND(I1042*H1042,2)</f>
        <v>0</v>
      </c>
      <c r="BL1042" s="18" t="s">
        <v>142</v>
      </c>
      <c r="BM1042" s="203" t="s">
        <v>767</v>
      </c>
    </row>
    <row r="1043" spans="1:65" s="13" customFormat="1" ht="10.199999999999999">
      <c r="B1043" s="205"/>
      <c r="C1043" s="206"/>
      <c r="D1043" s="207" t="s">
        <v>144</v>
      </c>
      <c r="E1043" s="208" t="s">
        <v>18</v>
      </c>
      <c r="F1043" s="209" t="s">
        <v>413</v>
      </c>
      <c r="G1043" s="206"/>
      <c r="H1043" s="208" t="s">
        <v>18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144</v>
      </c>
      <c r="AU1043" s="215" t="s">
        <v>80</v>
      </c>
      <c r="AV1043" s="13" t="s">
        <v>78</v>
      </c>
      <c r="AW1043" s="13" t="s">
        <v>33</v>
      </c>
      <c r="AX1043" s="13" t="s">
        <v>71</v>
      </c>
      <c r="AY1043" s="215" t="s">
        <v>135</v>
      </c>
    </row>
    <row r="1044" spans="1:65" s="14" customFormat="1" ht="10.199999999999999">
      <c r="B1044" s="216"/>
      <c r="C1044" s="217"/>
      <c r="D1044" s="207" t="s">
        <v>144</v>
      </c>
      <c r="E1044" s="218" t="s">
        <v>18</v>
      </c>
      <c r="F1044" s="219" t="s">
        <v>736</v>
      </c>
      <c r="G1044" s="217"/>
      <c r="H1044" s="220">
        <v>255</v>
      </c>
      <c r="I1044" s="221"/>
      <c r="J1044" s="217"/>
      <c r="K1044" s="217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144</v>
      </c>
      <c r="AU1044" s="226" t="s">
        <v>80</v>
      </c>
      <c r="AV1044" s="14" t="s">
        <v>80</v>
      </c>
      <c r="AW1044" s="14" t="s">
        <v>33</v>
      </c>
      <c r="AX1044" s="14" t="s">
        <v>71</v>
      </c>
      <c r="AY1044" s="226" t="s">
        <v>135</v>
      </c>
    </row>
    <row r="1045" spans="1:65" s="14" customFormat="1" ht="10.199999999999999">
      <c r="B1045" s="216"/>
      <c r="C1045" s="217"/>
      <c r="D1045" s="207" t="s">
        <v>144</v>
      </c>
      <c r="E1045" s="218" t="s">
        <v>18</v>
      </c>
      <c r="F1045" s="219" t="s">
        <v>737</v>
      </c>
      <c r="G1045" s="217"/>
      <c r="H1045" s="220">
        <v>135</v>
      </c>
      <c r="I1045" s="221"/>
      <c r="J1045" s="217"/>
      <c r="K1045" s="217"/>
      <c r="L1045" s="222"/>
      <c r="M1045" s="223"/>
      <c r="N1045" s="224"/>
      <c r="O1045" s="224"/>
      <c r="P1045" s="224"/>
      <c r="Q1045" s="224"/>
      <c r="R1045" s="224"/>
      <c r="S1045" s="224"/>
      <c r="T1045" s="225"/>
      <c r="AT1045" s="226" t="s">
        <v>144</v>
      </c>
      <c r="AU1045" s="226" t="s">
        <v>80</v>
      </c>
      <c r="AV1045" s="14" t="s">
        <v>80</v>
      </c>
      <c r="AW1045" s="14" t="s">
        <v>33</v>
      </c>
      <c r="AX1045" s="14" t="s">
        <v>71</v>
      </c>
      <c r="AY1045" s="226" t="s">
        <v>135</v>
      </c>
    </row>
    <row r="1046" spans="1:65" s="14" customFormat="1" ht="10.199999999999999">
      <c r="B1046" s="216"/>
      <c r="C1046" s="217"/>
      <c r="D1046" s="207" t="s">
        <v>144</v>
      </c>
      <c r="E1046" s="218" t="s">
        <v>18</v>
      </c>
      <c r="F1046" s="219" t="s">
        <v>738</v>
      </c>
      <c r="G1046" s="217"/>
      <c r="H1046" s="220">
        <v>168.75</v>
      </c>
      <c r="I1046" s="221"/>
      <c r="J1046" s="217"/>
      <c r="K1046" s="217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144</v>
      </c>
      <c r="AU1046" s="226" t="s">
        <v>80</v>
      </c>
      <c r="AV1046" s="14" t="s">
        <v>80</v>
      </c>
      <c r="AW1046" s="14" t="s">
        <v>33</v>
      </c>
      <c r="AX1046" s="14" t="s">
        <v>71</v>
      </c>
      <c r="AY1046" s="226" t="s">
        <v>135</v>
      </c>
    </row>
    <row r="1047" spans="1:65" s="14" customFormat="1" ht="10.199999999999999">
      <c r="B1047" s="216"/>
      <c r="C1047" s="217"/>
      <c r="D1047" s="207" t="s">
        <v>144</v>
      </c>
      <c r="E1047" s="218" t="s">
        <v>18</v>
      </c>
      <c r="F1047" s="219" t="s">
        <v>739</v>
      </c>
      <c r="G1047" s="217"/>
      <c r="H1047" s="220">
        <v>63.75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144</v>
      </c>
      <c r="AU1047" s="226" t="s">
        <v>80</v>
      </c>
      <c r="AV1047" s="14" t="s">
        <v>80</v>
      </c>
      <c r="AW1047" s="14" t="s">
        <v>33</v>
      </c>
      <c r="AX1047" s="14" t="s">
        <v>71</v>
      </c>
      <c r="AY1047" s="226" t="s">
        <v>135</v>
      </c>
    </row>
    <row r="1048" spans="1:65" s="13" customFormat="1" ht="10.199999999999999">
      <c r="B1048" s="205"/>
      <c r="C1048" s="206"/>
      <c r="D1048" s="207" t="s">
        <v>144</v>
      </c>
      <c r="E1048" s="208" t="s">
        <v>18</v>
      </c>
      <c r="F1048" s="209" t="s">
        <v>564</v>
      </c>
      <c r="G1048" s="206"/>
      <c r="H1048" s="208" t="s">
        <v>18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144</v>
      </c>
      <c r="AU1048" s="215" t="s">
        <v>80</v>
      </c>
      <c r="AV1048" s="13" t="s">
        <v>78</v>
      </c>
      <c r="AW1048" s="13" t="s">
        <v>33</v>
      </c>
      <c r="AX1048" s="13" t="s">
        <v>71</v>
      </c>
      <c r="AY1048" s="215" t="s">
        <v>135</v>
      </c>
    </row>
    <row r="1049" spans="1:65" s="14" customFormat="1" ht="10.199999999999999">
      <c r="B1049" s="216"/>
      <c r="C1049" s="217"/>
      <c r="D1049" s="207" t="s">
        <v>144</v>
      </c>
      <c r="E1049" s="218" t="s">
        <v>18</v>
      </c>
      <c r="F1049" s="219" t="s">
        <v>740</v>
      </c>
      <c r="G1049" s="217"/>
      <c r="H1049" s="220">
        <v>270.63</v>
      </c>
      <c r="I1049" s="221"/>
      <c r="J1049" s="217"/>
      <c r="K1049" s="217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144</v>
      </c>
      <c r="AU1049" s="226" t="s">
        <v>80</v>
      </c>
      <c r="AV1049" s="14" t="s">
        <v>80</v>
      </c>
      <c r="AW1049" s="14" t="s">
        <v>33</v>
      </c>
      <c r="AX1049" s="14" t="s">
        <v>71</v>
      </c>
      <c r="AY1049" s="226" t="s">
        <v>135</v>
      </c>
    </row>
    <row r="1050" spans="1:65" s="13" customFormat="1" ht="10.199999999999999">
      <c r="B1050" s="205"/>
      <c r="C1050" s="206"/>
      <c r="D1050" s="207" t="s">
        <v>144</v>
      </c>
      <c r="E1050" s="208" t="s">
        <v>18</v>
      </c>
      <c r="F1050" s="209" t="s">
        <v>345</v>
      </c>
      <c r="G1050" s="206"/>
      <c r="H1050" s="208" t="s">
        <v>18</v>
      </c>
      <c r="I1050" s="210"/>
      <c r="J1050" s="206"/>
      <c r="K1050" s="206"/>
      <c r="L1050" s="211"/>
      <c r="M1050" s="212"/>
      <c r="N1050" s="213"/>
      <c r="O1050" s="213"/>
      <c r="P1050" s="213"/>
      <c r="Q1050" s="213"/>
      <c r="R1050" s="213"/>
      <c r="S1050" s="213"/>
      <c r="T1050" s="214"/>
      <c r="AT1050" s="215" t="s">
        <v>144</v>
      </c>
      <c r="AU1050" s="215" t="s">
        <v>80</v>
      </c>
      <c r="AV1050" s="13" t="s">
        <v>78</v>
      </c>
      <c r="AW1050" s="13" t="s">
        <v>33</v>
      </c>
      <c r="AX1050" s="13" t="s">
        <v>71</v>
      </c>
      <c r="AY1050" s="215" t="s">
        <v>135</v>
      </c>
    </row>
    <row r="1051" spans="1:65" s="14" customFormat="1" ht="10.199999999999999">
      <c r="B1051" s="216"/>
      <c r="C1051" s="217"/>
      <c r="D1051" s="207" t="s">
        <v>144</v>
      </c>
      <c r="E1051" s="218" t="s">
        <v>18</v>
      </c>
      <c r="F1051" s="219" t="s">
        <v>741</v>
      </c>
      <c r="G1051" s="217"/>
      <c r="H1051" s="220">
        <v>63.75</v>
      </c>
      <c r="I1051" s="221"/>
      <c r="J1051" s="217"/>
      <c r="K1051" s="217"/>
      <c r="L1051" s="222"/>
      <c r="M1051" s="223"/>
      <c r="N1051" s="224"/>
      <c r="O1051" s="224"/>
      <c r="P1051" s="224"/>
      <c r="Q1051" s="224"/>
      <c r="R1051" s="224"/>
      <c r="S1051" s="224"/>
      <c r="T1051" s="225"/>
      <c r="AT1051" s="226" t="s">
        <v>144</v>
      </c>
      <c r="AU1051" s="226" t="s">
        <v>80</v>
      </c>
      <c r="AV1051" s="14" t="s">
        <v>80</v>
      </c>
      <c r="AW1051" s="14" t="s">
        <v>33</v>
      </c>
      <c r="AX1051" s="14" t="s">
        <v>71</v>
      </c>
      <c r="AY1051" s="226" t="s">
        <v>135</v>
      </c>
    </row>
    <row r="1052" spans="1:65" s="14" customFormat="1" ht="10.199999999999999">
      <c r="B1052" s="216"/>
      <c r="C1052" s="217"/>
      <c r="D1052" s="207" t="s">
        <v>144</v>
      </c>
      <c r="E1052" s="218" t="s">
        <v>18</v>
      </c>
      <c r="F1052" s="219" t="s">
        <v>742</v>
      </c>
      <c r="G1052" s="217"/>
      <c r="H1052" s="220">
        <v>513.75</v>
      </c>
      <c r="I1052" s="221"/>
      <c r="J1052" s="217"/>
      <c r="K1052" s="217"/>
      <c r="L1052" s="222"/>
      <c r="M1052" s="223"/>
      <c r="N1052" s="224"/>
      <c r="O1052" s="224"/>
      <c r="P1052" s="224"/>
      <c r="Q1052" s="224"/>
      <c r="R1052" s="224"/>
      <c r="S1052" s="224"/>
      <c r="T1052" s="225"/>
      <c r="AT1052" s="226" t="s">
        <v>144</v>
      </c>
      <c r="AU1052" s="226" t="s">
        <v>80</v>
      </c>
      <c r="AV1052" s="14" t="s">
        <v>80</v>
      </c>
      <c r="AW1052" s="14" t="s">
        <v>33</v>
      </c>
      <c r="AX1052" s="14" t="s">
        <v>71</v>
      </c>
      <c r="AY1052" s="226" t="s">
        <v>135</v>
      </c>
    </row>
    <row r="1053" spans="1:65" s="13" customFormat="1" ht="10.199999999999999">
      <c r="B1053" s="205"/>
      <c r="C1053" s="206"/>
      <c r="D1053" s="207" t="s">
        <v>144</v>
      </c>
      <c r="E1053" s="208" t="s">
        <v>18</v>
      </c>
      <c r="F1053" s="209" t="s">
        <v>373</v>
      </c>
      <c r="G1053" s="206"/>
      <c r="H1053" s="208" t="s">
        <v>18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144</v>
      </c>
      <c r="AU1053" s="215" t="s">
        <v>80</v>
      </c>
      <c r="AV1053" s="13" t="s">
        <v>78</v>
      </c>
      <c r="AW1053" s="13" t="s">
        <v>33</v>
      </c>
      <c r="AX1053" s="13" t="s">
        <v>71</v>
      </c>
      <c r="AY1053" s="215" t="s">
        <v>135</v>
      </c>
    </row>
    <row r="1054" spans="1:65" s="14" customFormat="1" ht="10.199999999999999">
      <c r="B1054" s="216"/>
      <c r="C1054" s="217"/>
      <c r="D1054" s="207" t="s">
        <v>144</v>
      </c>
      <c r="E1054" s="218" t="s">
        <v>18</v>
      </c>
      <c r="F1054" s="219" t="s">
        <v>743</v>
      </c>
      <c r="G1054" s="217"/>
      <c r="H1054" s="220">
        <v>187.85</v>
      </c>
      <c r="I1054" s="221"/>
      <c r="J1054" s="217"/>
      <c r="K1054" s="217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144</v>
      </c>
      <c r="AU1054" s="226" t="s">
        <v>80</v>
      </c>
      <c r="AV1054" s="14" t="s">
        <v>80</v>
      </c>
      <c r="AW1054" s="14" t="s">
        <v>33</v>
      </c>
      <c r="AX1054" s="14" t="s">
        <v>71</v>
      </c>
      <c r="AY1054" s="226" t="s">
        <v>135</v>
      </c>
    </row>
    <row r="1055" spans="1:65" s="14" customFormat="1" ht="10.199999999999999">
      <c r="B1055" s="216"/>
      <c r="C1055" s="217"/>
      <c r="D1055" s="207" t="s">
        <v>144</v>
      </c>
      <c r="E1055" s="218" t="s">
        <v>18</v>
      </c>
      <c r="F1055" s="219" t="s">
        <v>744</v>
      </c>
      <c r="G1055" s="217"/>
      <c r="H1055" s="220">
        <v>45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144</v>
      </c>
      <c r="AU1055" s="226" t="s">
        <v>80</v>
      </c>
      <c r="AV1055" s="14" t="s">
        <v>80</v>
      </c>
      <c r="AW1055" s="14" t="s">
        <v>33</v>
      </c>
      <c r="AX1055" s="14" t="s">
        <v>71</v>
      </c>
      <c r="AY1055" s="226" t="s">
        <v>135</v>
      </c>
    </row>
    <row r="1056" spans="1:65" s="14" customFormat="1" ht="10.199999999999999">
      <c r="B1056" s="216"/>
      <c r="C1056" s="217"/>
      <c r="D1056" s="207" t="s">
        <v>144</v>
      </c>
      <c r="E1056" s="218" t="s">
        <v>18</v>
      </c>
      <c r="F1056" s="219" t="s">
        <v>745</v>
      </c>
      <c r="G1056" s="217"/>
      <c r="H1056" s="220">
        <v>24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144</v>
      </c>
      <c r="AU1056" s="226" t="s">
        <v>80</v>
      </c>
      <c r="AV1056" s="14" t="s">
        <v>80</v>
      </c>
      <c r="AW1056" s="14" t="s">
        <v>33</v>
      </c>
      <c r="AX1056" s="14" t="s">
        <v>71</v>
      </c>
      <c r="AY1056" s="226" t="s">
        <v>135</v>
      </c>
    </row>
    <row r="1057" spans="1:65" s="14" customFormat="1" ht="10.199999999999999">
      <c r="B1057" s="216"/>
      <c r="C1057" s="217"/>
      <c r="D1057" s="207" t="s">
        <v>144</v>
      </c>
      <c r="E1057" s="218" t="s">
        <v>18</v>
      </c>
      <c r="F1057" s="219" t="s">
        <v>744</v>
      </c>
      <c r="G1057" s="217"/>
      <c r="H1057" s="220">
        <v>45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144</v>
      </c>
      <c r="AU1057" s="226" t="s">
        <v>80</v>
      </c>
      <c r="AV1057" s="14" t="s">
        <v>80</v>
      </c>
      <c r="AW1057" s="14" t="s">
        <v>33</v>
      </c>
      <c r="AX1057" s="14" t="s">
        <v>71</v>
      </c>
      <c r="AY1057" s="226" t="s">
        <v>135</v>
      </c>
    </row>
    <row r="1058" spans="1:65" s="14" customFormat="1" ht="10.199999999999999">
      <c r="B1058" s="216"/>
      <c r="C1058" s="217"/>
      <c r="D1058" s="207" t="s">
        <v>144</v>
      </c>
      <c r="E1058" s="218" t="s">
        <v>18</v>
      </c>
      <c r="F1058" s="219" t="s">
        <v>746</v>
      </c>
      <c r="G1058" s="217"/>
      <c r="H1058" s="220">
        <v>39.6</v>
      </c>
      <c r="I1058" s="221"/>
      <c r="J1058" s="217"/>
      <c r="K1058" s="217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144</v>
      </c>
      <c r="AU1058" s="226" t="s">
        <v>80</v>
      </c>
      <c r="AV1058" s="14" t="s">
        <v>80</v>
      </c>
      <c r="AW1058" s="14" t="s">
        <v>33</v>
      </c>
      <c r="AX1058" s="14" t="s">
        <v>71</v>
      </c>
      <c r="AY1058" s="226" t="s">
        <v>135</v>
      </c>
    </row>
    <row r="1059" spans="1:65" s="15" customFormat="1" ht="10.199999999999999">
      <c r="B1059" s="227"/>
      <c r="C1059" s="228"/>
      <c r="D1059" s="207" t="s">
        <v>144</v>
      </c>
      <c r="E1059" s="229" t="s">
        <v>18</v>
      </c>
      <c r="F1059" s="230" t="s">
        <v>147</v>
      </c>
      <c r="G1059" s="228"/>
      <c r="H1059" s="231">
        <v>1812.08</v>
      </c>
      <c r="I1059" s="232"/>
      <c r="J1059" s="228"/>
      <c r="K1059" s="228"/>
      <c r="L1059" s="233"/>
      <c r="M1059" s="234"/>
      <c r="N1059" s="235"/>
      <c r="O1059" s="235"/>
      <c r="P1059" s="235"/>
      <c r="Q1059" s="235"/>
      <c r="R1059" s="235"/>
      <c r="S1059" s="235"/>
      <c r="T1059" s="236"/>
      <c r="AT1059" s="237" t="s">
        <v>144</v>
      </c>
      <c r="AU1059" s="237" t="s">
        <v>80</v>
      </c>
      <c r="AV1059" s="15" t="s">
        <v>142</v>
      </c>
      <c r="AW1059" s="15" t="s">
        <v>33</v>
      </c>
      <c r="AX1059" s="15" t="s">
        <v>78</v>
      </c>
      <c r="AY1059" s="237" t="s">
        <v>135</v>
      </c>
    </row>
    <row r="1060" spans="1:65" s="2" customFormat="1" ht="16.5" customHeight="1">
      <c r="A1060" s="35"/>
      <c r="B1060" s="36"/>
      <c r="C1060" s="193" t="s">
        <v>768</v>
      </c>
      <c r="D1060" s="193" t="s">
        <v>137</v>
      </c>
      <c r="E1060" s="194" t="s">
        <v>769</v>
      </c>
      <c r="F1060" s="195" t="s">
        <v>770</v>
      </c>
      <c r="G1060" s="196" t="s">
        <v>320</v>
      </c>
      <c r="H1060" s="197">
        <v>8</v>
      </c>
      <c r="I1060" s="198"/>
      <c r="J1060" s="197">
        <f>ROUND(I1060*H1060,2)</f>
        <v>0</v>
      </c>
      <c r="K1060" s="195" t="s">
        <v>141</v>
      </c>
      <c r="L1060" s="40"/>
      <c r="M1060" s="199" t="s">
        <v>18</v>
      </c>
      <c r="N1060" s="200" t="s">
        <v>42</v>
      </c>
      <c r="O1060" s="65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203" t="s">
        <v>142</v>
      </c>
      <c r="AT1060" s="203" t="s">
        <v>137</v>
      </c>
      <c r="AU1060" s="203" t="s">
        <v>80</v>
      </c>
      <c r="AY1060" s="18" t="s">
        <v>135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8" t="s">
        <v>78</v>
      </c>
      <c r="BK1060" s="204">
        <f>ROUND(I1060*H1060,2)</f>
        <v>0</v>
      </c>
      <c r="BL1060" s="18" t="s">
        <v>142</v>
      </c>
      <c r="BM1060" s="203" t="s">
        <v>771</v>
      </c>
    </row>
    <row r="1061" spans="1:65" s="14" customFormat="1" ht="10.199999999999999">
      <c r="B1061" s="216"/>
      <c r="C1061" s="217"/>
      <c r="D1061" s="207" t="s">
        <v>144</v>
      </c>
      <c r="E1061" s="218" t="s">
        <v>18</v>
      </c>
      <c r="F1061" s="219" t="s">
        <v>772</v>
      </c>
      <c r="G1061" s="217"/>
      <c r="H1061" s="220">
        <v>8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144</v>
      </c>
      <c r="AU1061" s="226" t="s">
        <v>80</v>
      </c>
      <c r="AV1061" s="14" t="s">
        <v>80</v>
      </c>
      <c r="AW1061" s="14" t="s">
        <v>33</v>
      </c>
      <c r="AX1061" s="14" t="s">
        <v>71</v>
      </c>
      <c r="AY1061" s="226" t="s">
        <v>135</v>
      </c>
    </row>
    <row r="1062" spans="1:65" s="15" customFormat="1" ht="10.199999999999999">
      <c r="B1062" s="227"/>
      <c r="C1062" s="228"/>
      <c r="D1062" s="207" t="s">
        <v>144</v>
      </c>
      <c r="E1062" s="229" t="s">
        <v>18</v>
      </c>
      <c r="F1062" s="230" t="s">
        <v>147</v>
      </c>
      <c r="G1062" s="228"/>
      <c r="H1062" s="231">
        <v>8</v>
      </c>
      <c r="I1062" s="232"/>
      <c r="J1062" s="228"/>
      <c r="K1062" s="228"/>
      <c r="L1062" s="233"/>
      <c r="M1062" s="234"/>
      <c r="N1062" s="235"/>
      <c r="O1062" s="235"/>
      <c r="P1062" s="235"/>
      <c r="Q1062" s="235"/>
      <c r="R1062" s="235"/>
      <c r="S1062" s="235"/>
      <c r="T1062" s="236"/>
      <c r="AT1062" s="237" t="s">
        <v>144</v>
      </c>
      <c r="AU1062" s="237" t="s">
        <v>80</v>
      </c>
      <c r="AV1062" s="15" t="s">
        <v>142</v>
      </c>
      <c r="AW1062" s="15" t="s">
        <v>33</v>
      </c>
      <c r="AX1062" s="15" t="s">
        <v>78</v>
      </c>
      <c r="AY1062" s="237" t="s">
        <v>135</v>
      </c>
    </row>
    <row r="1063" spans="1:65" s="2" customFormat="1" ht="16.5" customHeight="1">
      <c r="A1063" s="35"/>
      <c r="B1063" s="36"/>
      <c r="C1063" s="193" t="s">
        <v>773</v>
      </c>
      <c r="D1063" s="193" t="s">
        <v>137</v>
      </c>
      <c r="E1063" s="194" t="s">
        <v>774</v>
      </c>
      <c r="F1063" s="195" t="s">
        <v>775</v>
      </c>
      <c r="G1063" s="196" t="s">
        <v>320</v>
      </c>
      <c r="H1063" s="197">
        <v>960</v>
      </c>
      <c r="I1063" s="198"/>
      <c r="J1063" s="197">
        <f>ROUND(I1063*H1063,2)</f>
        <v>0</v>
      </c>
      <c r="K1063" s="195" t="s">
        <v>141</v>
      </c>
      <c r="L1063" s="40"/>
      <c r="M1063" s="199" t="s">
        <v>18</v>
      </c>
      <c r="N1063" s="200" t="s">
        <v>42</v>
      </c>
      <c r="O1063" s="65"/>
      <c r="P1063" s="201">
        <f>O1063*H1063</f>
        <v>0</v>
      </c>
      <c r="Q1063" s="201">
        <v>0</v>
      </c>
      <c r="R1063" s="201">
        <f>Q1063*H1063</f>
        <v>0</v>
      </c>
      <c r="S1063" s="201">
        <v>0</v>
      </c>
      <c r="T1063" s="202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03" t="s">
        <v>142</v>
      </c>
      <c r="AT1063" s="203" t="s">
        <v>137</v>
      </c>
      <c r="AU1063" s="203" t="s">
        <v>80</v>
      </c>
      <c r="AY1063" s="18" t="s">
        <v>135</v>
      </c>
      <c r="BE1063" s="204">
        <f>IF(N1063="základní",J1063,0)</f>
        <v>0</v>
      </c>
      <c r="BF1063" s="204">
        <f>IF(N1063="snížená",J1063,0)</f>
        <v>0</v>
      </c>
      <c r="BG1063" s="204">
        <f>IF(N1063="zákl. přenesená",J1063,0)</f>
        <v>0</v>
      </c>
      <c r="BH1063" s="204">
        <f>IF(N1063="sníž. přenesená",J1063,0)</f>
        <v>0</v>
      </c>
      <c r="BI1063" s="204">
        <f>IF(N1063="nulová",J1063,0)</f>
        <v>0</v>
      </c>
      <c r="BJ1063" s="18" t="s">
        <v>78</v>
      </c>
      <c r="BK1063" s="204">
        <f>ROUND(I1063*H1063,2)</f>
        <v>0</v>
      </c>
      <c r="BL1063" s="18" t="s">
        <v>142</v>
      </c>
      <c r="BM1063" s="203" t="s">
        <v>776</v>
      </c>
    </row>
    <row r="1064" spans="1:65" s="14" customFormat="1" ht="10.199999999999999">
      <c r="B1064" s="216"/>
      <c r="C1064" s="217"/>
      <c r="D1064" s="207" t="s">
        <v>144</v>
      </c>
      <c r="E1064" s="218" t="s">
        <v>18</v>
      </c>
      <c r="F1064" s="219" t="s">
        <v>777</v>
      </c>
      <c r="G1064" s="217"/>
      <c r="H1064" s="220">
        <v>960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144</v>
      </c>
      <c r="AU1064" s="226" t="s">
        <v>80</v>
      </c>
      <c r="AV1064" s="14" t="s">
        <v>80</v>
      </c>
      <c r="AW1064" s="14" t="s">
        <v>33</v>
      </c>
      <c r="AX1064" s="14" t="s">
        <v>71</v>
      </c>
      <c r="AY1064" s="226" t="s">
        <v>135</v>
      </c>
    </row>
    <row r="1065" spans="1:65" s="15" customFormat="1" ht="10.199999999999999">
      <c r="B1065" s="227"/>
      <c r="C1065" s="228"/>
      <c r="D1065" s="207" t="s">
        <v>144</v>
      </c>
      <c r="E1065" s="229" t="s">
        <v>18</v>
      </c>
      <c r="F1065" s="230" t="s">
        <v>147</v>
      </c>
      <c r="G1065" s="228"/>
      <c r="H1065" s="231">
        <v>960</v>
      </c>
      <c r="I1065" s="232"/>
      <c r="J1065" s="228"/>
      <c r="K1065" s="228"/>
      <c r="L1065" s="233"/>
      <c r="M1065" s="234"/>
      <c r="N1065" s="235"/>
      <c r="O1065" s="235"/>
      <c r="P1065" s="235"/>
      <c r="Q1065" s="235"/>
      <c r="R1065" s="235"/>
      <c r="S1065" s="235"/>
      <c r="T1065" s="236"/>
      <c r="AT1065" s="237" t="s">
        <v>144</v>
      </c>
      <c r="AU1065" s="237" t="s">
        <v>80</v>
      </c>
      <c r="AV1065" s="15" t="s">
        <v>142</v>
      </c>
      <c r="AW1065" s="15" t="s">
        <v>33</v>
      </c>
      <c r="AX1065" s="15" t="s">
        <v>78</v>
      </c>
      <c r="AY1065" s="237" t="s">
        <v>135</v>
      </c>
    </row>
    <row r="1066" spans="1:65" s="2" customFormat="1" ht="16.5" customHeight="1">
      <c r="A1066" s="35"/>
      <c r="B1066" s="36"/>
      <c r="C1066" s="193" t="s">
        <v>778</v>
      </c>
      <c r="D1066" s="193" t="s">
        <v>137</v>
      </c>
      <c r="E1066" s="194" t="s">
        <v>779</v>
      </c>
      <c r="F1066" s="195" t="s">
        <v>780</v>
      </c>
      <c r="G1066" s="196" t="s">
        <v>320</v>
      </c>
      <c r="H1066" s="197">
        <v>8</v>
      </c>
      <c r="I1066" s="198"/>
      <c r="J1066" s="197">
        <f>ROUND(I1066*H1066,2)</f>
        <v>0</v>
      </c>
      <c r="K1066" s="195" t="s">
        <v>141</v>
      </c>
      <c r="L1066" s="40"/>
      <c r="M1066" s="199" t="s">
        <v>18</v>
      </c>
      <c r="N1066" s="200" t="s">
        <v>42</v>
      </c>
      <c r="O1066" s="65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03" t="s">
        <v>142</v>
      </c>
      <c r="AT1066" s="203" t="s">
        <v>137</v>
      </c>
      <c r="AU1066" s="203" t="s">
        <v>80</v>
      </c>
      <c r="AY1066" s="18" t="s">
        <v>135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8" t="s">
        <v>78</v>
      </c>
      <c r="BK1066" s="204">
        <f>ROUND(I1066*H1066,2)</f>
        <v>0</v>
      </c>
      <c r="BL1066" s="18" t="s">
        <v>142</v>
      </c>
      <c r="BM1066" s="203" t="s">
        <v>781</v>
      </c>
    </row>
    <row r="1067" spans="1:65" s="14" customFormat="1" ht="10.199999999999999">
      <c r="B1067" s="216"/>
      <c r="C1067" s="217"/>
      <c r="D1067" s="207" t="s">
        <v>144</v>
      </c>
      <c r="E1067" s="218" t="s">
        <v>18</v>
      </c>
      <c r="F1067" s="219" t="s">
        <v>772</v>
      </c>
      <c r="G1067" s="217"/>
      <c r="H1067" s="220">
        <v>8</v>
      </c>
      <c r="I1067" s="221"/>
      <c r="J1067" s="217"/>
      <c r="K1067" s="217"/>
      <c r="L1067" s="222"/>
      <c r="M1067" s="223"/>
      <c r="N1067" s="224"/>
      <c r="O1067" s="224"/>
      <c r="P1067" s="224"/>
      <c r="Q1067" s="224"/>
      <c r="R1067" s="224"/>
      <c r="S1067" s="224"/>
      <c r="T1067" s="225"/>
      <c r="AT1067" s="226" t="s">
        <v>144</v>
      </c>
      <c r="AU1067" s="226" t="s">
        <v>80</v>
      </c>
      <c r="AV1067" s="14" t="s">
        <v>80</v>
      </c>
      <c r="AW1067" s="14" t="s">
        <v>33</v>
      </c>
      <c r="AX1067" s="14" t="s">
        <v>71</v>
      </c>
      <c r="AY1067" s="226" t="s">
        <v>135</v>
      </c>
    </row>
    <row r="1068" spans="1:65" s="15" customFormat="1" ht="10.199999999999999">
      <c r="B1068" s="227"/>
      <c r="C1068" s="228"/>
      <c r="D1068" s="207" t="s">
        <v>144</v>
      </c>
      <c r="E1068" s="229" t="s">
        <v>18</v>
      </c>
      <c r="F1068" s="230" t="s">
        <v>147</v>
      </c>
      <c r="G1068" s="228"/>
      <c r="H1068" s="231">
        <v>8</v>
      </c>
      <c r="I1068" s="232"/>
      <c r="J1068" s="228"/>
      <c r="K1068" s="228"/>
      <c r="L1068" s="233"/>
      <c r="M1068" s="234"/>
      <c r="N1068" s="235"/>
      <c r="O1068" s="235"/>
      <c r="P1068" s="235"/>
      <c r="Q1068" s="235"/>
      <c r="R1068" s="235"/>
      <c r="S1068" s="235"/>
      <c r="T1068" s="236"/>
      <c r="AT1068" s="237" t="s">
        <v>144</v>
      </c>
      <c r="AU1068" s="237" t="s">
        <v>80</v>
      </c>
      <c r="AV1068" s="15" t="s">
        <v>142</v>
      </c>
      <c r="AW1068" s="15" t="s">
        <v>33</v>
      </c>
      <c r="AX1068" s="15" t="s">
        <v>78</v>
      </c>
      <c r="AY1068" s="237" t="s">
        <v>135</v>
      </c>
    </row>
    <row r="1069" spans="1:65" s="2" customFormat="1" ht="21.75" customHeight="1">
      <c r="A1069" s="35"/>
      <c r="B1069" s="36"/>
      <c r="C1069" s="193" t="s">
        <v>782</v>
      </c>
      <c r="D1069" s="193" t="s">
        <v>137</v>
      </c>
      <c r="E1069" s="194" t="s">
        <v>783</v>
      </c>
      <c r="F1069" s="195" t="s">
        <v>784</v>
      </c>
      <c r="G1069" s="196" t="s">
        <v>140</v>
      </c>
      <c r="H1069" s="197">
        <v>544.67999999999995</v>
      </c>
      <c r="I1069" s="198"/>
      <c r="J1069" s="197">
        <f>ROUND(I1069*H1069,2)</f>
        <v>0</v>
      </c>
      <c r="K1069" s="195" t="s">
        <v>141</v>
      </c>
      <c r="L1069" s="40"/>
      <c r="M1069" s="199" t="s">
        <v>18</v>
      </c>
      <c r="N1069" s="200" t="s">
        <v>42</v>
      </c>
      <c r="O1069" s="65"/>
      <c r="P1069" s="201">
        <f>O1069*H1069</f>
        <v>0</v>
      </c>
      <c r="Q1069" s="201">
        <v>1.2999999999999999E-4</v>
      </c>
      <c r="R1069" s="201">
        <f>Q1069*H1069</f>
        <v>7.0808399999999994E-2</v>
      </c>
      <c r="S1069" s="201">
        <v>0</v>
      </c>
      <c r="T1069" s="202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203" t="s">
        <v>142</v>
      </c>
      <c r="AT1069" s="203" t="s">
        <v>137</v>
      </c>
      <c r="AU1069" s="203" t="s">
        <v>80</v>
      </c>
      <c r="AY1069" s="18" t="s">
        <v>135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8" t="s">
        <v>78</v>
      </c>
      <c r="BK1069" s="204">
        <f>ROUND(I1069*H1069,2)</f>
        <v>0</v>
      </c>
      <c r="BL1069" s="18" t="s">
        <v>142</v>
      </c>
      <c r="BM1069" s="203" t="s">
        <v>785</v>
      </c>
    </row>
    <row r="1070" spans="1:65" s="13" customFormat="1" ht="10.199999999999999">
      <c r="B1070" s="205"/>
      <c r="C1070" s="206"/>
      <c r="D1070" s="207" t="s">
        <v>144</v>
      </c>
      <c r="E1070" s="208" t="s">
        <v>18</v>
      </c>
      <c r="F1070" s="209" t="s">
        <v>786</v>
      </c>
      <c r="G1070" s="206"/>
      <c r="H1070" s="208" t="s">
        <v>18</v>
      </c>
      <c r="I1070" s="210"/>
      <c r="J1070" s="206"/>
      <c r="K1070" s="206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144</v>
      </c>
      <c r="AU1070" s="215" t="s">
        <v>80</v>
      </c>
      <c r="AV1070" s="13" t="s">
        <v>78</v>
      </c>
      <c r="AW1070" s="13" t="s">
        <v>33</v>
      </c>
      <c r="AX1070" s="13" t="s">
        <v>71</v>
      </c>
      <c r="AY1070" s="215" t="s">
        <v>135</v>
      </c>
    </row>
    <row r="1071" spans="1:65" s="14" customFormat="1" ht="10.199999999999999">
      <c r="B1071" s="216"/>
      <c r="C1071" s="217"/>
      <c r="D1071" s="207" t="s">
        <v>144</v>
      </c>
      <c r="E1071" s="218" t="s">
        <v>18</v>
      </c>
      <c r="F1071" s="219" t="s">
        <v>787</v>
      </c>
      <c r="G1071" s="217"/>
      <c r="H1071" s="220">
        <v>3.24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144</v>
      </c>
      <c r="AU1071" s="226" t="s">
        <v>80</v>
      </c>
      <c r="AV1071" s="14" t="s">
        <v>80</v>
      </c>
      <c r="AW1071" s="14" t="s">
        <v>33</v>
      </c>
      <c r="AX1071" s="14" t="s">
        <v>71</v>
      </c>
      <c r="AY1071" s="226" t="s">
        <v>135</v>
      </c>
    </row>
    <row r="1072" spans="1:65" s="14" customFormat="1" ht="10.199999999999999">
      <c r="B1072" s="216"/>
      <c r="C1072" s="217"/>
      <c r="D1072" s="207" t="s">
        <v>144</v>
      </c>
      <c r="E1072" s="218" t="s">
        <v>18</v>
      </c>
      <c r="F1072" s="219" t="s">
        <v>788</v>
      </c>
      <c r="G1072" s="217"/>
      <c r="H1072" s="220">
        <v>9.7200000000000006</v>
      </c>
      <c r="I1072" s="221"/>
      <c r="J1072" s="217"/>
      <c r="K1072" s="217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144</v>
      </c>
      <c r="AU1072" s="226" t="s">
        <v>80</v>
      </c>
      <c r="AV1072" s="14" t="s">
        <v>80</v>
      </c>
      <c r="AW1072" s="14" t="s">
        <v>33</v>
      </c>
      <c r="AX1072" s="14" t="s">
        <v>71</v>
      </c>
      <c r="AY1072" s="226" t="s">
        <v>135</v>
      </c>
    </row>
    <row r="1073" spans="2:51" s="14" customFormat="1" ht="10.199999999999999">
      <c r="B1073" s="216"/>
      <c r="C1073" s="217"/>
      <c r="D1073" s="207" t="s">
        <v>144</v>
      </c>
      <c r="E1073" s="218" t="s">
        <v>18</v>
      </c>
      <c r="F1073" s="219" t="s">
        <v>789</v>
      </c>
      <c r="G1073" s="217"/>
      <c r="H1073" s="220">
        <v>7.56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144</v>
      </c>
      <c r="AU1073" s="226" t="s">
        <v>80</v>
      </c>
      <c r="AV1073" s="14" t="s">
        <v>80</v>
      </c>
      <c r="AW1073" s="14" t="s">
        <v>33</v>
      </c>
      <c r="AX1073" s="14" t="s">
        <v>71</v>
      </c>
      <c r="AY1073" s="226" t="s">
        <v>135</v>
      </c>
    </row>
    <row r="1074" spans="2:51" s="14" customFormat="1" ht="10.199999999999999">
      <c r="B1074" s="216"/>
      <c r="C1074" s="217"/>
      <c r="D1074" s="207" t="s">
        <v>144</v>
      </c>
      <c r="E1074" s="218" t="s">
        <v>18</v>
      </c>
      <c r="F1074" s="219" t="s">
        <v>790</v>
      </c>
      <c r="G1074" s="217"/>
      <c r="H1074" s="220">
        <v>4.8</v>
      </c>
      <c r="I1074" s="221"/>
      <c r="J1074" s="217"/>
      <c r="K1074" s="217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144</v>
      </c>
      <c r="AU1074" s="226" t="s">
        <v>80</v>
      </c>
      <c r="AV1074" s="14" t="s">
        <v>80</v>
      </c>
      <c r="AW1074" s="14" t="s">
        <v>33</v>
      </c>
      <c r="AX1074" s="14" t="s">
        <v>71</v>
      </c>
      <c r="AY1074" s="226" t="s">
        <v>135</v>
      </c>
    </row>
    <row r="1075" spans="2:51" s="13" customFormat="1" ht="10.199999999999999">
      <c r="B1075" s="205"/>
      <c r="C1075" s="206"/>
      <c r="D1075" s="207" t="s">
        <v>144</v>
      </c>
      <c r="E1075" s="208" t="s">
        <v>18</v>
      </c>
      <c r="F1075" s="209" t="s">
        <v>791</v>
      </c>
      <c r="G1075" s="206"/>
      <c r="H1075" s="208" t="s">
        <v>18</v>
      </c>
      <c r="I1075" s="210"/>
      <c r="J1075" s="206"/>
      <c r="K1075" s="206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144</v>
      </c>
      <c r="AU1075" s="215" t="s">
        <v>80</v>
      </c>
      <c r="AV1075" s="13" t="s">
        <v>78</v>
      </c>
      <c r="AW1075" s="13" t="s">
        <v>33</v>
      </c>
      <c r="AX1075" s="13" t="s">
        <v>71</v>
      </c>
      <c r="AY1075" s="215" t="s">
        <v>135</v>
      </c>
    </row>
    <row r="1076" spans="2:51" s="14" customFormat="1" ht="10.199999999999999">
      <c r="B1076" s="216"/>
      <c r="C1076" s="217"/>
      <c r="D1076" s="207" t="s">
        <v>144</v>
      </c>
      <c r="E1076" s="218" t="s">
        <v>18</v>
      </c>
      <c r="F1076" s="219" t="s">
        <v>792</v>
      </c>
      <c r="G1076" s="217"/>
      <c r="H1076" s="220">
        <v>80.64</v>
      </c>
      <c r="I1076" s="221"/>
      <c r="J1076" s="217"/>
      <c r="K1076" s="217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144</v>
      </c>
      <c r="AU1076" s="226" t="s">
        <v>80</v>
      </c>
      <c r="AV1076" s="14" t="s">
        <v>80</v>
      </c>
      <c r="AW1076" s="14" t="s">
        <v>33</v>
      </c>
      <c r="AX1076" s="14" t="s">
        <v>71</v>
      </c>
      <c r="AY1076" s="226" t="s">
        <v>135</v>
      </c>
    </row>
    <row r="1077" spans="2:51" s="14" customFormat="1" ht="10.199999999999999">
      <c r="B1077" s="216"/>
      <c r="C1077" s="217"/>
      <c r="D1077" s="207" t="s">
        <v>144</v>
      </c>
      <c r="E1077" s="218" t="s">
        <v>18</v>
      </c>
      <c r="F1077" s="219" t="s">
        <v>793</v>
      </c>
      <c r="G1077" s="217"/>
      <c r="H1077" s="220">
        <v>15.84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144</v>
      </c>
      <c r="AU1077" s="226" t="s">
        <v>80</v>
      </c>
      <c r="AV1077" s="14" t="s">
        <v>80</v>
      </c>
      <c r="AW1077" s="14" t="s">
        <v>33</v>
      </c>
      <c r="AX1077" s="14" t="s">
        <v>71</v>
      </c>
      <c r="AY1077" s="226" t="s">
        <v>135</v>
      </c>
    </row>
    <row r="1078" spans="2:51" s="14" customFormat="1" ht="10.199999999999999">
      <c r="B1078" s="216"/>
      <c r="C1078" s="217"/>
      <c r="D1078" s="207" t="s">
        <v>144</v>
      </c>
      <c r="E1078" s="218" t="s">
        <v>18</v>
      </c>
      <c r="F1078" s="219" t="s">
        <v>794</v>
      </c>
      <c r="G1078" s="217"/>
      <c r="H1078" s="220">
        <v>2.88</v>
      </c>
      <c r="I1078" s="221"/>
      <c r="J1078" s="217"/>
      <c r="K1078" s="217"/>
      <c r="L1078" s="222"/>
      <c r="M1078" s="223"/>
      <c r="N1078" s="224"/>
      <c r="O1078" s="224"/>
      <c r="P1078" s="224"/>
      <c r="Q1078" s="224"/>
      <c r="R1078" s="224"/>
      <c r="S1078" s="224"/>
      <c r="T1078" s="225"/>
      <c r="AT1078" s="226" t="s">
        <v>144</v>
      </c>
      <c r="AU1078" s="226" t="s">
        <v>80</v>
      </c>
      <c r="AV1078" s="14" t="s">
        <v>80</v>
      </c>
      <c r="AW1078" s="14" t="s">
        <v>33</v>
      </c>
      <c r="AX1078" s="14" t="s">
        <v>71</v>
      </c>
      <c r="AY1078" s="226" t="s">
        <v>135</v>
      </c>
    </row>
    <row r="1079" spans="2:51" s="14" customFormat="1" ht="10.199999999999999">
      <c r="B1079" s="216"/>
      <c r="C1079" s="217"/>
      <c r="D1079" s="207" t="s">
        <v>144</v>
      </c>
      <c r="E1079" s="218" t="s">
        <v>18</v>
      </c>
      <c r="F1079" s="219" t="s">
        <v>795</v>
      </c>
      <c r="G1079" s="217"/>
      <c r="H1079" s="220">
        <v>64.8</v>
      </c>
      <c r="I1079" s="221"/>
      <c r="J1079" s="217"/>
      <c r="K1079" s="217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144</v>
      </c>
      <c r="AU1079" s="226" t="s">
        <v>80</v>
      </c>
      <c r="AV1079" s="14" t="s">
        <v>80</v>
      </c>
      <c r="AW1079" s="14" t="s">
        <v>33</v>
      </c>
      <c r="AX1079" s="14" t="s">
        <v>71</v>
      </c>
      <c r="AY1079" s="226" t="s">
        <v>135</v>
      </c>
    </row>
    <row r="1080" spans="2:51" s="14" customFormat="1" ht="10.199999999999999">
      <c r="B1080" s="216"/>
      <c r="C1080" s="217"/>
      <c r="D1080" s="207" t="s">
        <v>144</v>
      </c>
      <c r="E1080" s="218" t="s">
        <v>18</v>
      </c>
      <c r="F1080" s="219" t="s">
        <v>796</v>
      </c>
      <c r="G1080" s="217"/>
      <c r="H1080" s="220">
        <v>4.8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144</v>
      </c>
      <c r="AU1080" s="226" t="s">
        <v>80</v>
      </c>
      <c r="AV1080" s="14" t="s">
        <v>80</v>
      </c>
      <c r="AW1080" s="14" t="s">
        <v>33</v>
      </c>
      <c r="AX1080" s="14" t="s">
        <v>71</v>
      </c>
      <c r="AY1080" s="226" t="s">
        <v>135</v>
      </c>
    </row>
    <row r="1081" spans="2:51" s="14" customFormat="1" ht="10.199999999999999">
      <c r="B1081" s="216"/>
      <c r="C1081" s="217"/>
      <c r="D1081" s="207" t="s">
        <v>144</v>
      </c>
      <c r="E1081" s="218" t="s">
        <v>18</v>
      </c>
      <c r="F1081" s="219" t="s">
        <v>797</v>
      </c>
      <c r="G1081" s="217"/>
      <c r="H1081" s="220">
        <v>43.2</v>
      </c>
      <c r="I1081" s="221"/>
      <c r="J1081" s="217"/>
      <c r="K1081" s="217"/>
      <c r="L1081" s="222"/>
      <c r="M1081" s="223"/>
      <c r="N1081" s="224"/>
      <c r="O1081" s="224"/>
      <c r="P1081" s="224"/>
      <c r="Q1081" s="224"/>
      <c r="R1081" s="224"/>
      <c r="S1081" s="224"/>
      <c r="T1081" s="225"/>
      <c r="AT1081" s="226" t="s">
        <v>144</v>
      </c>
      <c r="AU1081" s="226" t="s">
        <v>80</v>
      </c>
      <c r="AV1081" s="14" t="s">
        <v>80</v>
      </c>
      <c r="AW1081" s="14" t="s">
        <v>33</v>
      </c>
      <c r="AX1081" s="14" t="s">
        <v>71</v>
      </c>
      <c r="AY1081" s="226" t="s">
        <v>135</v>
      </c>
    </row>
    <row r="1082" spans="2:51" s="14" customFormat="1" ht="10.199999999999999">
      <c r="B1082" s="216"/>
      <c r="C1082" s="217"/>
      <c r="D1082" s="207" t="s">
        <v>144</v>
      </c>
      <c r="E1082" s="218" t="s">
        <v>18</v>
      </c>
      <c r="F1082" s="219" t="s">
        <v>798</v>
      </c>
      <c r="G1082" s="217"/>
      <c r="H1082" s="220">
        <v>4.32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144</v>
      </c>
      <c r="AU1082" s="226" t="s">
        <v>80</v>
      </c>
      <c r="AV1082" s="14" t="s">
        <v>80</v>
      </c>
      <c r="AW1082" s="14" t="s">
        <v>33</v>
      </c>
      <c r="AX1082" s="14" t="s">
        <v>71</v>
      </c>
      <c r="AY1082" s="226" t="s">
        <v>135</v>
      </c>
    </row>
    <row r="1083" spans="2:51" s="14" customFormat="1" ht="10.199999999999999">
      <c r="B1083" s="216"/>
      <c r="C1083" s="217"/>
      <c r="D1083" s="207" t="s">
        <v>144</v>
      </c>
      <c r="E1083" s="218" t="s">
        <v>18</v>
      </c>
      <c r="F1083" s="219" t="s">
        <v>794</v>
      </c>
      <c r="G1083" s="217"/>
      <c r="H1083" s="220">
        <v>2.88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144</v>
      </c>
      <c r="AU1083" s="226" t="s">
        <v>80</v>
      </c>
      <c r="AV1083" s="14" t="s">
        <v>80</v>
      </c>
      <c r="AW1083" s="14" t="s">
        <v>33</v>
      </c>
      <c r="AX1083" s="14" t="s">
        <v>71</v>
      </c>
      <c r="AY1083" s="226" t="s">
        <v>135</v>
      </c>
    </row>
    <row r="1084" spans="2:51" s="14" customFormat="1" ht="10.199999999999999">
      <c r="B1084" s="216"/>
      <c r="C1084" s="217"/>
      <c r="D1084" s="207" t="s">
        <v>144</v>
      </c>
      <c r="E1084" s="218" t="s">
        <v>18</v>
      </c>
      <c r="F1084" s="219" t="s">
        <v>799</v>
      </c>
      <c r="G1084" s="217"/>
      <c r="H1084" s="220">
        <v>7.56</v>
      </c>
      <c r="I1084" s="221"/>
      <c r="J1084" s="217"/>
      <c r="K1084" s="217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144</v>
      </c>
      <c r="AU1084" s="226" t="s">
        <v>80</v>
      </c>
      <c r="AV1084" s="14" t="s">
        <v>80</v>
      </c>
      <c r="AW1084" s="14" t="s">
        <v>33</v>
      </c>
      <c r="AX1084" s="14" t="s">
        <v>71</v>
      </c>
      <c r="AY1084" s="226" t="s">
        <v>135</v>
      </c>
    </row>
    <row r="1085" spans="2:51" s="14" customFormat="1" ht="10.199999999999999">
      <c r="B1085" s="216"/>
      <c r="C1085" s="217"/>
      <c r="D1085" s="207" t="s">
        <v>144</v>
      </c>
      <c r="E1085" s="218" t="s">
        <v>18</v>
      </c>
      <c r="F1085" s="219" t="s">
        <v>800</v>
      </c>
      <c r="G1085" s="217"/>
      <c r="H1085" s="220">
        <v>3.24</v>
      </c>
      <c r="I1085" s="221"/>
      <c r="J1085" s="217"/>
      <c r="K1085" s="217"/>
      <c r="L1085" s="222"/>
      <c r="M1085" s="223"/>
      <c r="N1085" s="224"/>
      <c r="O1085" s="224"/>
      <c r="P1085" s="224"/>
      <c r="Q1085" s="224"/>
      <c r="R1085" s="224"/>
      <c r="S1085" s="224"/>
      <c r="T1085" s="225"/>
      <c r="AT1085" s="226" t="s">
        <v>144</v>
      </c>
      <c r="AU1085" s="226" t="s">
        <v>80</v>
      </c>
      <c r="AV1085" s="14" t="s">
        <v>80</v>
      </c>
      <c r="AW1085" s="14" t="s">
        <v>33</v>
      </c>
      <c r="AX1085" s="14" t="s">
        <v>71</v>
      </c>
      <c r="AY1085" s="226" t="s">
        <v>135</v>
      </c>
    </row>
    <row r="1086" spans="2:51" s="14" customFormat="1" ht="10.199999999999999">
      <c r="B1086" s="216"/>
      <c r="C1086" s="217"/>
      <c r="D1086" s="207" t="s">
        <v>144</v>
      </c>
      <c r="E1086" s="218" t="s">
        <v>18</v>
      </c>
      <c r="F1086" s="219" t="s">
        <v>801</v>
      </c>
      <c r="G1086" s="217"/>
      <c r="H1086" s="220">
        <v>2.4</v>
      </c>
      <c r="I1086" s="221"/>
      <c r="J1086" s="217"/>
      <c r="K1086" s="217"/>
      <c r="L1086" s="222"/>
      <c r="M1086" s="223"/>
      <c r="N1086" s="224"/>
      <c r="O1086" s="224"/>
      <c r="P1086" s="224"/>
      <c r="Q1086" s="224"/>
      <c r="R1086" s="224"/>
      <c r="S1086" s="224"/>
      <c r="T1086" s="225"/>
      <c r="AT1086" s="226" t="s">
        <v>144</v>
      </c>
      <c r="AU1086" s="226" t="s">
        <v>80</v>
      </c>
      <c r="AV1086" s="14" t="s">
        <v>80</v>
      </c>
      <c r="AW1086" s="14" t="s">
        <v>33</v>
      </c>
      <c r="AX1086" s="14" t="s">
        <v>71</v>
      </c>
      <c r="AY1086" s="226" t="s">
        <v>135</v>
      </c>
    </row>
    <row r="1087" spans="2:51" s="14" customFormat="1" ht="10.199999999999999">
      <c r="B1087" s="216"/>
      <c r="C1087" s="217"/>
      <c r="D1087" s="207" t="s">
        <v>144</v>
      </c>
      <c r="E1087" s="218" t="s">
        <v>18</v>
      </c>
      <c r="F1087" s="219" t="s">
        <v>802</v>
      </c>
      <c r="G1087" s="217"/>
      <c r="H1087" s="220">
        <v>5.76</v>
      </c>
      <c r="I1087" s="221"/>
      <c r="J1087" s="217"/>
      <c r="K1087" s="217"/>
      <c r="L1087" s="222"/>
      <c r="M1087" s="223"/>
      <c r="N1087" s="224"/>
      <c r="O1087" s="224"/>
      <c r="P1087" s="224"/>
      <c r="Q1087" s="224"/>
      <c r="R1087" s="224"/>
      <c r="S1087" s="224"/>
      <c r="T1087" s="225"/>
      <c r="AT1087" s="226" t="s">
        <v>144</v>
      </c>
      <c r="AU1087" s="226" t="s">
        <v>80</v>
      </c>
      <c r="AV1087" s="14" t="s">
        <v>80</v>
      </c>
      <c r="AW1087" s="14" t="s">
        <v>33</v>
      </c>
      <c r="AX1087" s="14" t="s">
        <v>71</v>
      </c>
      <c r="AY1087" s="226" t="s">
        <v>135</v>
      </c>
    </row>
    <row r="1088" spans="2:51" s="14" customFormat="1" ht="10.199999999999999">
      <c r="B1088" s="216"/>
      <c r="C1088" s="217"/>
      <c r="D1088" s="207" t="s">
        <v>144</v>
      </c>
      <c r="E1088" s="218" t="s">
        <v>18</v>
      </c>
      <c r="F1088" s="219" t="s">
        <v>803</v>
      </c>
      <c r="G1088" s="217"/>
      <c r="H1088" s="220">
        <v>2.88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144</v>
      </c>
      <c r="AU1088" s="226" t="s">
        <v>80</v>
      </c>
      <c r="AV1088" s="14" t="s">
        <v>80</v>
      </c>
      <c r="AW1088" s="14" t="s">
        <v>33</v>
      </c>
      <c r="AX1088" s="14" t="s">
        <v>71</v>
      </c>
      <c r="AY1088" s="226" t="s">
        <v>135</v>
      </c>
    </row>
    <row r="1089" spans="1:65" s="14" customFormat="1" ht="10.199999999999999">
      <c r="B1089" s="216"/>
      <c r="C1089" s="217"/>
      <c r="D1089" s="207" t="s">
        <v>144</v>
      </c>
      <c r="E1089" s="218" t="s">
        <v>18</v>
      </c>
      <c r="F1089" s="219" t="s">
        <v>804</v>
      </c>
      <c r="G1089" s="217"/>
      <c r="H1089" s="220">
        <v>2.04</v>
      </c>
      <c r="I1089" s="221"/>
      <c r="J1089" s="217"/>
      <c r="K1089" s="217"/>
      <c r="L1089" s="222"/>
      <c r="M1089" s="223"/>
      <c r="N1089" s="224"/>
      <c r="O1089" s="224"/>
      <c r="P1089" s="224"/>
      <c r="Q1089" s="224"/>
      <c r="R1089" s="224"/>
      <c r="S1089" s="224"/>
      <c r="T1089" s="225"/>
      <c r="AT1089" s="226" t="s">
        <v>144</v>
      </c>
      <c r="AU1089" s="226" t="s">
        <v>80</v>
      </c>
      <c r="AV1089" s="14" t="s">
        <v>80</v>
      </c>
      <c r="AW1089" s="14" t="s">
        <v>33</v>
      </c>
      <c r="AX1089" s="14" t="s">
        <v>71</v>
      </c>
      <c r="AY1089" s="226" t="s">
        <v>135</v>
      </c>
    </row>
    <row r="1090" spans="1:65" s="14" customFormat="1" ht="10.199999999999999">
      <c r="B1090" s="216"/>
      <c r="C1090" s="217"/>
      <c r="D1090" s="207" t="s">
        <v>144</v>
      </c>
      <c r="E1090" s="218" t="s">
        <v>18</v>
      </c>
      <c r="F1090" s="219" t="s">
        <v>805</v>
      </c>
      <c r="G1090" s="217"/>
      <c r="H1090" s="220">
        <v>3.78</v>
      </c>
      <c r="I1090" s="221"/>
      <c r="J1090" s="217"/>
      <c r="K1090" s="217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144</v>
      </c>
      <c r="AU1090" s="226" t="s">
        <v>80</v>
      </c>
      <c r="AV1090" s="14" t="s">
        <v>80</v>
      </c>
      <c r="AW1090" s="14" t="s">
        <v>33</v>
      </c>
      <c r="AX1090" s="14" t="s">
        <v>71</v>
      </c>
      <c r="AY1090" s="226" t="s">
        <v>135</v>
      </c>
    </row>
    <row r="1091" spans="1:65" s="15" customFormat="1" ht="10.199999999999999">
      <c r="B1091" s="227"/>
      <c r="C1091" s="228"/>
      <c r="D1091" s="207" t="s">
        <v>144</v>
      </c>
      <c r="E1091" s="229" t="s">
        <v>18</v>
      </c>
      <c r="F1091" s="230" t="s">
        <v>147</v>
      </c>
      <c r="G1091" s="228"/>
      <c r="H1091" s="231">
        <v>272.33999999999997</v>
      </c>
      <c r="I1091" s="232"/>
      <c r="J1091" s="228"/>
      <c r="K1091" s="228"/>
      <c r="L1091" s="233"/>
      <c r="M1091" s="234"/>
      <c r="N1091" s="235"/>
      <c r="O1091" s="235"/>
      <c r="P1091" s="235"/>
      <c r="Q1091" s="235"/>
      <c r="R1091" s="235"/>
      <c r="S1091" s="235"/>
      <c r="T1091" s="236"/>
      <c r="AT1091" s="237" t="s">
        <v>144</v>
      </c>
      <c r="AU1091" s="237" t="s">
        <v>80</v>
      </c>
      <c r="AV1091" s="15" t="s">
        <v>142</v>
      </c>
      <c r="AW1091" s="15" t="s">
        <v>33</v>
      </c>
      <c r="AX1091" s="15" t="s">
        <v>78</v>
      </c>
      <c r="AY1091" s="237" t="s">
        <v>135</v>
      </c>
    </row>
    <row r="1092" spans="1:65" s="14" customFormat="1" ht="10.199999999999999">
      <c r="B1092" s="216"/>
      <c r="C1092" s="217"/>
      <c r="D1092" s="207" t="s">
        <v>144</v>
      </c>
      <c r="E1092" s="217"/>
      <c r="F1092" s="219" t="s">
        <v>806</v>
      </c>
      <c r="G1092" s="217"/>
      <c r="H1092" s="220">
        <v>544.67999999999995</v>
      </c>
      <c r="I1092" s="221"/>
      <c r="J1092" s="217"/>
      <c r="K1092" s="217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144</v>
      </c>
      <c r="AU1092" s="226" t="s">
        <v>80</v>
      </c>
      <c r="AV1092" s="14" t="s">
        <v>80</v>
      </c>
      <c r="AW1092" s="14" t="s">
        <v>4</v>
      </c>
      <c r="AX1092" s="14" t="s">
        <v>78</v>
      </c>
      <c r="AY1092" s="226" t="s">
        <v>135</v>
      </c>
    </row>
    <row r="1093" spans="1:65" s="2" customFormat="1" ht="16.5" customHeight="1">
      <c r="A1093" s="35"/>
      <c r="B1093" s="36"/>
      <c r="C1093" s="193" t="s">
        <v>807</v>
      </c>
      <c r="D1093" s="193" t="s">
        <v>137</v>
      </c>
      <c r="E1093" s="194" t="s">
        <v>808</v>
      </c>
      <c r="F1093" s="195" t="s">
        <v>809</v>
      </c>
      <c r="G1093" s="196" t="s">
        <v>320</v>
      </c>
      <c r="H1093" s="197">
        <v>32.299999999999997</v>
      </c>
      <c r="I1093" s="198"/>
      <c r="J1093" s="197">
        <f>ROUND(I1093*H1093,2)</f>
        <v>0</v>
      </c>
      <c r="K1093" s="195" t="s">
        <v>141</v>
      </c>
      <c r="L1093" s="40"/>
      <c r="M1093" s="199" t="s">
        <v>18</v>
      </c>
      <c r="N1093" s="200" t="s">
        <v>42</v>
      </c>
      <c r="O1093" s="65"/>
      <c r="P1093" s="201">
        <f>O1093*H1093</f>
        <v>0</v>
      </c>
      <c r="Q1093" s="201">
        <v>0</v>
      </c>
      <c r="R1093" s="201">
        <f>Q1093*H1093</f>
        <v>0</v>
      </c>
      <c r="S1093" s="201">
        <v>1.0999999999999999E-2</v>
      </c>
      <c r="T1093" s="202">
        <f>S1093*H1093</f>
        <v>0.35529999999999995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3" t="s">
        <v>142</v>
      </c>
      <c r="AT1093" s="203" t="s">
        <v>137</v>
      </c>
      <c r="AU1093" s="203" t="s">
        <v>80</v>
      </c>
      <c r="AY1093" s="18" t="s">
        <v>135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8" t="s">
        <v>78</v>
      </c>
      <c r="BK1093" s="204">
        <f>ROUND(I1093*H1093,2)</f>
        <v>0</v>
      </c>
      <c r="BL1093" s="18" t="s">
        <v>142</v>
      </c>
      <c r="BM1093" s="203" t="s">
        <v>810</v>
      </c>
    </row>
    <row r="1094" spans="1:65" s="13" customFormat="1" ht="10.199999999999999">
      <c r="B1094" s="205"/>
      <c r="C1094" s="206"/>
      <c r="D1094" s="207" t="s">
        <v>144</v>
      </c>
      <c r="E1094" s="208" t="s">
        <v>18</v>
      </c>
      <c r="F1094" s="209" t="s">
        <v>811</v>
      </c>
      <c r="G1094" s="206"/>
      <c r="H1094" s="208" t="s">
        <v>18</v>
      </c>
      <c r="I1094" s="210"/>
      <c r="J1094" s="206"/>
      <c r="K1094" s="206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144</v>
      </c>
      <c r="AU1094" s="215" t="s">
        <v>80</v>
      </c>
      <c r="AV1094" s="13" t="s">
        <v>78</v>
      </c>
      <c r="AW1094" s="13" t="s">
        <v>33</v>
      </c>
      <c r="AX1094" s="13" t="s">
        <v>71</v>
      </c>
      <c r="AY1094" s="215" t="s">
        <v>135</v>
      </c>
    </row>
    <row r="1095" spans="1:65" s="14" customFormat="1" ht="10.199999999999999">
      <c r="B1095" s="216"/>
      <c r="C1095" s="217"/>
      <c r="D1095" s="207" t="s">
        <v>144</v>
      </c>
      <c r="E1095" s="218" t="s">
        <v>18</v>
      </c>
      <c r="F1095" s="219" t="s">
        <v>401</v>
      </c>
      <c r="G1095" s="217"/>
      <c r="H1095" s="220">
        <v>21.2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144</v>
      </c>
      <c r="AU1095" s="226" t="s">
        <v>80</v>
      </c>
      <c r="AV1095" s="14" t="s">
        <v>80</v>
      </c>
      <c r="AW1095" s="14" t="s">
        <v>33</v>
      </c>
      <c r="AX1095" s="14" t="s">
        <v>71</v>
      </c>
      <c r="AY1095" s="226" t="s">
        <v>135</v>
      </c>
    </row>
    <row r="1096" spans="1:65" s="14" customFormat="1" ht="10.199999999999999">
      <c r="B1096" s="216"/>
      <c r="C1096" s="217"/>
      <c r="D1096" s="207" t="s">
        <v>144</v>
      </c>
      <c r="E1096" s="218" t="s">
        <v>18</v>
      </c>
      <c r="F1096" s="219" t="s">
        <v>402</v>
      </c>
      <c r="G1096" s="217"/>
      <c r="H1096" s="220">
        <v>11.1</v>
      </c>
      <c r="I1096" s="221"/>
      <c r="J1096" s="217"/>
      <c r="K1096" s="217"/>
      <c r="L1096" s="222"/>
      <c r="M1096" s="223"/>
      <c r="N1096" s="224"/>
      <c r="O1096" s="224"/>
      <c r="P1096" s="224"/>
      <c r="Q1096" s="224"/>
      <c r="R1096" s="224"/>
      <c r="S1096" s="224"/>
      <c r="T1096" s="225"/>
      <c r="AT1096" s="226" t="s">
        <v>144</v>
      </c>
      <c r="AU1096" s="226" t="s">
        <v>80</v>
      </c>
      <c r="AV1096" s="14" t="s">
        <v>80</v>
      </c>
      <c r="AW1096" s="14" t="s">
        <v>33</v>
      </c>
      <c r="AX1096" s="14" t="s">
        <v>71</v>
      </c>
      <c r="AY1096" s="226" t="s">
        <v>135</v>
      </c>
    </row>
    <row r="1097" spans="1:65" s="15" customFormat="1" ht="10.199999999999999">
      <c r="B1097" s="227"/>
      <c r="C1097" s="228"/>
      <c r="D1097" s="207" t="s">
        <v>144</v>
      </c>
      <c r="E1097" s="229" t="s">
        <v>18</v>
      </c>
      <c r="F1097" s="230" t="s">
        <v>147</v>
      </c>
      <c r="G1097" s="228"/>
      <c r="H1097" s="231">
        <v>32.299999999999997</v>
      </c>
      <c r="I1097" s="232"/>
      <c r="J1097" s="228"/>
      <c r="K1097" s="228"/>
      <c r="L1097" s="233"/>
      <c r="M1097" s="234"/>
      <c r="N1097" s="235"/>
      <c r="O1097" s="235"/>
      <c r="P1097" s="235"/>
      <c r="Q1097" s="235"/>
      <c r="R1097" s="235"/>
      <c r="S1097" s="235"/>
      <c r="T1097" s="236"/>
      <c r="AT1097" s="237" t="s">
        <v>144</v>
      </c>
      <c r="AU1097" s="237" t="s">
        <v>80</v>
      </c>
      <c r="AV1097" s="15" t="s">
        <v>142</v>
      </c>
      <c r="AW1097" s="15" t="s">
        <v>33</v>
      </c>
      <c r="AX1097" s="15" t="s">
        <v>78</v>
      </c>
      <c r="AY1097" s="237" t="s">
        <v>135</v>
      </c>
    </row>
    <row r="1098" spans="1:65" s="2" customFormat="1" ht="16.5" customHeight="1">
      <c r="A1098" s="35"/>
      <c r="B1098" s="36"/>
      <c r="C1098" s="193" t="s">
        <v>812</v>
      </c>
      <c r="D1098" s="193" t="s">
        <v>137</v>
      </c>
      <c r="E1098" s="194" t="s">
        <v>813</v>
      </c>
      <c r="F1098" s="195" t="s">
        <v>814</v>
      </c>
      <c r="G1098" s="196" t="s">
        <v>140</v>
      </c>
      <c r="H1098" s="197">
        <v>300.08999999999997</v>
      </c>
      <c r="I1098" s="198"/>
      <c r="J1098" s="197">
        <f>ROUND(I1098*H1098,2)</f>
        <v>0</v>
      </c>
      <c r="K1098" s="195" t="s">
        <v>141</v>
      </c>
      <c r="L1098" s="40"/>
      <c r="M1098" s="199" t="s">
        <v>18</v>
      </c>
      <c r="N1098" s="200" t="s">
        <v>42</v>
      </c>
      <c r="O1098" s="65"/>
      <c r="P1098" s="201">
        <f>O1098*H1098</f>
        <v>0</v>
      </c>
      <c r="Q1098" s="201">
        <v>0</v>
      </c>
      <c r="R1098" s="201">
        <f>Q1098*H1098</f>
        <v>0</v>
      </c>
      <c r="S1098" s="201">
        <v>0.108</v>
      </c>
      <c r="T1098" s="202">
        <f>S1098*H1098</f>
        <v>32.40972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03" t="s">
        <v>142</v>
      </c>
      <c r="AT1098" s="203" t="s">
        <v>137</v>
      </c>
      <c r="AU1098" s="203" t="s">
        <v>80</v>
      </c>
      <c r="AY1098" s="18" t="s">
        <v>135</v>
      </c>
      <c r="BE1098" s="204">
        <f>IF(N1098="základní",J1098,0)</f>
        <v>0</v>
      </c>
      <c r="BF1098" s="204">
        <f>IF(N1098="snížená",J1098,0)</f>
        <v>0</v>
      </c>
      <c r="BG1098" s="204">
        <f>IF(N1098="zákl. přenesená",J1098,0)</f>
        <v>0</v>
      </c>
      <c r="BH1098" s="204">
        <f>IF(N1098="sníž. přenesená",J1098,0)</f>
        <v>0</v>
      </c>
      <c r="BI1098" s="204">
        <f>IF(N1098="nulová",J1098,0)</f>
        <v>0</v>
      </c>
      <c r="BJ1098" s="18" t="s">
        <v>78</v>
      </c>
      <c r="BK1098" s="204">
        <f>ROUND(I1098*H1098,2)</f>
        <v>0</v>
      </c>
      <c r="BL1098" s="18" t="s">
        <v>142</v>
      </c>
      <c r="BM1098" s="203" t="s">
        <v>815</v>
      </c>
    </row>
    <row r="1099" spans="1:65" s="13" customFormat="1" ht="10.199999999999999">
      <c r="B1099" s="205"/>
      <c r="C1099" s="206"/>
      <c r="D1099" s="207" t="s">
        <v>144</v>
      </c>
      <c r="E1099" s="208" t="s">
        <v>18</v>
      </c>
      <c r="F1099" s="209" t="s">
        <v>811</v>
      </c>
      <c r="G1099" s="206"/>
      <c r="H1099" s="208" t="s">
        <v>18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144</v>
      </c>
      <c r="AU1099" s="215" t="s">
        <v>80</v>
      </c>
      <c r="AV1099" s="13" t="s">
        <v>78</v>
      </c>
      <c r="AW1099" s="13" t="s">
        <v>33</v>
      </c>
      <c r="AX1099" s="13" t="s">
        <v>71</v>
      </c>
      <c r="AY1099" s="215" t="s">
        <v>135</v>
      </c>
    </row>
    <row r="1100" spans="1:65" s="14" customFormat="1" ht="10.199999999999999">
      <c r="B1100" s="216"/>
      <c r="C1100" s="217"/>
      <c r="D1100" s="207" t="s">
        <v>144</v>
      </c>
      <c r="E1100" s="218" t="s">
        <v>18</v>
      </c>
      <c r="F1100" s="219" t="s">
        <v>816</v>
      </c>
      <c r="G1100" s="217"/>
      <c r="H1100" s="220">
        <v>0.8</v>
      </c>
      <c r="I1100" s="221"/>
      <c r="J1100" s="217"/>
      <c r="K1100" s="217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144</v>
      </c>
      <c r="AU1100" s="226" t="s">
        <v>80</v>
      </c>
      <c r="AV1100" s="14" t="s">
        <v>80</v>
      </c>
      <c r="AW1100" s="14" t="s">
        <v>33</v>
      </c>
      <c r="AX1100" s="14" t="s">
        <v>71</v>
      </c>
      <c r="AY1100" s="226" t="s">
        <v>135</v>
      </c>
    </row>
    <row r="1101" spans="1:65" s="14" customFormat="1" ht="10.199999999999999">
      <c r="B1101" s="216"/>
      <c r="C1101" s="217"/>
      <c r="D1101" s="207" t="s">
        <v>144</v>
      </c>
      <c r="E1101" s="218" t="s">
        <v>18</v>
      </c>
      <c r="F1101" s="219" t="s">
        <v>817</v>
      </c>
      <c r="G1101" s="217"/>
      <c r="H1101" s="220">
        <v>1.1299999999999999</v>
      </c>
      <c r="I1101" s="221"/>
      <c r="J1101" s="217"/>
      <c r="K1101" s="217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144</v>
      </c>
      <c r="AU1101" s="226" t="s">
        <v>80</v>
      </c>
      <c r="AV1101" s="14" t="s">
        <v>80</v>
      </c>
      <c r="AW1101" s="14" t="s">
        <v>33</v>
      </c>
      <c r="AX1101" s="14" t="s">
        <v>71</v>
      </c>
      <c r="AY1101" s="226" t="s">
        <v>135</v>
      </c>
    </row>
    <row r="1102" spans="1:65" s="14" customFormat="1" ht="10.199999999999999">
      <c r="B1102" s="216"/>
      <c r="C1102" s="217"/>
      <c r="D1102" s="207" t="s">
        <v>144</v>
      </c>
      <c r="E1102" s="218" t="s">
        <v>18</v>
      </c>
      <c r="F1102" s="219" t="s">
        <v>818</v>
      </c>
      <c r="G1102" s="217"/>
      <c r="H1102" s="220">
        <v>2.44</v>
      </c>
      <c r="I1102" s="221"/>
      <c r="J1102" s="217"/>
      <c r="K1102" s="217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144</v>
      </c>
      <c r="AU1102" s="226" t="s">
        <v>80</v>
      </c>
      <c r="AV1102" s="14" t="s">
        <v>80</v>
      </c>
      <c r="AW1102" s="14" t="s">
        <v>33</v>
      </c>
      <c r="AX1102" s="14" t="s">
        <v>71</v>
      </c>
      <c r="AY1102" s="226" t="s">
        <v>135</v>
      </c>
    </row>
    <row r="1103" spans="1:65" s="14" customFormat="1" ht="10.199999999999999">
      <c r="B1103" s="216"/>
      <c r="C1103" s="217"/>
      <c r="D1103" s="207" t="s">
        <v>144</v>
      </c>
      <c r="E1103" s="218" t="s">
        <v>18</v>
      </c>
      <c r="F1103" s="219" t="s">
        <v>819</v>
      </c>
      <c r="G1103" s="217"/>
      <c r="H1103" s="220">
        <v>1.71</v>
      </c>
      <c r="I1103" s="221"/>
      <c r="J1103" s="217"/>
      <c r="K1103" s="217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144</v>
      </c>
      <c r="AU1103" s="226" t="s">
        <v>80</v>
      </c>
      <c r="AV1103" s="14" t="s">
        <v>80</v>
      </c>
      <c r="AW1103" s="14" t="s">
        <v>33</v>
      </c>
      <c r="AX1103" s="14" t="s">
        <v>71</v>
      </c>
      <c r="AY1103" s="226" t="s">
        <v>135</v>
      </c>
    </row>
    <row r="1104" spans="1:65" s="14" customFormat="1" ht="10.199999999999999">
      <c r="B1104" s="216"/>
      <c r="C1104" s="217"/>
      <c r="D1104" s="207" t="s">
        <v>144</v>
      </c>
      <c r="E1104" s="218" t="s">
        <v>18</v>
      </c>
      <c r="F1104" s="219" t="s">
        <v>820</v>
      </c>
      <c r="G1104" s="217"/>
      <c r="H1104" s="220">
        <v>2.16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144</v>
      </c>
      <c r="AU1104" s="226" t="s">
        <v>80</v>
      </c>
      <c r="AV1104" s="14" t="s">
        <v>80</v>
      </c>
      <c r="AW1104" s="14" t="s">
        <v>33</v>
      </c>
      <c r="AX1104" s="14" t="s">
        <v>71</v>
      </c>
      <c r="AY1104" s="226" t="s">
        <v>135</v>
      </c>
    </row>
    <row r="1105" spans="2:51" s="14" customFormat="1" ht="10.199999999999999">
      <c r="B1105" s="216"/>
      <c r="C1105" s="217"/>
      <c r="D1105" s="207" t="s">
        <v>144</v>
      </c>
      <c r="E1105" s="218" t="s">
        <v>18</v>
      </c>
      <c r="F1105" s="219" t="s">
        <v>821</v>
      </c>
      <c r="G1105" s="217"/>
      <c r="H1105" s="220">
        <v>1.1200000000000001</v>
      </c>
      <c r="I1105" s="221"/>
      <c r="J1105" s="217"/>
      <c r="K1105" s="217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144</v>
      </c>
      <c r="AU1105" s="226" t="s">
        <v>80</v>
      </c>
      <c r="AV1105" s="14" t="s">
        <v>80</v>
      </c>
      <c r="AW1105" s="14" t="s">
        <v>33</v>
      </c>
      <c r="AX1105" s="14" t="s">
        <v>71</v>
      </c>
      <c r="AY1105" s="226" t="s">
        <v>135</v>
      </c>
    </row>
    <row r="1106" spans="2:51" s="14" customFormat="1" ht="10.199999999999999">
      <c r="B1106" s="216"/>
      <c r="C1106" s="217"/>
      <c r="D1106" s="207" t="s">
        <v>144</v>
      </c>
      <c r="E1106" s="218" t="s">
        <v>18</v>
      </c>
      <c r="F1106" s="219" t="s">
        <v>818</v>
      </c>
      <c r="G1106" s="217"/>
      <c r="H1106" s="220">
        <v>2.44</v>
      </c>
      <c r="I1106" s="221"/>
      <c r="J1106" s="217"/>
      <c r="K1106" s="217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144</v>
      </c>
      <c r="AU1106" s="226" t="s">
        <v>80</v>
      </c>
      <c r="AV1106" s="14" t="s">
        <v>80</v>
      </c>
      <c r="AW1106" s="14" t="s">
        <v>33</v>
      </c>
      <c r="AX1106" s="14" t="s">
        <v>71</v>
      </c>
      <c r="AY1106" s="226" t="s">
        <v>135</v>
      </c>
    </row>
    <row r="1107" spans="2:51" s="14" customFormat="1" ht="10.199999999999999">
      <c r="B1107" s="216"/>
      <c r="C1107" s="217"/>
      <c r="D1107" s="207" t="s">
        <v>144</v>
      </c>
      <c r="E1107" s="218" t="s">
        <v>18</v>
      </c>
      <c r="F1107" s="219" t="s">
        <v>819</v>
      </c>
      <c r="G1107" s="217"/>
      <c r="H1107" s="220">
        <v>1.71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144</v>
      </c>
      <c r="AU1107" s="226" t="s">
        <v>80</v>
      </c>
      <c r="AV1107" s="14" t="s">
        <v>80</v>
      </c>
      <c r="AW1107" s="14" t="s">
        <v>33</v>
      </c>
      <c r="AX1107" s="14" t="s">
        <v>71</v>
      </c>
      <c r="AY1107" s="226" t="s">
        <v>135</v>
      </c>
    </row>
    <row r="1108" spans="2:51" s="14" customFormat="1" ht="10.199999999999999">
      <c r="B1108" s="216"/>
      <c r="C1108" s="217"/>
      <c r="D1108" s="207" t="s">
        <v>144</v>
      </c>
      <c r="E1108" s="218" t="s">
        <v>18</v>
      </c>
      <c r="F1108" s="219" t="s">
        <v>820</v>
      </c>
      <c r="G1108" s="217"/>
      <c r="H1108" s="220">
        <v>2.16</v>
      </c>
      <c r="I1108" s="221"/>
      <c r="J1108" s="217"/>
      <c r="K1108" s="217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144</v>
      </c>
      <c r="AU1108" s="226" t="s">
        <v>80</v>
      </c>
      <c r="AV1108" s="14" t="s">
        <v>80</v>
      </c>
      <c r="AW1108" s="14" t="s">
        <v>33</v>
      </c>
      <c r="AX1108" s="14" t="s">
        <v>71</v>
      </c>
      <c r="AY1108" s="226" t="s">
        <v>135</v>
      </c>
    </row>
    <row r="1109" spans="2:51" s="14" customFormat="1" ht="10.199999999999999">
      <c r="B1109" s="216"/>
      <c r="C1109" s="217"/>
      <c r="D1109" s="207" t="s">
        <v>144</v>
      </c>
      <c r="E1109" s="218" t="s">
        <v>18</v>
      </c>
      <c r="F1109" s="219" t="s">
        <v>821</v>
      </c>
      <c r="G1109" s="217"/>
      <c r="H1109" s="220">
        <v>1.1200000000000001</v>
      </c>
      <c r="I1109" s="221"/>
      <c r="J1109" s="217"/>
      <c r="K1109" s="217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144</v>
      </c>
      <c r="AU1109" s="226" t="s">
        <v>80</v>
      </c>
      <c r="AV1109" s="14" t="s">
        <v>80</v>
      </c>
      <c r="AW1109" s="14" t="s">
        <v>33</v>
      </c>
      <c r="AX1109" s="14" t="s">
        <v>71</v>
      </c>
      <c r="AY1109" s="226" t="s">
        <v>135</v>
      </c>
    </row>
    <row r="1110" spans="2:51" s="14" customFormat="1" ht="10.199999999999999">
      <c r="B1110" s="216"/>
      <c r="C1110" s="217"/>
      <c r="D1110" s="207" t="s">
        <v>144</v>
      </c>
      <c r="E1110" s="218" t="s">
        <v>18</v>
      </c>
      <c r="F1110" s="219" t="s">
        <v>822</v>
      </c>
      <c r="G1110" s="217"/>
      <c r="H1110" s="220">
        <v>3.68</v>
      </c>
      <c r="I1110" s="221"/>
      <c r="J1110" s="217"/>
      <c r="K1110" s="217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144</v>
      </c>
      <c r="AU1110" s="226" t="s">
        <v>80</v>
      </c>
      <c r="AV1110" s="14" t="s">
        <v>80</v>
      </c>
      <c r="AW1110" s="14" t="s">
        <v>33</v>
      </c>
      <c r="AX1110" s="14" t="s">
        <v>71</v>
      </c>
      <c r="AY1110" s="226" t="s">
        <v>135</v>
      </c>
    </row>
    <row r="1111" spans="2:51" s="14" customFormat="1" ht="10.199999999999999">
      <c r="B1111" s="216"/>
      <c r="C1111" s="217"/>
      <c r="D1111" s="207" t="s">
        <v>144</v>
      </c>
      <c r="E1111" s="218" t="s">
        <v>18</v>
      </c>
      <c r="F1111" s="219" t="s">
        <v>822</v>
      </c>
      <c r="G1111" s="217"/>
      <c r="H1111" s="220">
        <v>3.68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144</v>
      </c>
      <c r="AU1111" s="226" t="s">
        <v>80</v>
      </c>
      <c r="AV1111" s="14" t="s">
        <v>80</v>
      </c>
      <c r="AW1111" s="14" t="s">
        <v>33</v>
      </c>
      <c r="AX1111" s="14" t="s">
        <v>71</v>
      </c>
      <c r="AY1111" s="226" t="s">
        <v>135</v>
      </c>
    </row>
    <row r="1112" spans="2:51" s="14" customFormat="1" ht="10.199999999999999">
      <c r="B1112" s="216"/>
      <c r="C1112" s="217"/>
      <c r="D1112" s="207" t="s">
        <v>144</v>
      </c>
      <c r="E1112" s="218" t="s">
        <v>18</v>
      </c>
      <c r="F1112" s="219" t="s">
        <v>823</v>
      </c>
      <c r="G1112" s="217"/>
      <c r="H1112" s="220">
        <v>1.92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144</v>
      </c>
      <c r="AU1112" s="226" t="s">
        <v>80</v>
      </c>
      <c r="AV1112" s="14" t="s">
        <v>80</v>
      </c>
      <c r="AW1112" s="14" t="s">
        <v>33</v>
      </c>
      <c r="AX1112" s="14" t="s">
        <v>71</v>
      </c>
      <c r="AY1112" s="226" t="s">
        <v>135</v>
      </c>
    </row>
    <row r="1113" spans="2:51" s="14" customFormat="1" ht="10.199999999999999">
      <c r="B1113" s="216"/>
      <c r="C1113" s="217"/>
      <c r="D1113" s="207" t="s">
        <v>144</v>
      </c>
      <c r="E1113" s="218" t="s">
        <v>18</v>
      </c>
      <c r="F1113" s="219" t="s">
        <v>824</v>
      </c>
      <c r="G1113" s="217"/>
      <c r="H1113" s="220">
        <v>0.6</v>
      </c>
      <c r="I1113" s="221"/>
      <c r="J1113" s="217"/>
      <c r="K1113" s="217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144</v>
      </c>
      <c r="AU1113" s="226" t="s">
        <v>80</v>
      </c>
      <c r="AV1113" s="14" t="s">
        <v>80</v>
      </c>
      <c r="AW1113" s="14" t="s">
        <v>33</v>
      </c>
      <c r="AX1113" s="14" t="s">
        <v>71</v>
      </c>
      <c r="AY1113" s="226" t="s">
        <v>135</v>
      </c>
    </row>
    <row r="1114" spans="2:51" s="14" customFormat="1" ht="10.199999999999999">
      <c r="B1114" s="216"/>
      <c r="C1114" s="217"/>
      <c r="D1114" s="207" t="s">
        <v>144</v>
      </c>
      <c r="E1114" s="218" t="s">
        <v>18</v>
      </c>
      <c r="F1114" s="219" t="s">
        <v>817</v>
      </c>
      <c r="G1114" s="217"/>
      <c r="H1114" s="220">
        <v>1.1299999999999999</v>
      </c>
      <c r="I1114" s="221"/>
      <c r="J1114" s="217"/>
      <c r="K1114" s="217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144</v>
      </c>
      <c r="AU1114" s="226" t="s">
        <v>80</v>
      </c>
      <c r="AV1114" s="14" t="s">
        <v>80</v>
      </c>
      <c r="AW1114" s="14" t="s">
        <v>33</v>
      </c>
      <c r="AX1114" s="14" t="s">
        <v>71</v>
      </c>
      <c r="AY1114" s="226" t="s">
        <v>135</v>
      </c>
    </row>
    <row r="1115" spans="2:51" s="14" customFormat="1" ht="10.199999999999999">
      <c r="B1115" s="216"/>
      <c r="C1115" s="217"/>
      <c r="D1115" s="207" t="s">
        <v>144</v>
      </c>
      <c r="E1115" s="218" t="s">
        <v>18</v>
      </c>
      <c r="F1115" s="219" t="s">
        <v>825</v>
      </c>
      <c r="G1115" s="217"/>
      <c r="H1115" s="220">
        <v>0.69</v>
      </c>
      <c r="I1115" s="221"/>
      <c r="J1115" s="217"/>
      <c r="K1115" s="217"/>
      <c r="L1115" s="222"/>
      <c r="M1115" s="223"/>
      <c r="N1115" s="224"/>
      <c r="O1115" s="224"/>
      <c r="P1115" s="224"/>
      <c r="Q1115" s="224"/>
      <c r="R1115" s="224"/>
      <c r="S1115" s="224"/>
      <c r="T1115" s="225"/>
      <c r="AT1115" s="226" t="s">
        <v>144</v>
      </c>
      <c r="AU1115" s="226" t="s">
        <v>80</v>
      </c>
      <c r="AV1115" s="14" t="s">
        <v>80</v>
      </c>
      <c r="AW1115" s="14" t="s">
        <v>33</v>
      </c>
      <c r="AX1115" s="14" t="s">
        <v>71</v>
      </c>
      <c r="AY1115" s="226" t="s">
        <v>135</v>
      </c>
    </row>
    <row r="1116" spans="2:51" s="14" customFormat="1" ht="10.199999999999999">
      <c r="B1116" s="216"/>
      <c r="C1116" s="217"/>
      <c r="D1116" s="207" t="s">
        <v>144</v>
      </c>
      <c r="E1116" s="218" t="s">
        <v>18</v>
      </c>
      <c r="F1116" s="219" t="s">
        <v>826</v>
      </c>
      <c r="G1116" s="217"/>
      <c r="H1116" s="220">
        <v>0.88</v>
      </c>
      <c r="I1116" s="221"/>
      <c r="J1116" s="217"/>
      <c r="K1116" s="217"/>
      <c r="L1116" s="222"/>
      <c r="M1116" s="223"/>
      <c r="N1116" s="224"/>
      <c r="O1116" s="224"/>
      <c r="P1116" s="224"/>
      <c r="Q1116" s="224"/>
      <c r="R1116" s="224"/>
      <c r="S1116" s="224"/>
      <c r="T1116" s="225"/>
      <c r="AT1116" s="226" t="s">
        <v>144</v>
      </c>
      <c r="AU1116" s="226" t="s">
        <v>80</v>
      </c>
      <c r="AV1116" s="14" t="s">
        <v>80</v>
      </c>
      <c r="AW1116" s="14" t="s">
        <v>33</v>
      </c>
      <c r="AX1116" s="14" t="s">
        <v>71</v>
      </c>
      <c r="AY1116" s="226" t="s">
        <v>135</v>
      </c>
    </row>
    <row r="1117" spans="2:51" s="14" customFormat="1" ht="10.199999999999999">
      <c r="B1117" s="216"/>
      <c r="C1117" s="217"/>
      <c r="D1117" s="207" t="s">
        <v>144</v>
      </c>
      <c r="E1117" s="218" t="s">
        <v>18</v>
      </c>
      <c r="F1117" s="219" t="s">
        <v>823</v>
      </c>
      <c r="G1117" s="217"/>
      <c r="H1117" s="220">
        <v>1.92</v>
      </c>
      <c r="I1117" s="221"/>
      <c r="J1117" s="217"/>
      <c r="K1117" s="217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144</v>
      </c>
      <c r="AU1117" s="226" t="s">
        <v>80</v>
      </c>
      <c r="AV1117" s="14" t="s">
        <v>80</v>
      </c>
      <c r="AW1117" s="14" t="s">
        <v>33</v>
      </c>
      <c r="AX1117" s="14" t="s">
        <v>71</v>
      </c>
      <c r="AY1117" s="226" t="s">
        <v>135</v>
      </c>
    </row>
    <row r="1118" spans="2:51" s="14" customFormat="1" ht="10.199999999999999">
      <c r="B1118" s="216"/>
      <c r="C1118" s="217"/>
      <c r="D1118" s="207" t="s">
        <v>144</v>
      </c>
      <c r="E1118" s="218" t="s">
        <v>18</v>
      </c>
      <c r="F1118" s="219" t="s">
        <v>824</v>
      </c>
      <c r="G1118" s="217"/>
      <c r="H1118" s="220">
        <v>0.6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144</v>
      </c>
      <c r="AU1118" s="226" t="s">
        <v>80</v>
      </c>
      <c r="AV1118" s="14" t="s">
        <v>80</v>
      </c>
      <c r="AW1118" s="14" t="s">
        <v>33</v>
      </c>
      <c r="AX1118" s="14" t="s">
        <v>71</v>
      </c>
      <c r="AY1118" s="226" t="s">
        <v>135</v>
      </c>
    </row>
    <row r="1119" spans="2:51" s="14" customFormat="1" ht="10.199999999999999">
      <c r="B1119" s="216"/>
      <c r="C1119" s="217"/>
      <c r="D1119" s="207" t="s">
        <v>144</v>
      </c>
      <c r="E1119" s="218" t="s">
        <v>18</v>
      </c>
      <c r="F1119" s="219" t="s">
        <v>817</v>
      </c>
      <c r="G1119" s="217"/>
      <c r="H1119" s="220">
        <v>1.1299999999999999</v>
      </c>
      <c r="I1119" s="221"/>
      <c r="J1119" s="217"/>
      <c r="K1119" s="217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144</v>
      </c>
      <c r="AU1119" s="226" t="s">
        <v>80</v>
      </c>
      <c r="AV1119" s="14" t="s">
        <v>80</v>
      </c>
      <c r="AW1119" s="14" t="s">
        <v>33</v>
      </c>
      <c r="AX1119" s="14" t="s">
        <v>71</v>
      </c>
      <c r="AY1119" s="226" t="s">
        <v>135</v>
      </c>
    </row>
    <row r="1120" spans="2:51" s="14" customFormat="1" ht="10.199999999999999">
      <c r="B1120" s="216"/>
      <c r="C1120" s="217"/>
      <c r="D1120" s="207" t="s">
        <v>144</v>
      </c>
      <c r="E1120" s="218" t="s">
        <v>18</v>
      </c>
      <c r="F1120" s="219" t="s">
        <v>827</v>
      </c>
      <c r="G1120" s="217"/>
      <c r="H1120" s="220">
        <v>1.1200000000000001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144</v>
      </c>
      <c r="AU1120" s="226" t="s">
        <v>80</v>
      </c>
      <c r="AV1120" s="14" t="s">
        <v>80</v>
      </c>
      <c r="AW1120" s="14" t="s">
        <v>33</v>
      </c>
      <c r="AX1120" s="14" t="s">
        <v>71</v>
      </c>
      <c r="AY1120" s="226" t="s">
        <v>135</v>
      </c>
    </row>
    <row r="1121" spans="2:51" s="14" customFormat="1" ht="10.199999999999999">
      <c r="B1121" s="216"/>
      <c r="C1121" s="217"/>
      <c r="D1121" s="207" t="s">
        <v>144</v>
      </c>
      <c r="E1121" s="218" t="s">
        <v>18</v>
      </c>
      <c r="F1121" s="219" t="s">
        <v>825</v>
      </c>
      <c r="G1121" s="217"/>
      <c r="H1121" s="220">
        <v>0.69</v>
      </c>
      <c r="I1121" s="221"/>
      <c r="J1121" s="217"/>
      <c r="K1121" s="217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144</v>
      </c>
      <c r="AU1121" s="226" t="s">
        <v>80</v>
      </c>
      <c r="AV1121" s="14" t="s">
        <v>80</v>
      </c>
      <c r="AW1121" s="14" t="s">
        <v>33</v>
      </c>
      <c r="AX1121" s="14" t="s">
        <v>71</v>
      </c>
      <c r="AY1121" s="226" t="s">
        <v>135</v>
      </c>
    </row>
    <row r="1122" spans="2:51" s="14" customFormat="1" ht="10.199999999999999">
      <c r="B1122" s="216"/>
      <c r="C1122" s="217"/>
      <c r="D1122" s="207" t="s">
        <v>144</v>
      </c>
      <c r="E1122" s="218" t="s">
        <v>18</v>
      </c>
      <c r="F1122" s="219" t="s">
        <v>827</v>
      </c>
      <c r="G1122" s="217"/>
      <c r="H1122" s="220">
        <v>1.1200000000000001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144</v>
      </c>
      <c r="AU1122" s="226" t="s">
        <v>80</v>
      </c>
      <c r="AV1122" s="14" t="s">
        <v>80</v>
      </c>
      <c r="AW1122" s="14" t="s">
        <v>33</v>
      </c>
      <c r="AX1122" s="14" t="s">
        <v>71</v>
      </c>
      <c r="AY1122" s="226" t="s">
        <v>135</v>
      </c>
    </row>
    <row r="1123" spans="2:51" s="14" customFormat="1" ht="10.199999999999999">
      <c r="B1123" s="216"/>
      <c r="C1123" s="217"/>
      <c r="D1123" s="207" t="s">
        <v>144</v>
      </c>
      <c r="E1123" s="218" t="s">
        <v>18</v>
      </c>
      <c r="F1123" s="219" t="s">
        <v>828</v>
      </c>
      <c r="G1123" s="217"/>
      <c r="H1123" s="220">
        <v>0.2</v>
      </c>
      <c r="I1123" s="221"/>
      <c r="J1123" s="217"/>
      <c r="K1123" s="217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144</v>
      </c>
      <c r="AU1123" s="226" t="s">
        <v>80</v>
      </c>
      <c r="AV1123" s="14" t="s">
        <v>80</v>
      </c>
      <c r="AW1123" s="14" t="s">
        <v>33</v>
      </c>
      <c r="AX1123" s="14" t="s">
        <v>71</v>
      </c>
      <c r="AY1123" s="226" t="s">
        <v>135</v>
      </c>
    </row>
    <row r="1124" spans="2:51" s="14" customFormat="1" ht="10.199999999999999">
      <c r="B1124" s="216"/>
      <c r="C1124" s="217"/>
      <c r="D1124" s="207" t="s">
        <v>144</v>
      </c>
      <c r="E1124" s="218" t="s">
        <v>18</v>
      </c>
      <c r="F1124" s="219" t="s">
        <v>827</v>
      </c>
      <c r="G1124" s="217"/>
      <c r="H1124" s="220">
        <v>1.1200000000000001</v>
      </c>
      <c r="I1124" s="221"/>
      <c r="J1124" s="217"/>
      <c r="K1124" s="217"/>
      <c r="L1124" s="222"/>
      <c r="M1124" s="223"/>
      <c r="N1124" s="224"/>
      <c r="O1124" s="224"/>
      <c r="P1124" s="224"/>
      <c r="Q1124" s="224"/>
      <c r="R1124" s="224"/>
      <c r="S1124" s="224"/>
      <c r="T1124" s="225"/>
      <c r="AT1124" s="226" t="s">
        <v>144</v>
      </c>
      <c r="AU1124" s="226" t="s">
        <v>80</v>
      </c>
      <c r="AV1124" s="14" t="s">
        <v>80</v>
      </c>
      <c r="AW1124" s="14" t="s">
        <v>33</v>
      </c>
      <c r="AX1124" s="14" t="s">
        <v>71</v>
      </c>
      <c r="AY1124" s="226" t="s">
        <v>135</v>
      </c>
    </row>
    <row r="1125" spans="2:51" s="14" customFormat="1" ht="10.199999999999999">
      <c r="B1125" s="216"/>
      <c r="C1125" s="217"/>
      <c r="D1125" s="207" t="s">
        <v>144</v>
      </c>
      <c r="E1125" s="218" t="s">
        <v>18</v>
      </c>
      <c r="F1125" s="219" t="s">
        <v>828</v>
      </c>
      <c r="G1125" s="217"/>
      <c r="H1125" s="220">
        <v>0.2</v>
      </c>
      <c r="I1125" s="221"/>
      <c r="J1125" s="217"/>
      <c r="K1125" s="217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144</v>
      </c>
      <c r="AU1125" s="226" t="s">
        <v>80</v>
      </c>
      <c r="AV1125" s="14" t="s">
        <v>80</v>
      </c>
      <c r="AW1125" s="14" t="s">
        <v>33</v>
      </c>
      <c r="AX1125" s="14" t="s">
        <v>71</v>
      </c>
      <c r="AY1125" s="226" t="s">
        <v>135</v>
      </c>
    </row>
    <row r="1126" spans="2:51" s="14" customFormat="1" ht="10.199999999999999">
      <c r="B1126" s="216"/>
      <c r="C1126" s="217"/>
      <c r="D1126" s="207" t="s">
        <v>144</v>
      </c>
      <c r="E1126" s="218" t="s">
        <v>18</v>
      </c>
      <c r="F1126" s="219" t="s">
        <v>829</v>
      </c>
      <c r="G1126" s="217"/>
      <c r="H1126" s="220">
        <v>5.0599999999999996</v>
      </c>
      <c r="I1126" s="221"/>
      <c r="J1126" s="217"/>
      <c r="K1126" s="217"/>
      <c r="L1126" s="222"/>
      <c r="M1126" s="223"/>
      <c r="N1126" s="224"/>
      <c r="O1126" s="224"/>
      <c r="P1126" s="224"/>
      <c r="Q1126" s="224"/>
      <c r="R1126" s="224"/>
      <c r="S1126" s="224"/>
      <c r="T1126" s="225"/>
      <c r="AT1126" s="226" t="s">
        <v>144</v>
      </c>
      <c r="AU1126" s="226" t="s">
        <v>80</v>
      </c>
      <c r="AV1126" s="14" t="s">
        <v>80</v>
      </c>
      <c r="AW1126" s="14" t="s">
        <v>33</v>
      </c>
      <c r="AX1126" s="14" t="s">
        <v>71</v>
      </c>
      <c r="AY1126" s="226" t="s">
        <v>135</v>
      </c>
    </row>
    <row r="1127" spans="2:51" s="14" customFormat="1" ht="10.199999999999999">
      <c r="B1127" s="216"/>
      <c r="C1127" s="217"/>
      <c r="D1127" s="207" t="s">
        <v>144</v>
      </c>
      <c r="E1127" s="218" t="s">
        <v>18</v>
      </c>
      <c r="F1127" s="219" t="s">
        <v>829</v>
      </c>
      <c r="G1127" s="217"/>
      <c r="H1127" s="220">
        <v>5.0599999999999996</v>
      </c>
      <c r="I1127" s="221"/>
      <c r="J1127" s="217"/>
      <c r="K1127" s="217"/>
      <c r="L1127" s="222"/>
      <c r="M1127" s="223"/>
      <c r="N1127" s="224"/>
      <c r="O1127" s="224"/>
      <c r="P1127" s="224"/>
      <c r="Q1127" s="224"/>
      <c r="R1127" s="224"/>
      <c r="S1127" s="224"/>
      <c r="T1127" s="225"/>
      <c r="AT1127" s="226" t="s">
        <v>144</v>
      </c>
      <c r="AU1127" s="226" t="s">
        <v>80</v>
      </c>
      <c r="AV1127" s="14" t="s">
        <v>80</v>
      </c>
      <c r="AW1127" s="14" t="s">
        <v>33</v>
      </c>
      <c r="AX1127" s="14" t="s">
        <v>71</v>
      </c>
      <c r="AY1127" s="226" t="s">
        <v>135</v>
      </c>
    </row>
    <row r="1128" spans="2:51" s="14" customFormat="1" ht="10.199999999999999">
      <c r="B1128" s="216"/>
      <c r="C1128" s="217"/>
      <c r="D1128" s="207" t="s">
        <v>144</v>
      </c>
      <c r="E1128" s="218" t="s">
        <v>18</v>
      </c>
      <c r="F1128" s="219" t="s">
        <v>830</v>
      </c>
      <c r="G1128" s="217"/>
      <c r="H1128" s="220">
        <v>0.9</v>
      </c>
      <c r="I1128" s="221"/>
      <c r="J1128" s="217"/>
      <c r="K1128" s="217"/>
      <c r="L1128" s="222"/>
      <c r="M1128" s="223"/>
      <c r="N1128" s="224"/>
      <c r="O1128" s="224"/>
      <c r="P1128" s="224"/>
      <c r="Q1128" s="224"/>
      <c r="R1128" s="224"/>
      <c r="S1128" s="224"/>
      <c r="T1128" s="225"/>
      <c r="AT1128" s="226" t="s">
        <v>144</v>
      </c>
      <c r="AU1128" s="226" t="s">
        <v>80</v>
      </c>
      <c r="AV1128" s="14" t="s">
        <v>80</v>
      </c>
      <c r="AW1128" s="14" t="s">
        <v>33</v>
      </c>
      <c r="AX1128" s="14" t="s">
        <v>71</v>
      </c>
      <c r="AY1128" s="226" t="s">
        <v>135</v>
      </c>
    </row>
    <row r="1129" spans="2:51" s="14" customFormat="1" ht="10.199999999999999">
      <c r="B1129" s="216"/>
      <c r="C1129" s="217"/>
      <c r="D1129" s="207" t="s">
        <v>144</v>
      </c>
      <c r="E1129" s="218" t="s">
        <v>18</v>
      </c>
      <c r="F1129" s="219" t="s">
        <v>831</v>
      </c>
      <c r="G1129" s="217"/>
      <c r="H1129" s="220">
        <v>5.29</v>
      </c>
      <c r="I1129" s="221"/>
      <c r="J1129" s="217"/>
      <c r="K1129" s="217"/>
      <c r="L1129" s="222"/>
      <c r="M1129" s="223"/>
      <c r="N1129" s="224"/>
      <c r="O1129" s="224"/>
      <c r="P1129" s="224"/>
      <c r="Q1129" s="224"/>
      <c r="R1129" s="224"/>
      <c r="S1129" s="224"/>
      <c r="T1129" s="225"/>
      <c r="AT1129" s="226" t="s">
        <v>144</v>
      </c>
      <c r="AU1129" s="226" t="s">
        <v>80</v>
      </c>
      <c r="AV1129" s="14" t="s">
        <v>80</v>
      </c>
      <c r="AW1129" s="14" t="s">
        <v>33</v>
      </c>
      <c r="AX1129" s="14" t="s">
        <v>71</v>
      </c>
      <c r="AY1129" s="226" t="s">
        <v>135</v>
      </c>
    </row>
    <row r="1130" spans="2:51" s="14" customFormat="1" ht="10.199999999999999">
      <c r="B1130" s="216"/>
      <c r="C1130" s="217"/>
      <c r="D1130" s="207" t="s">
        <v>144</v>
      </c>
      <c r="E1130" s="218" t="s">
        <v>18</v>
      </c>
      <c r="F1130" s="219" t="s">
        <v>830</v>
      </c>
      <c r="G1130" s="217"/>
      <c r="H1130" s="220">
        <v>0.9</v>
      </c>
      <c r="I1130" s="221"/>
      <c r="J1130" s="217"/>
      <c r="K1130" s="217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144</v>
      </c>
      <c r="AU1130" s="226" t="s">
        <v>80</v>
      </c>
      <c r="AV1130" s="14" t="s">
        <v>80</v>
      </c>
      <c r="AW1130" s="14" t="s">
        <v>33</v>
      </c>
      <c r="AX1130" s="14" t="s">
        <v>71</v>
      </c>
      <c r="AY1130" s="226" t="s">
        <v>135</v>
      </c>
    </row>
    <row r="1131" spans="2:51" s="14" customFormat="1" ht="10.199999999999999">
      <c r="B1131" s="216"/>
      <c r="C1131" s="217"/>
      <c r="D1131" s="207" t="s">
        <v>144</v>
      </c>
      <c r="E1131" s="218" t="s">
        <v>18</v>
      </c>
      <c r="F1131" s="219" t="s">
        <v>832</v>
      </c>
      <c r="G1131" s="217"/>
      <c r="H1131" s="220">
        <v>11.84</v>
      </c>
      <c r="I1131" s="221"/>
      <c r="J1131" s="217"/>
      <c r="K1131" s="217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144</v>
      </c>
      <c r="AU1131" s="226" t="s">
        <v>80</v>
      </c>
      <c r="AV1131" s="14" t="s">
        <v>80</v>
      </c>
      <c r="AW1131" s="14" t="s">
        <v>33</v>
      </c>
      <c r="AX1131" s="14" t="s">
        <v>71</v>
      </c>
      <c r="AY1131" s="226" t="s">
        <v>135</v>
      </c>
    </row>
    <row r="1132" spans="2:51" s="14" customFormat="1" ht="10.199999999999999">
      <c r="B1132" s="216"/>
      <c r="C1132" s="217"/>
      <c r="D1132" s="207" t="s">
        <v>144</v>
      </c>
      <c r="E1132" s="218" t="s">
        <v>18</v>
      </c>
      <c r="F1132" s="219" t="s">
        <v>833</v>
      </c>
      <c r="G1132" s="217"/>
      <c r="H1132" s="220">
        <v>5.28</v>
      </c>
      <c r="I1132" s="221"/>
      <c r="J1132" s="217"/>
      <c r="K1132" s="217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144</v>
      </c>
      <c r="AU1132" s="226" t="s">
        <v>80</v>
      </c>
      <c r="AV1132" s="14" t="s">
        <v>80</v>
      </c>
      <c r="AW1132" s="14" t="s">
        <v>33</v>
      </c>
      <c r="AX1132" s="14" t="s">
        <v>71</v>
      </c>
      <c r="AY1132" s="226" t="s">
        <v>135</v>
      </c>
    </row>
    <row r="1133" spans="2:51" s="14" customFormat="1" ht="10.199999999999999">
      <c r="B1133" s="216"/>
      <c r="C1133" s="217"/>
      <c r="D1133" s="207" t="s">
        <v>144</v>
      </c>
      <c r="E1133" s="218" t="s">
        <v>18</v>
      </c>
      <c r="F1133" s="219" t="s">
        <v>833</v>
      </c>
      <c r="G1133" s="217"/>
      <c r="H1133" s="220">
        <v>5.28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144</v>
      </c>
      <c r="AU1133" s="226" t="s">
        <v>80</v>
      </c>
      <c r="AV1133" s="14" t="s">
        <v>80</v>
      </c>
      <c r="AW1133" s="14" t="s">
        <v>33</v>
      </c>
      <c r="AX1133" s="14" t="s">
        <v>71</v>
      </c>
      <c r="AY1133" s="226" t="s">
        <v>135</v>
      </c>
    </row>
    <row r="1134" spans="2:51" s="14" customFormat="1" ht="10.199999999999999">
      <c r="B1134" s="216"/>
      <c r="C1134" s="217"/>
      <c r="D1134" s="207" t="s">
        <v>144</v>
      </c>
      <c r="E1134" s="218" t="s">
        <v>18</v>
      </c>
      <c r="F1134" s="219" t="s">
        <v>834</v>
      </c>
      <c r="G1134" s="217"/>
      <c r="H1134" s="220">
        <v>5.63</v>
      </c>
      <c r="I1134" s="221"/>
      <c r="J1134" s="217"/>
      <c r="K1134" s="217"/>
      <c r="L1134" s="222"/>
      <c r="M1134" s="223"/>
      <c r="N1134" s="224"/>
      <c r="O1134" s="224"/>
      <c r="P1134" s="224"/>
      <c r="Q1134" s="224"/>
      <c r="R1134" s="224"/>
      <c r="S1134" s="224"/>
      <c r="T1134" s="225"/>
      <c r="AT1134" s="226" t="s">
        <v>144</v>
      </c>
      <c r="AU1134" s="226" t="s">
        <v>80</v>
      </c>
      <c r="AV1134" s="14" t="s">
        <v>80</v>
      </c>
      <c r="AW1134" s="14" t="s">
        <v>33</v>
      </c>
      <c r="AX1134" s="14" t="s">
        <v>71</v>
      </c>
      <c r="AY1134" s="226" t="s">
        <v>135</v>
      </c>
    </row>
    <row r="1135" spans="2:51" s="14" customFormat="1" ht="10.199999999999999">
      <c r="B1135" s="216"/>
      <c r="C1135" s="217"/>
      <c r="D1135" s="207" t="s">
        <v>144</v>
      </c>
      <c r="E1135" s="218" t="s">
        <v>18</v>
      </c>
      <c r="F1135" s="219" t="s">
        <v>834</v>
      </c>
      <c r="G1135" s="217"/>
      <c r="H1135" s="220">
        <v>5.63</v>
      </c>
      <c r="I1135" s="221"/>
      <c r="J1135" s="217"/>
      <c r="K1135" s="217"/>
      <c r="L1135" s="222"/>
      <c r="M1135" s="223"/>
      <c r="N1135" s="224"/>
      <c r="O1135" s="224"/>
      <c r="P1135" s="224"/>
      <c r="Q1135" s="224"/>
      <c r="R1135" s="224"/>
      <c r="S1135" s="224"/>
      <c r="T1135" s="225"/>
      <c r="AT1135" s="226" t="s">
        <v>144</v>
      </c>
      <c r="AU1135" s="226" t="s">
        <v>80</v>
      </c>
      <c r="AV1135" s="14" t="s">
        <v>80</v>
      </c>
      <c r="AW1135" s="14" t="s">
        <v>33</v>
      </c>
      <c r="AX1135" s="14" t="s">
        <v>71</v>
      </c>
      <c r="AY1135" s="226" t="s">
        <v>135</v>
      </c>
    </row>
    <row r="1136" spans="2:51" s="14" customFormat="1" ht="10.199999999999999">
      <c r="B1136" s="216"/>
      <c r="C1136" s="217"/>
      <c r="D1136" s="207" t="s">
        <v>144</v>
      </c>
      <c r="E1136" s="218" t="s">
        <v>18</v>
      </c>
      <c r="F1136" s="219" t="s">
        <v>835</v>
      </c>
      <c r="G1136" s="217"/>
      <c r="H1136" s="220">
        <v>2.0299999999999998</v>
      </c>
      <c r="I1136" s="221"/>
      <c r="J1136" s="217"/>
      <c r="K1136" s="217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144</v>
      </c>
      <c r="AU1136" s="226" t="s">
        <v>80</v>
      </c>
      <c r="AV1136" s="14" t="s">
        <v>80</v>
      </c>
      <c r="AW1136" s="14" t="s">
        <v>33</v>
      </c>
      <c r="AX1136" s="14" t="s">
        <v>71</v>
      </c>
      <c r="AY1136" s="226" t="s">
        <v>135</v>
      </c>
    </row>
    <row r="1137" spans="2:51" s="14" customFormat="1" ht="10.199999999999999">
      <c r="B1137" s="216"/>
      <c r="C1137" s="217"/>
      <c r="D1137" s="207" t="s">
        <v>144</v>
      </c>
      <c r="E1137" s="218" t="s">
        <v>18</v>
      </c>
      <c r="F1137" s="219" t="s">
        <v>835</v>
      </c>
      <c r="G1137" s="217"/>
      <c r="H1137" s="220">
        <v>2.0299999999999998</v>
      </c>
      <c r="I1137" s="221"/>
      <c r="J1137" s="217"/>
      <c r="K1137" s="217"/>
      <c r="L1137" s="222"/>
      <c r="M1137" s="223"/>
      <c r="N1137" s="224"/>
      <c r="O1137" s="224"/>
      <c r="P1137" s="224"/>
      <c r="Q1137" s="224"/>
      <c r="R1137" s="224"/>
      <c r="S1137" s="224"/>
      <c r="T1137" s="225"/>
      <c r="AT1137" s="226" t="s">
        <v>144</v>
      </c>
      <c r="AU1137" s="226" t="s">
        <v>80</v>
      </c>
      <c r="AV1137" s="14" t="s">
        <v>80</v>
      </c>
      <c r="AW1137" s="14" t="s">
        <v>33</v>
      </c>
      <c r="AX1137" s="14" t="s">
        <v>71</v>
      </c>
      <c r="AY1137" s="226" t="s">
        <v>135</v>
      </c>
    </row>
    <row r="1138" spans="2:51" s="13" customFormat="1" ht="10.199999999999999">
      <c r="B1138" s="205"/>
      <c r="C1138" s="206"/>
      <c r="D1138" s="207" t="s">
        <v>144</v>
      </c>
      <c r="E1138" s="208" t="s">
        <v>18</v>
      </c>
      <c r="F1138" s="209" t="s">
        <v>836</v>
      </c>
      <c r="G1138" s="206"/>
      <c r="H1138" s="208" t="s">
        <v>18</v>
      </c>
      <c r="I1138" s="210"/>
      <c r="J1138" s="206"/>
      <c r="K1138" s="206"/>
      <c r="L1138" s="211"/>
      <c r="M1138" s="212"/>
      <c r="N1138" s="213"/>
      <c r="O1138" s="213"/>
      <c r="P1138" s="213"/>
      <c r="Q1138" s="213"/>
      <c r="R1138" s="213"/>
      <c r="S1138" s="213"/>
      <c r="T1138" s="214"/>
      <c r="AT1138" s="215" t="s">
        <v>144</v>
      </c>
      <c r="AU1138" s="215" t="s">
        <v>80</v>
      </c>
      <c r="AV1138" s="13" t="s">
        <v>78</v>
      </c>
      <c r="AW1138" s="13" t="s">
        <v>33</v>
      </c>
      <c r="AX1138" s="13" t="s">
        <v>71</v>
      </c>
      <c r="AY1138" s="215" t="s">
        <v>135</v>
      </c>
    </row>
    <row r="1139" spans="2:51" s="14" customFormat="1" ht="10.199999999999999">
      <c r="B1139" s="216"/>
      <c r="C1139" s="217"/>
      <c r="D1139" s="207" t="s">
        <v>144</v>
      </c>
      <c r="E1139" s="218" t="s">
        <v>18</v>
      </c>
      <c r="F1139" s="219" t="s">
        <v>484</v>
      </c>
      <c r="G1139" s="217"/>
      <c r="H1139" s="220">
        <v>1.43</v>
      </c>
      <c r="I1139" s="221"/>
      <c r="J1139" s="217"/>
      <c r="K1139" s="217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144</v>
      </c>
      <c r="AU1139" s="226" t="s">
        <v>80</v>
      </c>
      <c r="AV1139" s="14" t="s">
        <v>80</v>
      </c>
      <c r="AW1139" s="14" t="s">
        <v>33</v>
      </c>
      <c r="AX1139" s="14" t="s">
        <v>71</v>
      </c>
      <c r="AY1139" s="226" t="s">
        <v>135</v>
      </c>
    </row>
    <row r="1140" spans="2:51" s="14" customFormat="1" ht="10.199999999999999">
      <c r="B1140" s="216"/>
      <c r="C1140" s="217"/>
      <c r="D1140" s="207" t="s">
        <v>144</v>
      </c>
      <c r="E1140" s="218" t="s">
        <v>18</v>
      </c>
      <c r="F1140" s="219" t="s">
        <v>837</v>
      </c>
      <c r="G1140" s="217"/>
      <c r="H1140" s="220">
        <v>8.18</v>
      </c>
      <c r="I1140" s="221"/>
      <c r="J1140" s="217"/>
      <c r="K1140" s="217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144</v>
      </c>
      <c r="AU1140" s="226" t="s">
        <v>80</v>
      </c>
      <c r="AV1140" s="14" t="s">
        <v>80</v>
      </c>
      <c r="AW1140" s="14" t="s">
        <v>33</v>
      </c>
      <c r="AX1140" s="14" t="s">
        <v>71</v>
      </c>
      <c r="AY1140" s="226" t="s">
        <v>135</v>
      </c>
    </row>
    <row r="1141" spans="2:51" s="14" customFormat="1" ht="10.199999999999999">
      <c r="B1141" s="216"/>
      <c r="C1141" s="217"/>
      <c r="D1141" s="207" t="s">
        <v>144</v>
      </c>
      <c r="E1141" s="218" t="s">
        <v>18</v>
      </c>
      <c r="F1141" s="219" t="s">
        <v>838</v>
      </c>
      <c r="G1141" s="217"/>
      <c r="H1141" s="220">
        <v>11.97</v>
      </c>
      <c r="I1141" s="221"/>
      <c r="J1141" s="217"/>
      <c r="K1141" s="217"/>
      <c r="L1141" s="222"/>
      <c r="M1141" s="223"/>
      <c r="N1141" s="224"/>
      <c r="O1141" s="224"/>
      <c r="P1141" s="224"/>
      <c r="Q1141" s="224"/>
      <c r="R1141" s="224"/>
      <c r="S1141" s="224"/>
      <c r="T1141" s="225"/>
      <c r="AT1141" s="226" t="s">
        <v>144</v>
      </c>
      <c r="AU1141" s="226" t="s">
        <v>80</v>
      </c>
      <c r="AV1141" s="14" t="s">
        <v>80</v>
      </c>
      <c r="AW1141" s="14" t="s">
        <v>33</v>
      </c>
      <c r="AX1141" s="14" t="s">
        <v>71</v>
      </c>
      <c r="AY1141" s="226" t="s">
        <v>135</v>
      </c>
    </row>
    <row r="1142" spans="2:51" s="14" customFormat="1" ht="10.199999999999999">
      <c r="B1142" s="216"/>
      <c r="C1142" s="217"/>
      <c r="D1142" s="207" t="s">
        <v>144</v>
      </c>
      <c r="E1142" s="218" t="s">
        <v>18</v>
      </c>
      <c r="F1142" s="219" t="s">
        <v>839</v>
      </c>
      <c r="G1142" s="217"/>
      <c r="H1142" s="220">
        <v>7.56</v>
      </c>
      <c r="I1142" s="221"/>
      <c r="J1142" s="217"/>
      <c r="K1142" s="217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144</v>
      </c>
      <c r="AU1142" s="226" t="s">
        <v>80</v>
      </c>
      <c r="AV1142" s="14" t="s">
        <v>80</v>
      </c>
      <c r="AW1142" s="14" t="s">
        <v>33</v>
      </c>
      <c r="AX1142" s="14" t="s">
        <v>71</v>
      </c>
      <c r="AY1142" s="226" t="s">
        <v>135</v>
      </c>
    </row>
    <row r="1143" spans="2:51" s="14" customFormat="1" ht="10.199999999999999">
      <c r="B1143" s="216"/>
      <c r="C1143" s="217"/>
      <c r="D1143" s="207" t="s">
        <v>144</v>
      </c>
      <c r="E1143" s="218" t="s">
        <v>18</v>
      </c>
      <c r="F1143" s="219" t="s">
        <v>840</v>
      </c>
      <c r="G1143" s="217"/>
      <c r="H1143" s="220">
        <v>5.03</v>
      </c>
      <c r="I1143" s="221"/>
      <c r="J1143" s="217"/>
      <c r="K1143" s="217"/>
      <c r="L1143" s="222"/>
      <c r="M1143" s="223"/>
      <c r="N1143" s="224"/>
      <c r="O1143" s="224"/>
      <c r="P1143" s="224"/>
      <c r="Q1143" s="224"/>
      <c r="R1143" s="224"/>
      <c r="S1143" s="224"/>
      <c r="T1143" s="225"/>
      <c r="AT1143" s="226" t="s">
        <v>144</v>
      </c>
      <c r="AU1143" s="226" t="s">
        <v>80</v>
      </c>
      <c r="AV1143" s="14" t="s">
        <v>80</v>
      </c>
      <c r="AW1143" s="14" t="s">
        <v>33</v>
      </c>
      <c r="AX1143" s="14" t="s">
        <v>71</v>
      </c>
      <c r="AY1143" s="226" t="s">
        <v>135</v>
      </c>
    </row>
    <row r="1144" spans="2:51" s="14" customFormat="1" ht="10.199999999999999">
      <c r="B1144" s="216"/>
      <c r="C1144" s="217"/>
      <c r="D1144" s="207" t="s">
        <v>144</v>
      </c>
      <c r="E1144" s="218" t="s">
        <v>18</v>
      </c>
      <c r="F1144" s="219" t="s">
        <v>840</v>
      </c>
      <c r="G1144" s="217"/>
      <c r="H1144" s="220">
        <v>5.03</v>
      </c>
      <c r="I1144" s="221"/>
      <c r="J1144" s="217"/>
      <c r="K1144" s="217"/>
      <c r="L1144" s="222"/>
      <c r="M1144" s="223"/>
      <c r="N1144" s="224"/>
      <c r="O1144" s="224"/>
      <c r="P1144" s="224"/>
      <c r="Q1144" s="224"/>
      <c r="R1144" s="224"/>
      <c r="S1144" s="224"/>
      <c r="T1144" s="225"/>
      <c r="AT1144" s="226" t="s">
        <v>144</v>
      </c>
      <c r="AU1144" s="226" t="s">
        <v>80</v>
      </c>
      <c r="AV1144" s="14" t="s">
        <v>80</v>
      </c>
      <c r="AW1144" s="14" t="s">
        <v>33</v>
      </c>
      <c r="AX1144" s="14" t="s">
        <v>71</v>
      </c>
      <c r="AY1144" s="226" t="s">
        <v>135</v>
      </c>
    </row>
    <row r="1145" spans="2:51" s="14" customFormat="1" ht="10.199999999999999">
      <c r="B1145" s="216"/>
      <c r="C1145" s="217"/>
      <c r="D1145" s="207" t="s">
        <v>144</v>
      </c>
      <c r="E1145" s="218" t="s">
        <v>18</v>
      </c>
      <c r="F1145" s="219" t="s">
        <v>841</v>
      </c>
      <c r="G1145" s="217"/>
      <c r="H1145" s="220">
        <v>15.08</v>
      </c>
      <c r="I1145" s="221"/>
      <c r="J1145" s="217"/>
      <c r="K1145" s="217"/>
      <c r="L1145" s="222"/>
      <c r="M1145" s="223"/>
      <c r="N1145" s="224"/>
      <c r="O1145" s="224"/>
      <c r="P1145" s="224"/>
      <c r="Q1145" s="224"/>
      <c r="R1145" s="224"/>
      <c r="S1145" s="224"/>
      <c r="T1145" s="225"/>
      <c r="AT1145" s="226" t="s">
        <v>144</v>
      </c>
      <c r="AU1145" s="226" t="s">
        <v>80</v>
      </c>
      <c r="AV1145" s="14" t="s">
        <v>80</v>
      </c>
      <c r="AW1145" s="14" t="s">
        <v>33</v>
      </c>
      <c r="AX1145" s="14" t="s">
        <v>71</v>
      </c>
      <c r="AY1145" s="226" t="s">
        <v>135</v>
      </c>
    </row>
    <row r="1146" spans="2:51" s="14" customFormat="1" ht="10.199999999999999">
      <c r="B1146" s="216"/>
      <c r="C1146" s="217"/>
      <c r="D1146" s="207" t="s">
        <v>144</v>
      </c>
      <c r="E1146" s="218" t="s">
        <v>18</v>
      </c>
      <c r="F1146" s="219" t="s">
        <v>842</v>
      </c>
      <c r="G1146" s="217"/>
      <c r="H1146" s="220">
        <v>47</v>
      </c>
      <c r="I1146" s="221"/>
      <c r="J1146" s="217"/>
      <c r="K1146" s="217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144</v>
      </c>
      <c r="AU1146" s="226" t="s">
        <v>80</v>
      </c>
      <c r="AV1146" s="14" t="s">
        <v>80</v>
      </c>
      <c r="AW1146" s="14" t="s">
        <v>33</v>
      </c>
      <c r="AX1146" s="14" t="s">
        <v>71</v>
      </c>
      <c r="AY1146" s="226" t="s">
        <v>135</v>
      </c>
    </row>
    <row r="1147" spans="2:51" s="14" customFormat="1" ht="10.199999999999999">
      <c r="B1147" s="216"/>
      <c r="C1147" s="217"/>
      <c r="D1147" s="207" t="s">
        <v>144</v>
      </c>
      <c r="E1147" s="218" t="s">
        <v>18</v>
      </c>
      <c r="F1147" s="219" t="s">
        <v>843</v>
      </c>
      <c r="G1147" s="217"/>
      <c r="H1147" s="220">
        <v>12.65</v>
      </c>
      <c r="I1147" s="221"/>
      <c r="J1147" s="217"/>
      <c r="K1147" s="217"/>
      <c r="L1147" s="222"/>
      <c r="M1147" s="223"/>
      <c r="N1147" s="224"/>
      <c r="O1147" s="224"/>
      <c r="P1147" s="224"/>
      <c r="Q1147" s="224"/>
      <c r="R1147" s="224"/>
      <c r="S1147" s="224"/>
      <c r="T1147" s="225"/>
      <c r="AT1147" s="226" t="s">
        <v>144</v>
      </c>
      <c r="AU1147" s="226" t="s">
        <v>80</v>
      </c>
      <c r="AV1147" s="14" t="s">
        <v>80</v>
      </c>
      <c r="AW1147" s="14" t="s">
        <v>33</v>
      </c>
      <c r="AX1147" s="14" t="s">
        <v>71</v>
      </c>
      <c r="AY1147" s="226" t="s">
        <v>135</v>
      </c>
    </row>
    <row r="1148" spans="2:51" s="14" customFormat="1" ht="10.199999999999999">
      <c r="B1148" s="216"/>
      <c r="C1148" s="217"/>
      <c r="D1148" s="207" t="s">
        <v>144</v>
      </c>
      <c r="E1148" s="218" t="s">
        <v>18</v>
      </c>
      <c r="F1148" s="219" t="s">
        <v>844</v>
      </c>
      <c r="G1148" s="217"/>
      <c r="H1148" s="220">
        <v>0.78</v>
      </c>
      <c r="I1148" s="221"/>
      <c r="J1148" s="217"/>
      <c r="K1148" s="217"/>
      <c r="L1148" s="222"/>
      <c r="M1148" s="223"/>
      <c r="N1148" s="224"/>
      <c r="O1148" s="224"/>
      <c r="P1148" s="224"/>
      <c r="Q1148" s="224"/>
      <c r="R1148" s="224"/>
      <c r="S1148" s="224"/>
      <c r="T1148" s="225"/>
      <c r="AT1148" s="226" t="s">
        <v>144</v>
      </c>
      <c r="AU1148" s="226" t="s">
        <v>80</v>
      </c>
      <c r="AV1148" s="14" t="s">
        <v>80</v>
      </c>
      <c r="AW1148" s="14" t="s">
        <v>33</v>
      </c>
      <c r="AX1148" s="14" t="s">
        <v>71</v>
      </c>
      <c r="AY1148" s="226" t="s">
        <v>135</v>
      </c>
    </row>
    <row r="1149" spans="2:51" s="14" customFormat="1" ht="10.199999999999999">
      <c r="B1149" s="216"/>
      <c r="C1149" s="217"/>
      <c r="D1149" s="207" t="s">
        <v>144</v>
      </c>
      <c r="E1149" s="218" t="s">
        <v>18</v>
      </c>
      <c r="F1149" s="219" t="s">
        <v>844</v>
      </c>
      <c r="G1149" s="217"/>
      <c r="H1149" s="220">
        <v>0.78</v>
      </c>
      <c r="I1149" s="221"/>
      <c r="J1149" s="217"/>
      <c r="K1149" s="217"/>
      <c r="L1149" s="222"/>
      <c r="M1149" s="223"/>
      <c r="N1149" s="224"/>
      <c r="O1149" s="224"/>
      <c r="P1149" s="224"/>
      <c r="Q1149" s="224"/>
      <c r="R1149" s="224"/>
      <c r="S1149" s="224"/>
      <c r="T1149" s="225"/>
      <c r="AT1149" s="226" t="s">
        <v>144</v>
      </c>
      <c r="AU1149" s="226" t="s">
        <v>80</v>
      </c>
      <c r="AV1149" s="14" t="s">
        <v>80</v>
      </c>
      <c r="AW1149" s="14" t="s">
        <v>33</v>
      </c>
      <c r="AX1149" s="14" t="s">
        <v>71</v>
      </c>
      <c r="AY1149" s="226" t="s">
        <v>135</v>
      </c>
    </row>
    <row r="1150" spans="2:51" s="13" customFormat="1" ht="10.199999999999999">
      <c r="B1150" s="205"/>
      <c r="C1150" s="206"/>
      <c r="D1150" s="207" t="s">
        <v>144</v>
      </c>
      <c r="E1150" s="208" t="s">
        <v>18</v>
      </c>
      <c r="F1150" s="209" t="s">
        <v>845</v>
      </c>
      <c r="G1150" s="206"/>
      <c r="H1150" s="208" t="s">
        <v>18</v>
      </c>
      <c r="I1150" s="210"/>
      <c r="J1150" s="206"/>
      <c r="K1150" s="206"/>
      <c r="L1150" s="211"/>
      <c r="M1150" s="212"/>
      <c r="N1150" s="213"/>
      <c r="O1150" s="213"/>
      <c r="P1150" s="213"/>
      <c r="Q1150" s="213"/>
      <c r="R1150" s="213"/>
      <c r="S1150" s="213"/>
      <c r="T1150" s="214"/>
      <c r="AT1150" s="215" t="s">
        <v>144</v>
      </c>
      <c r="AU1150" s="215" t="s">
        <v>80</v>
      </c>
      <c r="AV1150" s="13" t="s">
        <v>78</v>
      </c>
      <c r="AW1150" s="13" t="s">
        <v>33</v>
      </c>
      <c r="AX1150" s="13" t="s">
        <v>71</v>
      </c>
      <c r="AY1150" s="215" t="s">
        <v>135</v>
      </c>
    </row>
    <row r="1151" spans="2:51" s="14" customFormat="1" ht="10.199999999999999">
      <c r="B1151" s="216"/>
      <c r="C1151" s="217"/>
      <c r="D1151" s="207" t="s">
        <v>144</v>
      </c>
      <c r="E1151" s="218" t="s">
        <v>18</v>
      </c>
      <c r="F1151" s="219" t="s">
        <v>846</v>
      </c>
      <c r="G1151" s="217"/>
      <c r="H1151" s="220">
        <v>4.8</v>
      </c>
      <c r="I1151" s="221"/>
      <c r="J1151" s="217"/>
      <c r="K1151" s="217"/>
      <c r="L1151" s="222"/>
      <c r="M1151" s="223"/>
      <c r="N1151" s="224"/>
      <c r="O1151" s="224"/>
      <c r="P1151" s="224"/>
      <c r="Q1151" s="224"/>
      <c r="R1151" s="224"/>
      <c r="S1151" s="224"/>
      <c r="T1151" s="225"/>
      <c r="AT1151" s="226" t="s">
        <v>144</v>
      </c>
      <c r="AU1151" s="226" t="s">
        <v>80</v>
      </c>
      <c r="AV1151" s="14" t="s">
        <v>80</v>
      </c>
      <c r="AW1151" s="14" t="s">
        <v>33</v>
      </c>
      <c r="AX1151" s="14" t="s">
        <v>71</v>
      </c>
      <c r="AY1151" s="226" t="s">
        <v>135</v>
      </c>
    </row>
    <row r="1152" spans="2:51" s="14" customFormat="1" ht="10.199999999999999">
      <c r="B1152" s="216"/>
      <c r="C1152" s="217"/>
      <c r="D1152" s="207" t="s">
        <v>144</v>
      </c>
      <c r="E1152" s="218" t="s">
        <v>18</v>
      </c>
      <c r="F1152" s="219" t="s">
        <v>846</v>
      </c>
      <c r="G1152" s="217"/>
      <c r="H1152" s="220">
        <v>4.8</v>
      </c>
      <c r="I1152" s="221"/>
      <c r="J1152" s="217"/>
      <c r="K1152" s="217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144</v>
      </c>
      <c r="AU1152" s="226" t="s">
        <v>80</v>
      </c>
      <c r="AV1152" s="14" t="s">
        <v>80</v>
      </c>
      <c r="AW1152" s="14" t="s">
        <v>33</v>
      </c>
      <c r="AX1152" s="14" t="s">
        <v>71</v>
      </c>
      <c r="AY1152" s="226" t="s">
        <v>135</v>
      </c>
    </row>
    <row r="1153" spans="1:65" s="14" customFormat="1" ht="10.199999999999999">
      <c r="B1153" s="216"/>
      <c r="C1153" s="217"/>
      <c r="D1153" s="207" t="s">
        <v>144</v>
      </c>
      <c r="E1153" s="218" t="s">
        <v>18</v>
      </c>
      <c r="F1153" s="219" t="s">
        <v>846</v>
      </c>
      <c r="G1153" s="217"/>
      <c r="H1153" s="220">
        <v>4.8</v>
      </c>
      <c r="I1153" s="221"/>
      <c r="J1153" s="217"/>
      <c r="K1153" s="217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144</v>
      </c>
      <c r="AU1153" s="226" t="s">
        <v>80</v>
      </c>
      <c r="AV1153" s="14" t="s">
        <v>80</v>
      </c>
      <c r="AW1153" s="14" t="s">
        <v>33</v>
      </c>
      <c r="AX1153" s="14" t="s">
        <v>71</v>
      </c>
      <c r="AY1153" s="226" t="s">
        <v>135</v>
      </c>
    </row>
    <row r="1154" spans="1:65" s="14" customFormat="1" ht="10.199999999999999">
      <c r="B1154" s="216"/>
      <c r="C1154" s="217"/>
      <c r="D1154" s="207" t="s">
        <v>144</v>
      </c>
      <c r="E1154" s="218" t="s">
        <v>18</v>
      </c>
      <c r="F1154" s="219" t="s">
        <v>846</v>
      </c>
      <c r="G1154" s="217"/>
      <c r="H1154" s="220">
        <v>4.8</v>
      </c>
      <c r="I1154" s="221"/>
      <c r="J1154" s="217"/>
      <c r="K1154" s="217"/>
      <c r="L1154" s="222"/>
      <c r="M1154" s="223"/>
      <c r="N1154" s="224"/>
      <c r="O1154" s="224"/>
      <c r="P1154" s="224"/>
      <c r="Q1154" s="224"/>
      <c r="R1154" s="224"/>
      <c r="S1154" s="224"/>
      <c r="T1154" s="225"/>
      <c r="AT1154" s="226" t="s">
        <v>144</v>
      </c>
      <c r="AU1154" s="226" t="s">
        <v>80</v>
      </c>
      <c r="AV1154" s="14" t="s">
        <v>80</v>
      </c>
      <c r="AW1154" s="14" t="s">
        <v>33</v>
      </c>
      <c r="AX1154" s="14" t="s">
        <v>71</v>
      </c>
      <c r="AY1154" s="226" t="s">
        <v>135</v>
      </c>
    </row>
    <row r="1155" spans="1:65" s="14" customFormat="1" ht="10.199999999999999">
      <c r="B1155" s="216"/>
      <c r="C1155" s="217"/>
      <c r="D1155" s="207" t="s">
        <v>144</v>
      </c>
      <c r="E1155" s="218" t="s">
        <v>18</v>
      </c>
      <c r="F1155" s="219" t="s">
        <v>847</v>
      </c>
      <c r="G1155" s="217"/>
      <c r="H1155" s="220">
        <v>36</v>
      </c>
      <c r="I1155" s="221"/>
      <c r="J1155" s="217"/>
      <c r="K1155" s="217"/>
      <c r="L1155" s="222"/>
      <c r="M1155" s="223"/>
      <c r="N1155" s="224"/>
      <c r="O1155" s="224"/>
      <c r="P1155" s="224"/>
      <c r="Q1155" s="224"/>
      <c r="R1155" s="224"/>
      <c r="S1155" s="224"/>
      <c r="T1155" s="225"/>
      <c r="AT1155" s="226" t="s">
        <v>144</v>
      </c>
      <c r="AU1155" s="226" t="s">
        <v>80</v>
      </c>
      <c r="AV1155" s="14" t="s">
        <v>80</v>
      </c>
      <c r="AW1155" s="14" t="s">
        <v>33</v>
      </c>
      <c r="AX1155" s="14" t="s">
        <v>71</v>
      </c>
      <c r="AY1155" s="226" t="s">
        <v>135</v>
      </c>
    </row>
    <row r="1156" spans="1:65" s="14" customFormat="1" ht="10.199999999999999">
      <c r="B1156" s="216"/>
      <c r="C1156" s="217"/>
      <c r="D1156" s="207" t="s">
        <v>144</v>
      </c>
      <c r="E1156" s="218" t="s">
        <v>18</v>
      </c>
      <c r="F1156" s="219" t="s">
        <v>847</v>
      </c>
      <c r="G1156" s="217"/>
      <c r="H1156" s="220">
        <v>36</v>
      </c>
      <c r="I1156" s="221"/>
      <c r="J1156" s="217"/>
      <c r="K1156" s="217"/>
      <c r="L1156" s="222"/>
      <c r="M1156" s="223"/>
      <c r="N1156" s="224"/>
      <c r="O1156" s="224"/>
      <c r="P1156" s="224"/>
      <c r="Q1156" s="224"/>
      <c r="R1156" s="224"/>
      <c r="S1156" s="224"/>
      <c r="T1156" s="225"/>
      <c r="AT1156" s="226" t="s">
        <v>144</v>
      </c>
      <c r="AU1156" s="226" t="s">
        <v>80</v>
      </c>
      <c r="AV1156" s="14" t="s">
        <v>80</v>
      </c>
      <c r="AW1156" s="14" t="s">
        <v>33</v>
      </c>
      <c r="AX1156" s="14" t="s">
        <v>71</v>
      </c>
      <c r="AY1156" s="226" t="s">
        <v>135</v>
      </c>
    </row>
    <row r="1157" spans="1:65" s="14" customFormat="1" ht="10.199999999999999">
      <c r="B1157" s="216"/>
      <c r="C1157" s="217"/>
      <c r="D1157" s="207" t="s">
        <v>144</v>
      </c>
      <c r="E1157" s="218" t="s">
        <v>18</v>
      </c>
      <c r="F1157" s="219" t="s">
        <v>363</v>
      </c>
      <c r="G1157" s="217"/>
      <c r="H1157" s="220">
        <v>0.64</v>
      </c>
      <c r="I1157" s="221"/>
      <c r="J1157" s="217"/>
      <c r="K1157" s="217"/>
      <c r="L1157" s="222"/>
      <c r="M1157" s="223"/>
      <c r="N1157" s="224"/>
      <c r="O1157" s="224"/>
      <c r="P1157" s="224"/>
      <c r="Q1157" s="224"/>
      <c r="R1157" s="224"/>
      <c r="S1157" s="224"/>
      <c r="T1157" s="225"/>
      <c r="AT1157" s="226" t="s">
        <v>144</v>
      </c>
      <c r="AU1157" s="226" t="s">
        <v>80</v>
      </c>
      <c r="AV1157" s="14" t="s">
        <v>80</v>
      </c>
      <c r="AW1157" s="14" t="s">
        <v>33</v>
      </c>
      <c r="AX1157" s="14" t="s">
        <v>71</v>
      </c>
      <c r="AY1157" s="226" t="s">
        <v>135</v>
      </c>
    </row>
    <row r="1158" spans="1:65" s="14" customFormat="1" ht="10.199999999999999">
      <c r="B1158" s="216"/>
      <c r="C1158" s="217"/>
      <c r="D1158" s="207" t="s">
        <v>144</v>
      </c>
      <c r="E1158" s="218" t="s">
        <v>18</v>
      </c>
      <c r="F1158" s="219" t="s">
        <v>363</v>
      </c>
      <c r="G1158" s="217"/>
      <c r="H1158" s="220">
        <v>0.64</v>
      </c>
      <c r="I1158" s="221"/>
      <c r="J1158" s="217"/>
      <c r="K1158" s="217"/>
      <c r="L1158" s="222"/>
      <c r="M1158" s="223"/>
      <c r="N1158" s="224"/>
      <c r="O1158" s="224"/>
      <c r="P1158" s="224"/>
      <c r="Q1158" s="224"/>
      <c r="R1158" s="224"/>
      <c r="S1158" s="224"/>
      <c r="T1158" s="225"/>
      <c r="AT1158" s="226" t="s">
        <v>144</v>
      </c>
      <c r="AU1158" s="226" t="s">
        <v>80</v>
      </c>
      <c r="AV1158" s="14" t="s">
        <v>80</v>
      </c>
      <c r="AW1158" s="14" t="s">
        <v>33</v>
      </c>
      <c r="AX1158" s="14" t="s">
        <v>71</v>
      </c>
      <c r="AY1158" s="226" t="s">
        <v>135</v>
      </c>
    </row>
    <row r="1159" spans="1:65" s="14" customFormat="1" ht="10.199999999999999">
      <c r="B1159" s="216"/>
      <c r="C1159" s="217"/>
      <c r="D1159" s="207" t="s">
        <v>144</v>
      </c>
      <c r="E1159" s="218" t="s">
        <v>18</v>
      </c>
      <c r="F1159" s="219" t="s">
        <v>848</v>
      </c>
      <c r="G1159" s="217"/>
      <c r="H1159" s="220">
        <v>3.64</v>
      </c>
      <c r="I1159" s="221"/>
      <c r="J1159" s="217"/>
      <c r="K1159" s="217"/>
      <c r="L1159" s="222"/>
      <c r="M1159" s="223"/>
      <c r="N1159" s="224"/>
      <c r="O1159" s="224"/>
      <c r="P1159" s="224"/>
      <c r="Q1159" s="224"/>
      <c r="R1159" s="224"/>
      <c r="S1159" s="224"/>
      <c r="T1159" s="225"/>
      <c r="AT1159" s="226" t="s">
        <v>144</v>
      </c>
      <c r="AU1159" s="226" t="s">
        <v>80</v>
      </c>
      <c r="AV1159" s="14" t="s">
        <v>80</v>
      </c>
      <c r="AW1159" s="14" t="s">
        <v>33</v>
      </c>
      <c r="AX1159" s="14" t="s">
        <v>71</v>
      </c>
      <c r="AY1159" s="226" t="s">
        <v>135</v>
      </c>
    </row>
    <row r="1160" spans="1:65" s="14" customFormat="1" ht="10.199999999999999">
      <c r="B1160" s="216"/>
      <c r="C1160" s="217"/>
      <c r="D1160" s="207" t="s">
        <v>144</v>
      </c>
      <c r="E1160" s="218" t="s">
        <v>18</v>
      </c>
      <c r="F1160" s="219" t="s">
        <v>848</v>
      </c>
      <c r="G1160" s="217"/>
      <c r="H1160" s="220">
        <v>3.64</v>
      </c>
      <c r="I1160" s="221"/>
      <c r="J1160" s="217"/>
      <c r="K1160" s="217"/>
      <c r="L1160" s="222"/>
      <c r="M1160" s="223"/>
      <c r="N1160" s="224"/>
      <c r="O1160" s="224"/>
      <c r="P1160" s="224"/>
      <c r="Q1160" s="224"/>
      <c r="R1160" s="224"/>
      <c r="S1160" s="224"/>
      <c r="T1160" s="225"/>
      <c r="AT1160" s="226" t="s">
        <v>144</v>
      </c>
      <c r="AU1160" s="226" t="s">
        <v>80</v>
      </c>
      <c r="AV1160" s="14" t="s">
        <v>80</v>
      </c>
      <c r="AW1160" s="14" t="s">
        <v>33</v>
      </c>
      <c r="AX1160" s="14" t="s">
        <v>71</v>
      </c>
      <c r="AY1160" s="226" t="s">
        <v>135</v>
      </c>
    </row>
    <row r="1161" spans="1:65" s="14" customFormat="1" ht="10.199999999999999">
      <c r="B1161" s="216"/>
      <c r="C1161" s="217"/>
      <c r="D1161" s="207" t="s">
        <v>144</v>
      </c>
      <c r="E1161" s="218" t="s">
        <v>18</v>
      </c>
      <c r="F1161" s="219" t="s">
        <v>849</v>
      </c>
      <c r="G1161" s="217"/>
      <c r="H1161" s="220">
        <v>-7.56</v>
      </c>
      <c r="I1161" s="221"/>
      <c r="J1161" s="217"/>
      <c r="K1161" s="217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144</v>
      </c>
      <c r="AU1161" s="226" t="s">
        <v>80</v>
      </c>
      <c r="AV1161" s="14" t="s">
        <v>80</v>
      </c>
      <c r="AW1161" s="14" t="s">
        <v>33</v>
      </c>
      <c r="AX1161" s="14" t="s">
        <v>71</v>
      </c>
      <c r="AY1161" s="226" t="s">
        <v>135</v>
      </c>
    </row>
    <row r="1162" spans="1:65" s="15" customFormat="1" ht="10.199999999999999">
      <c r="B1162" s="227"/>
      <c r="C1162" s="228"/>
      <c r="D1162" s="207" t="s">
        <v>144</v>
      </c>
      <c r="E1162" s="229" t="s">
        <v>18</v>
      </c>
      <c r="F1162" s="230" t="s">
        <v>147</v>
      </c>
      <c r="G1162" s="228"/>
      <c r="H1162" s="231">
        <v>300.08999999999997</v>
      </c>
      <c r="I1162" s="232"/>
      <c r="J1162" s="228"/>
      <c r="K1162" s="228"/>
      <c r="L1162" s="233"/>
      <c r="M1162" s="234"/>
      <c r="N1162" s="235"/>
      <c r="O1162" s="235"/>
      <c r="P1162" s="235"/>
      <c r="Q1162" s="235"/>
      <c r="R1162" s="235"/>
      <c r="S1162" s="235"/>
      <c r="T1162" s="236"/>
      <c r="AT1162" s="237" t="s">
        <v>144</v>
      </c>
      <c r="AU1162" s="237" t="s">
        <v>80</v>
      </c>
      <c r="AV1162" s="15" t="s">
        <v>142</v>
      </c>
      <c r="AW1162" s="15" t="s">
        <v>33</v>
      </c>
      <c r="AX1162" s="15" t="s">
        <v>78</v>
      </c>
      <c r="AY1162" s="237" t="s">
        <v>135</v>
      </c>
    </row>
    <row r="1163" spans="1:65" s="2" customFormat="1" ht="16.5" customHeight="1">
      <c r="A1163" s="35"/>
      <c r="B1163" s="36"/>
      <c r="C1163" s="193" t="s">
        <v>850</v>
      </c>
      <c r="D1163" s="193" t="s">
        <v>137</v>
      </c>
      <c r="E1163" s="194" t="s">
        <v>851</v>
      </c>
      <c r="F1163" s="195" t="s">
        <v>852</v>
      </c>
      <c r="G1163" s="196" t="s">
        <v>140</v>
      </c>
      <c r="H1163" s="197">
        <v>62.73</v>
      </c>
      <c r="I1163" s="198"/>
      <c r="J1163" s="197">
        <f>ROUND(I1163*H1163,2)</f>
        <v>0</v>
      </c>
      <c r="K1163" s="195" t="s">
        <v>141</v>
      </c>
      <c r="L1163" s="40"/>
      <c r="M1163" s="199" t="s">
        <v>18</v>
      </c>
      <c r="N1163" s="200" t="s">
        <v>42</v>
      </c>
      <c r="O1163" s="65"/>
      <c r="P1163" s="201">
        <f>O1163*H1163</f>
        <v>0</v>
      </c>
      <c r="Q1163" s="201">
        <v>0</v>
      </c>
      <c r="R1163" s="201">
        <f>Q1163*H1163</f>
        <v>0</v>
      </c>
      <c r="S1163" s="201">
        <v>5.8999999999999997E-2</v>
      </c>
      <c r="T1163" s="202">
        <f>S1163*H1163</f>
        <v>3.7010699999999996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203" t="s">
        <v>142</v>
      </c>
      <c r="AT1163" s="203" t="s">
        <v>137</v>
      </c>
      <c r="AU1163" s="203" t="s">
        <v>80</v>
      </c>
      <c r="AY1163" s="18" t="s">
        <v>135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8" t="s">
        <v>78</v>
      </c>
      <c r="BK1163" s="204">
        <f>ROUND(I1163*H1163,2)</f>
        <v>0</v>
      </c>
      <c r="BL1163" s="18" t="s">
        <v>142</v>
      </c>
      <c r="BM1163" s="203" t="s">
        <v>853</v>
      </c>
    </row>
    <row r="1164" spans="1:65" s="14" customFormat="1" ht="10.199999999999999">
      <c r="B1164" s="216"/>
      <c r="C1164" s="217"/>
      <c r="D1164" s="207" t="s">
        <v>144</v>
      </c>
      <c r="E1164" s="218" t="s">
        <v>18</v>
      </c>
      <c r="F1164" s="219" t="s">
        <v>854</v>
      </c>
      <c r="G1164" s="217"/>
      <c r="H1164" s="220">
        <v>6.48</v>
      </c>
      <c r="I1164" s="221"/>
      <c r="J1164" s="217"/>
      <c r="K1164" s="217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144</v>
      </c>
      <c r="AU1164" s="226" t="s">
        <v>80</v>
      </c>
      <c r="AV1164" s="14" t="s">
        <v>80</v>
      </c>
      <c r="AW1164" s="14" t="s">
        <v>33</v>
      </c>
      <c r="AX1164" s="14" t="s">
        <v>71</v>
      </c>
      <c r="AY1164" s="226" t="s">
        <v>135</v>
      </c>
    </row>
    <row r="1165" spans="1:65" s="14" customFormat="1" ht="10.199999999999999">
      <c r="B1165" s="216"/>
      <c r="C1165" s="217"/>
      <c r="D1165" s="207" t="s">
        <v>144</v>
      </c>
      <c r="E1165" s="218" t="s">
        <v>18</v>
      </c>
      <c r="F1165" s="219" t="s">
        <v>855</v>
      </c>
      <c r="G1165" s="217"/>
      <c r="H1165" s="220">
        <v>46.8</v>
      </c>
      <c r="I1165" s="221"/>
      <c r="J1165" s="217"/>
      <c r="K1165" s="217"/>
      <c r="L1165" s="222"/>
      <c r="M1165" s="223"/>
      <c r="N1165" s="224"/>
      <c r="O1165" s="224"/>
      <c r="P1165" s="224"/>
      <c r="Q1165" s="224"/>
      <c r="R1165" s="224"/>
      <c r="S1165" s="224"/>
      <c r="T1165" s="225"/>
      <c r="AT1165" s="226" t="s">
        <v>144</v>
      </c>
      <c r="AU1165" s="226" t="s">
        <v>80</v>
      </c>
      <c r="AV1165" s="14" t="s">
        <v>80</v>
      </c>
      <c r="AW1165" s="14" t="s">
        <v>33</v>
      </c>
      <c r="AX1165" s="14" t="s">
        <v>71</v>
      </c>
      <c r="AY1165" s="226" t="s">
        <v>135</v>
      </c>
    </row>
    <row r="1166" spans="1:65" s="14" customFormat="1" ht="10.199999999999999">
      <c r="B1166" s="216"/>
      <c r="C1166" s="217"/>
      <c r="D1166" s="207" t="s">
        <v>144</v>
      </c>
      <c r="E1166" s="218" t="s">
        <v>18</v>
      </c>
      <c r="F1166" s="219" t="s">
        <v>716</v>
      </c>
      <c r="G1166" s="217"/>
      <c r="H1166" s="220">
        <v>5.4</v>
      </c>
      <c r="I1166" s="221"/>
      <c r="J1166" s="217"/>
      <c r="K1166" s="217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144</v>
      </c>
      <c r="AU1166" s="226" t="s">
        <v>80</v>
      </c>
      <c r="AV1166" s="14" t="s">
        <v>80</v>
      </c>
      <c r="AW1166" s="14" t="s">
        <v>33</v>
      </c>
      <c r="AX1166" s="14" t="s">
        <v>71</v>
      </c>
      <c r="AY1166" s="226" t="s">
        <v>135</v>
      </c>
    </row>
    <row r="1167" spans="1:65" s="14" customFormat="1" ht="10.199999999999999">
      <c r="B1167" s="216"/>
      <c r="C1167" s="217"/>
      <c r="D1167" s="207" t="s">
        <v>144</v>
      </c>
      <c r="E1167" s="218" t="s">
        <v>18</v>
      </c>
      <c r="F1167" s="219" t="s">
        <v>719</v>
      </c>
      <c r="G1167" s="217"/>
      <c r="H1167" s="220">
        <v>4.05</v>
      </c>
      <c r="I1167" s="221"/>
      <c r="J1167" s="217"/>
      <c r="K1167" s="217"/>
      <c r="L1167" s="222"/>
      <c r="M1167" s="223"/>
      <c r="N1167" s="224"/>
      <c r="O1167" s="224"/>
      <c r="P1167" s="224"/>
      <c r="Q1167" s="224"/>
      <c r="R1167" s="224"/>
      <c r="S1167" s="224"/>
      <c r="T1167" s="225"/>
      <c r="AT1167" s="226" t="s">
        <v>144</v>
      </c>
      <c r="AU1167" s="226" t="s">
        <v>80</v>
      </c>
      <c r="AV1167" s="14" t="s">
        <v>80</v>
      </c>
      <c r="AW1167" s="14" t="s">
        <v>33</v>
      </c>
      <c r="AX1167" s="14" t="s">
        <v>71</v>
      </c>
      <c r="AY1167" s="226" t="s">
        <v>135</v>
      </c>
    </row>
    <row r="1168" spans="1:65" s="15" customFormat="1" ht="10.199999999999999">
      <c r="B1168" s="227"/>
      <c r="C1168" s="228"/>
      <c r="D1168" s="207" t="s">
        <v>144</v>
      </c>
      <c r="E1168" s="229" t="s">
        <v>18</v>
      </c>
      <c r="F1168" s="230" t="s">
        <v>147</v>
      </c>
      <c r="G1168" s="228"/>
      <c r="H1168" s="231">
        <v>62.73</v>
      </c>
      <c r="I1168" s="232"/>
      <c r="J1168" s="228"/>
      <c r="K1168" s="228"/>
      <c r="L1168" s="233"/>
      <c r="M1168" s="234"/>
      <c r="N1168" s="235"/>
      <c r="O1168" s="235"/>
      <c r="P1168" s="235"/>
      <c r="Q1168" s="235"/>
      <c r="R1168" s="235"/>
      <c r="S1168" s="235"/>
      <c r="T1168" s="236"/>
      <c r="AT1168" s="237" t="s">
        <v>144</v>
      </c>
      <c r="AU1168" s="237" t="s">
        <v>80</v>
      </c>
      <c r="AV1168" s="15" t="s">
        <v>142</v>
      </c>
      <c r="AW1168" s="15" t="s">
        <v>33</v>
      </c>
      <c r="AX1168" s="15" t="s">
        <v>78</v>
      </c>
      <c r="AY1168" s="237" t="s">
        <v>135</v>
      </c>
    </row>
    <row r="1169" spans="1:65" s="2" customFormat="1" ht="16.5" customHeight="1">
      <c r="A1169" s="35"/>
      <c r="B1169" s="36"/>
      <c r="C1169" s="193" t="s">
        <v>856</v>
      </c>
      <c r="D1169" s="193" t="s">
        <v>137</v>
      </c>
      <c r="E1169" s="194" t="s">
        <v>857</v>
      </c>
      <c r="F1169" s="195" t="s">
        <v>858</v>
      </c>
      <c r="G1169" s="196" t="s">
        <v>140</v>
      </c>
      <c r="H1169" s="197">
        <v>143.63999999999999</v>
      </c>
      <c r="I1169" s="198"/>
      <c r="J1169" s="197">
        <f>ROUND(I1169*H1169,2)</f>
        <v>0</v>
      </c>
      <c r="K1169" s="195" t="s">
        <v>141</v>
      </c>
      <c r="L1169" s="40"/>
      <c r="M1169" s="199" t="s">
        <v>18</v>
      </c>
      <c r="N1169" s="200" t="s">
        <v>42</v>
      </c>
      <c r="O1169" s="65"/>
      <c r="P1169" s="201">
        <f>O1169*H1169</f>
        <v>0</v>
      </c>
      <c r="Q1169" s="201">
        <v>0</v>
      </c>
      <c r="R1169" s="201">
        <f>Q1169*H1169</f>
        <v>0</v>
      </c>
      <c r="S1169" s="201">
        <v>5.0999999999999997E-2</v>
      </c>
      <c r="T1169" s="202">
        <f>S1169*H1169</f>
        <v>7.325639999999999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3" t="s">
        <v>142</v>
      </c>
      <c r="AT1169" s="203" t="s">
        <v>137</v>
      </c>
      <c r="AU1169" s="203" t="s">
        <v>80</v>
      </c>
      <c r="AY1169" s="18" t="s">
        <v>135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8" t="s">
        <v>78</v>
      </c>
      <c r="BK1169" s="204">
        <f>ROUND(I1169*H1169,2)</f>
        <v>0</v>
      </c>
      <c r="BL1169" s="18" t="s">
        <v>142</v>
      </c>
      <c r="BM1169" s="203" t="s">
        <v>859</v>
      </c>
    </row>
    <row r="1170" spans="1:65" s="14" customFormat="1" ht="10.199999999999999">
      <c r="B1170" s="216"/>
      <c r="C1170" s="217"/>
      <c r="D1170" s="207" t="s">
        <v>144</v>
      </c>
      <c r="E1170" s="218" t="s">
        <v>18</v>
      </c>
      <c r="F1170" s="219" t="s">
        <v>860</v>
      </c>
      <c r="G1170" s="217"/>
      <c r="H1170" s="220">
        <v>115.92</v>
      </c>
      <c r="I1170" s="221"/>
      <c r="J1170" s="217"/>
      <c r="K1170" s="217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144</v>
      </c>
      <c r="AU1170" s="226" t="s">
        <v>80</v>
      </c>
      <c r="AV1170" s="14" t="s">
        <v>80</v>
      </c>
      <c r="AW1170" s="14" t="s">
        <v>33</v>
      </c>
      <c r="AX1170" s="14" t="s">
        <v>71</v>
      </c>
      <c r="AY1170" s="226" t="s">
        <v>135</v>
      </c>
    </row>
    <row r="1171" spans="1:65" s="14" customFormat="1" ht="10.199999999999999">
      <c r="B1171" s="216"/>
      <c r="C1171" s="217"/>
      <c r="D1171" s="207" t="s">
        <v>144</v>
      </c>
      <c r="E1171" s="218" t="s">
        <v>18</v>
      </c>
      <c r="F1171" s="219" t="s">
        <v>712</v>
      </c>
      <c r="G1171" s="217"/>
      <c r="H1171" s="220">
        <v>27.72</v>
      </c>
      <c r="I1171" s="221"/>
      <c r="J1171" s="217"/>
      <c r="K1171" s="217"/>
      <c r="L1171" s="222"/>
      <c r="M1171" s="223"/>
      <c r="N1171" s="224"/>
      <c r="O1171" s="224"/>
      <c r="P1171" s="224"/>
      <c r="Q1171" s="224"/>
      <c r="R1171" s="224"/>
      <c r="S1171" s="224"/>
      <c r="T1171" s="225"/>
      <c r="AT1171" s="226" t="s">
        <v>144</v>
      </c>
      <c r="AU1171" s="226" t="s">
        <v>80</v>
      </c>
      <c r="AV1171" s="14" t="s">
        <v>80</v>
      </c>
      <c r="AW1171" s="14" t="s">
        <v>33</v>
      </c>
      <c r="AX1171" s="14" t="s">
        <v>71</v>
      </c>
      <c r="AY1171" s="226" t="s">
        <v>135</v>
      </c>
    </row>
    <row r="1172" spans="1:65" s="15" customFormat="1" ht="10.199999999999999">
      <c r="B1172" s="227"/>
      <c r="C1172" s="228"/>
      <c r="D1172" s="207" t="s">
        <v>144</v>
      </c>
      <c r="E1172" s="229" t="s">
        <v>18</v>
      </c>
      <c r="F1172" s="230" t="s">
        <v>147</v>
      </c>
      <c r="G1172" s="228"/>
      <c r="H1172" s="231">
        <v>143.63999999999999</v>
      </c>
      <c r="I1172" s="232"/>
      <c r="J1172" s="228"/>
      <c r="K1172" s="228"/>
      <c r="L1172" s="233"/>
      <c r="M1172" s="234"/>
      <c r="N1172" s="235"/>
      <c r="O1172" s="235"/>
      <c r="P1172" s="235"/>
      <c r="Q1172" s="235"/>
      <c r="R1172" s="235"/>
      <c r="S1172" s="235"/>
      <c r="T1172" s="236"/>
      <c r="AT1172" s="237" t="s">
        <v>144</v>
      </c>
      <c r="AU1172" s="237" t="s">
        <v>80</v>
      </c>
      <c r="AV1172" s="15" t="s">
        <v>142</v>
      </c>
      <c r="AW1172" s="15" t="s">
        <v>33</v>
      </c>
      <c r="AX1172" s="15" t="s">
        <v>78</v>
      </c>
      <c r="AY1172" s="237" t="s">
        <v>135</v>
      </c>
    </row>
    <row r="1173" spans="1:65" s="2" customFormat="1" ht="16.5" customHeight="1">
      <c r="A1173" s="35"/>
      <c r="B1173" s="36"/>
      <c r="C1173" s="193" t="s">
        <v>861</v>
      </c>
      <c r="D1173" s="193" t="s">
        <v>137</v>
      </c>
      <c r="E1173" s="194" t="s">
        <v>862</v>
      </c>
      <c r="F1173" s="195" t="s">
        <v>863</v>
      </c>
      <c r="G1173" s="196" t="s">
        <v>140</v>
      </c>
      <c r="H1173" s="197">
        <v>139.76</v>
      </c>
      <c r="I1173" s="198"/>
      <c r="J1173" s="197">
        <f>ROUND(I1173*H1173,2)</f>
        <v>0</v>
      </c>
      <c r="K1173" s="195" t="s">
        <v>141</v>
      </c>
      <c r="L1173" s="40"/>
      <c r="M1173" s="199" t="s">
        <v>18</v>
      </c>
      <c r="N1173" s="200" t="s">
        <v>42</v>
      </c>
      <c r="O1173" s="65"/>
      <c r="P1173" s="201">
        <f>O1173*H1173</f>
        <v>0</v>
      </c>
      <c r="Q1173" s="201">
        <v>0</v>
      </c>
      <c r="R1173" s="201">
        <f>Q1173*H1173</f>
        <v>0</v>
      </c>
      <c r="S1173" s="201">
        <v>4.2999999999999997E-2</v>
      </c>
      <c r="T1173" s="202">
        <f>S1173*H1173</f>
        <v>6.0096799999999995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3" t="s">
        <v>142</v>
      </c>
      <c r="AT1173" s="203" t="s">
        <v>137</v>
      </c>
      <c r="AU1173" s="203" t="s">
        <v>80</v>
      </c>
      <c r="AY1173" s="18" t="s">
        <v>135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8" t="s">
        <v>78</v>
      </c>
      <c r="BK1173" s="204">
        <f>ROUND(I1173*H1173,2)</f>
        <v>0</v>
      </c>
      <c r="BL1173" s="18" t="s">
        <v>142</v>
      </c>
      <c r="BM1173" s="203" t="s">
        <v>864</v>
      </c>
    </row>
    <row r="1174" spans="1:65" s="14" customFormat="1" ht="10.199999999999999">
      <c r="B1174" s="216"/>
      <c r="C1174" s="217"/>
      <c r="D1174" s="207" t="s">
        <v>144</v>
      </c>
      <c r="E1174" s="218" t="s">
        <v>18</v>
      </c>
      <c r="F1174" s="219" t="s">
        <v>865</v>
      </c>
      <c r="G1174" s="217"/>
      <c r="H1174" s="220">
        <v>5.0999999999999996</v>
      </c>
      <c r="I1174" s="221"/>
      <c r="J1174" s="217"/>
      <c r="K1174" s="217"/>
      <c r="L1174" s="222"/>
      <c r="M1174" s="223"/>
      <c r="N1174" s="224"/>
      <c r="O1174" s="224"/>
      <c r="P1174" s="224"/>
      <c r="Q1174" s="224"/>
      <c r="R1174" s="224"/>
      <c r="S1174" s="224"/>
      <c r="T1174" s="225"/>
      <c r="AT1174" s="226" t="s">
        <v>144</v>
      </c>
      <c r="AU1174" s="226" t="s">
        <v>80</v>
      </c>
      <c r="AV1174" s="14" t="s">
        <v>80</v>
      </c>
      <c r="AW1174" s="14" t="s">
        <v>33</v>
      </c>
      <c r="AX1174" s="14" t="s">
        <v>71</v>
      </c>
      <c r="AY1174" s="226" t="s">
        <v>135</v>
      </c>
    </row>
    <row r="1175" spans="1:65" s="14" customFormat="1" ht="10.199999999999999">
      <c r="B1175" s="216"/>
      <c r="C1175" s="217"/>
      <c r="D1175" s="207" t="s">
        <v>144</v>
      </c>
      <c r="E1175" s="218" t="s">
        <v>18</v>
      </c>
      <c r="F1175" s="219" t="s">
        <v>866</v>
      </c>
      <c r="G1175" s="217"/>
      <c r="H1175" s="220">
        <v>17.22</v>
      </c>
      <c r="I1175" s="221"/>
      <c r="J1175" s="217"/>
      <c r="K1175" s="217"/>
      <c r="L1175" s="222"/>
      <c r="M1175" s="223"/>
      <c r="N1175" s="224"/>
      <c r="O1175" s="224"/>
      <c r="P1175" s="224"/>
      <c r="Q1175" s="224"/>
      <c r="R1175" s="224"/>
      <c r="S1175" s="224"/>
      <c r="T1175" s="225"/>
      <c r="AT1175" s="226" t="s">
        <v>144</v>
      </c>
      <c r="AU1175" s="226" t="s">
        <v>80</v>
      </c>
      <c r="AV1175" s="14" t="s">
        <v>80</v>
      </c>
      <c r="AW1175" s="14" t="s">
        <v>33</v>
      </c>
      <c r="AX1175" s="14" t="s">
        <v>71</v>
      </c>
      <c r="AY1175" s="226" t="s">
        <v>135</v>
      </c>
    </row>
    <row r="1176" spans="1:65" s="14" customFormat="1" ht="10.199999999999999">
      <c r="B1176" s="216"/>
      <c r="C1176" s="217"/>
      <c r="D1176" s="207" t="s">
        <v>144</v>
      </c>
      <c r="E1176" s="218" t="s">
        <v>18</v>
      </c>
      <c r="F1176" s="219" t="s">
        <v>867</v>
      </c>
      <c r="G1176" s="217"/>
      <c r="H1176" s="220">
        <v>6.77</v>
      </c>
      <c r="I1176" s="221"/>
      <c r="J1176" s="217"/>
      <c r="K1176" s="217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144</v>
      </c>
      <c r="AU1176" s="226" t="s">
        <v>80</v>
      </c>
      <c r="AV1176" s="14" t="s">
        <v>80</v>
      </c>
      <c r="AW1176" s="14" t="s">
        <v>33</v>
      </c>
      <c r="AX1176" s="14" t="s">
        <v>71</v>
      </c>
      <c r="AY1176" s="226" t="s">
        <v>135</v>
      </c>
    </row>
    <row r="1177" spans="1:65" s="14" customFormat="1" ht="10.199999999999999">
      <c r="B1177" s="216"/>
      <c r="C1177" s="217"/>
      <c r="D1177" s="207" t="s">
        <v>144</v>
      </c>
      <c r="E1177" s="218" t="s">
        <v>18</v>
      </c>
      <c r="F1177" s="219" t="s">
        <v>868</v>
      </c>
      <c r="G1177" s="217"/>
      <c r="H1177" s="220">
        <v>15.93</v>
      </c>
      <c r="I1177" s="221"/>
      <c r="J1177" s="217"/>
      <c r="K1177" s="217"/>
      <c r="L1177" s="222"/>
      <c r="M1177" s="223"/>
      <c r="N1177" s="224"/>
      <c r="O1177" s="224"/>
      <c r="P1177" s="224"/>
      <c r="Q1177" s="224"/>
      <c r="R1177" s="224"/>
      <c r="S1177" s="224"/>
      <c r="T1177" s="225"/>
      <c r="AT1177" s="226" t="s">
        <v>144</v>
      </c>
      <c r="AU1177" s="226" t="s">
        <v>80</v>
      </c>
      <c r="AV1177" s="14" t="s">
        <v>80</v>
      </c>
      <c r="AW1177" s="14" t="s">
        <v>33</v>
      </c>
      <c r="AX1177" s="14" t="s">
        <v>71</v>
      </c>
      <c r="AY1177" s="226" t="s">
        <v>135</v>
      </c>
    </row>
    <row r="1178" spans="1:65" s="14" customFormat="1" ht="10.199999999999999">
      <c r="B1178" s="216"/>
      <c r="C1178" s="217"/>
      <c r="D1178" s="207" t="s">
        <v>144</v>
      </c>
      <c r="E1178" s="218" t="s">
        <v>18</v>
      </c>
      <c r="F1178" s="219" t="s">
        <v>869</v>
      </c>
      <c r="G1178" s="217"/>
      <c r="H1178" s="220">
        <v>31.5</v>
      </c>
      <c r="I1178" s="221"/>
      <c r="J1178" s="217"/>
      <c r="K1178" s="217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144</v>
      </c>
      <c r="AU1178" s="226" t="s">
        <v>80</v>
      </c>
      <c r="AV1178" s="14" t="s">
        <v>80</v>
      </c>
      <c r="AW1178" s="14" t="s">
        <v>33</v>
      </c>
      <c r="AX1178" s="14" t="s">
        <v>71</v>
      </c>
      <c r="AY1178" s="226" t="s">
        <v>135</v>
      </c>
    </row>
    <row r="1179" spans="1:65" s="14" customFormat="1" ht="10.199999999999999">
      <c r="B1179" s="216"/>
      <c r="C1179" s="217"/>
      <c r="D1179" s="207" t="s">
        <v>144</v>
      </c>
      <c r="E1179" s="218" t="s">
        <v>18</v>
      </c>
      <c r="F1179" s="219" t="s">
        <v>870</v>
      </c>
      <c r="G1179" s="217"/>
      <c r="H1179" s="220">
        <v>22.55</v>
      </c>
      <c r="I1179" s="221"/>
      <c r="J1179" s="217"/>
      <c r="K1179" s="217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144</v>
      </c>
      <c r="AU1179" s="226" t="s">
        <v>80</v>
      </c>
      <c r="AV1179" s="14" t="s">
        <v>80</v>
      </c>
      <c r="AW1179" s="14" t="s">
        <v>33</v>
      </c>
      <c r="AX1179" s="14" t="s">
        <v>71</v>
      </c>
      <c r="AY1179" s="226" t="s">
        <v>135</v>
      </c>
    </row>
    <row r="1180" spans="1:65" s="14" customFormat="1" ht="10.199999999999999">
      <c r="B1180" s="216"/>
      <c r="C1180" s="217"/>
      <c r="D1180" s="207" t="s">
        <v>144</v>
      </c>
      <c r="E1180" s="218" t="s">
        <v>18</v>
      </c>
      <c r="F1180" s="219" t="s">
        <v>866</v>
      </c>
      <c r="G1180" s="217"/>
      <c r="H1180" s="220">
        <v>17.22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144</v>
      </c>
      <c r="AU1180" s="226" t="s">
        <v>80</v>
      </c>
      <c r="AV1180" s="14" t="s">
        <v>80</v>
      </c>
      <c r="AW1180" s="14" t="s">
        <v>33</v>
      </c>
      <c r="AX1180" s="14" t="s">
        <v>71</v>
      </c>
      <c r="AY1180" s="226" t="s">
        <v>135</v>
      </c>
    </row>
    <row r="1181" spans="1:65" s="14" customFormat="1" ht="10.199999999999999">
      <c r="B1181" s="216"/>
      <c r="C1181" s="217"/>
      <c r="D1181" s="207" t="s">
        <v>144</v>
      </c>
      <c r="E1181" s="218" t="s">
        <v>18</v>
      </c>
      <c r="F1181" s="219" t="s">
        <v>867</v>
      </c>
      <c r="G1181" s="217"/>
      <c r="H1181" s="220">
        <v>6.77</v>
      </c>
      <c r="I1181" s="221"/>
      <c r="J1181" s="217"/>
      <c r="K1181" s="217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144</v>
      </c>
      <c r="AU1181" s="226" t="s">
        <v>80</v>
      </c>
      <c r="AV1181" s="14" t="s">
        <v>80</v>
      </c>
      <c r="AW1181" s="14" t="s">
        <v>33</v>
      </c>
      <c r="AX1181" s="14" t="s">
        <v>71</v>
      </c>
      <c r="AY1181" s="226" t="s">
        <v>135</v>
      </c>
    </row>
    <row r="1182" spans="1:65" s="14" customFormat="1" ht="10.199999999999999">
      <c r="B1182" s="216"/>
      <c r="C1182" s="217"/>
      <c r="D1182" s="207" t="s">
        <v>144</v>
      </c>
      <c r="E1182" s="218" t="s">
        <v>18</v>
      </c>
      <c r="F1182" s="219" t="s">
        <v>871</v>
      </c>
      <c r="G1182" s="217"/>
      <c r="H1182" s="220">
        <v>16.7</v>
      </c>
      <c r="I1182" s="221"/>
      <c r="J1182" s="217"/>
      <c r="K1182" s="217"/>
      <c r="L1182" s="222"/>
      <c r="M1182" s="223"/>
      <c r="N1182" s="224"/>
      <c r="O1182" s="224"/>
      <c r="P1182" s="224"/>
      <c r="Q1182" s="224"/>
      <c r="R1182" s="224"/>
      <c r="S1182" s="224"/>
      <c r="T1182" s="225"/>
      <c r="AT1182" s="226" t="s">
        <v>144</v>
      </c>
      <c r="AU1182" s="226" t="s">
        <v>80</v>
      </c>
      <c r="AV1182" s="14" t="s">
        <v>80</v>
      </c>
      <c r="AW1182" s="14" t="s">
        <v>33</v>
      </c>
      <c r="AX1182" s="14" t="s">
        <v>71</v>
      </c>
      <c r="AY1182" s="226" t="s">
        <v>135</v>
      </c>
    </row>
    <row r="1183" spans="1:65" s="15" customFormat="1" ht="10.199999999999999">
      <c r="B1183" s="227"/>
      <c r="C1183" s="228"/>
      <c r="D1183" s="207" t="s">
        <v>144</v>
      </c>
      <c r="E1183" s="229" t="s">
        <v>18</v>
      </c>
      <c r="F1183" s="230" t="s">
        <v>147</v>
      </c>
      <c r="G1183" s="228"/>
      <c r="H1183" s="231">
        <v>139.76</v>
      </c>
      <c r="I1183" s="232"/>
      <c r="J1183" s="228"/>
      <c r="K1183" s="228"/>
      <c r="L1183" s="233"/>
      <c r="M1183" s="234"/>
      <c r="N1183" s="235"/>
      <c r="O1183" s="235"/>
      <c r="P1183" s="235"/>
      <c r="Q1183" s="235"/>
      <c r="R1183" s="235"/>
      <c r="S1183" s="235"/>
      <c r="T1183" s="236"/>
      <c r="AT1183" s="237" t="s">
        <v>144</v>
      </c>
      <c r="AU1183" s="237" t="s">
        <v>80</v>
      </c>
      <c r="AV1183" s="15" t="s">
        <v>142</v>
      </c>
      <c r="AW1183" s="15" t="s">
        <v>33</v>
      </c>
      <c r="AX1183" s="15" t="s">
        <v>78</v>
      </c>
      <c r="AY1183" s="237" t="s">
        <v>135</v>
      </c>
    </row>
    <row r="1184" spans="1:65" s="2" customFormat="1" ht="21.75" customHeight="1">
      <c r="A1184" s="35"/>
      <c r="B1184" s="36"/>
      <c r="C1184" s="193" t="s">
        <v>872</v>
      </c>
      <c r="D1184" s="193" t="s">
        <v>137</v>
      </c>
      <c r="E1184" s="194" t="s">
        <v>873</v>
      </c>
      <c r="F1184" s="195" t="s">
        <v>874</v>
      </c>
      <c r="G1184" s="196" t="s">
        <v>140</v>
      </c>
      <c r="H1184" s="197">
        <v>29.75</v>
      </c>
      <c r="I1184" s="198"/>
      <c r="J1184" s="197">
        <f>ROUND(I1184*H1184,2)</f>
        <v>0</v>
      </c>
      <c r="K1184" s="195" t="s">
        <v>141</v>
      </c>
      <c r="L1184" s="40"/>
      <c r="M1184" s="199" t="s">
        <v>18</v>
      </c>
      <c r="N1184" s="200" t="s">
        <v>42</v>
      </c>
      <c r="O1184" s="65"/>
      <c r="P1184" s="201">
        <f>O1184*H1184</f>
        <v>0</v>
      </c>
      <c r="Q1184" s="201">
        <v>0</v>
      </c>
      <c r="R1184" s="201">
        <f>Q1184*H1184</f>
        <v>0</v>
      </c>
      <c r="S1184" s="201">
        <v>0.05</v>
      </c>
      <c r="T1184" s="202">
        <f>S1184*H1184</f>
        <v>1.4875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203" t="s">
        <v>142</v>
      </c>
      <c r="AT1184" s="203" t="s">
        <v>137</v>
      </c>
      <c r="AU1184" s="203" t="s">
        <v>80</v>
      </c>
      <c r="AY1184" s="18" t="s">
        <v>135</v>
      </c>
      <c r="BE1184" s="204">
        <f>IF(N1184="základní",J1184,0)</f>
        <v>0</v>
      </c>
      <c r="BF1184" s="204">
        <f>IF(N1184="snížená",J1184,0)</f>
        <v>0</v>
      </c>
      <c r="BG1184" s="204">
        <f>IF(N1184="zákl. přenesená",J1184,0)</f>
        <v>0</v>
      </c>
      <c r="BH1184" s="204">
        <f>IF(N1184="sníž. přenesená",J1184,0)</f>
        <v>0</v>
      </c>
      <c r="BI1184" s="204">
        <f>IF(N1184="nulová",J1184,0)</f>
        <v>0</v>
      </c>
      <c r="BJ1184" s="18" t="s">
        <v>78</v>
      </c>
      <c r="BK1184" s="204">
        <f>ROUND(I1184*H1184,2)</f>
        <v>0</v>
      </c>
      <c r="BL1184" s="18" t="s">
        <v>142</v>
      </c>
      <c r="BM1184" s="203" t="s">
        <v>875</v>
      </c>
    </row>
    <row r="1185" spans="1:65" s="13" customFormat="1" ht="10.199999999999999">
      <c r="B1185" s="205"/>
      <c r="C1185" s="206"/>
      <c r="D1185" s="207" t="s">
        <v>144</v>
      </c>
      <c r="E1185" s="208" t="s">
        <v>18</v>
      </c>
      <c r="F1185" s="209" t="s">
        <v>876</v>
      </c>
      <c r="G1185" s="206"/>
      <c r="H1185" s="208" t="s">
        <v>18</v>
      </c>
      <c r="I1185" s="210"/>
      <c r="J1185" s="206"/>
      <c r="K1185" s="206"/>
      <c r="L1185" s="211"/>
      <c r="M1185" s="212"/>
      <c r="N1185" s="213"/>
      <c r="O1185" s="213"/>
      <c r="P1185" s="213"/>
      <c r="Q1185" s="213"/>
      <c r="R1185" s="213"/>
      <c r="S1185" s="213"/>
      <c r="T1185" s="214"/>
      <c r="AT1185" s="215" t="s">
        <v>144</v>
      </c>
      <c r="AU1185" s="215" t="s">
        <v>80</v>
      </c>
      <c r="AV1185" s="13" t="s">
        <v>78</v>
      </c>
      <c r="AW1185" s="13" t="s">
        <v>33</v>
      </c>
      <c r="AX1185" s="13" t="s">
        <v>71</v>
      </c>
      <c r="AY1185" s="215" t="s">
        <v>135</v>
      </c>
    </row>
    <row r="1186" spans="1:65" s="14" customFormat="1" ht="10.199999999999999">
      <c r="B1186" s="216"/>
      <c r="C1186" s="217"/>
      <c r="D1186" s="207" t="s">
        <v>144</v>
      </c>
      <c r="E1186" s="218" t="s">
        <v>18</v>
      </c>
      <c r="F1186" s="219" t="s">
        <v>877</v>
      </c>
      <c r="G1186" s="217"/>
      <c r="H1186" s="220">
        <v>0.98</v>
      </c>
      <c r="I1186" s="221"/>
      <c r="J1186" s="217"/>
      <c r="K1186" s="217"/>
      <c r="L1186" s="222"/>
      <c r="M1186" s="223"/>
      <c r="N1186" s="224"/>
      <c r="O1186" s="224"/>
      <c r="P1186" s="224"/>
      <c r="Q1186" s="224"/>
      <c r="R1186" s="224"/>
      <c r="S1186" s="224"/>
      <c r="T1186" s="225"/>
      <c r="AT1186" s="226" t="s">
        <v>144</v>
      </c>
      <c r="AU1186" s="226" t="s">
        <v>80</v>
      </c>
      <c r="AV1186" s="14" t="s">
        <v>80</v>
      </c>
      <c r="AW1186" s="14" t="s">
        <v>33</v>
      </c>
      <c r="AX1186" s="14" t="s">
        <v>71</v>
      </c>
      <c r="AY1186" s="226" t="s">
        <v>135</v>
      </c>
    </row>
    <row r="1187" spans="1:65" s="13" customFormat="1" ht="10.199999999999999">
      <c r="B1187" s="205"/>
      <c r="C1187" s="206"/>
      <c r="D1187" s="207" t="s">
        <v>144</v>
      </c>
      <c r="E1187" s="208" t="s">
        <v>18</v>
      </c>
      <c r="F1187" s="209" t="s">
        <v>845</v>
      </c>
      <c r="G1187" s="206"/>
      <c r="H1187" s="208" t="s">
        <v>18</v>
      </c>
      <c r="I1187" s="210"/>
      <c r="J1187" s="206"/>
      <c r="K1187" s="206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144</v>
      </c>
      <c r="AU1187" s="215" t="s">
        <v>80</v>
      </c>
      <c r="AV1187" s="13" t="s">
        <v>78</v>
      </c>
      <c r="AW1187" s="13" t="s">
        <v>33</v>
      </c>
      <c r="AX1187" s="13" t="s">
        <v>71</v>
      </c>
      <c r="AY1187" s="215" t="s">
        <v>135</v>
      </c>
    </row>
    <row r="1188" spans="1:65" s="14" customFormat="1" ht="10.199999999999999">
      <c r="B1188" s="216"/>
      <c r="C1188" s="217"/>
      <c r="D1188" s="207" t="s">
        <v>144</v>
      </c>
      <c r="E1188" s="218" t="s">
        <v>18</v>
      </c>
      <c r="F1188" s="219" t="s">
        <v>878</v>
      </c>
      <c r="G1188" s="217"/>
      <c r="H1188" s="220">
        <v>1.9</v>
      </c>
      <c r="I1188" s="221"/>
      <c r="J1188" s="217"/>
      <c r="K1188" s="217"/>
      <c r="L1188" s="222"/>
      <c r="M1188" s="223"/>
      <c r="N1188" s="224"/>
      <c r="O1188" s="224"/>
      <c r="P1188" s="224"/>
      <c r="Q1188" s="224"/>
      <c r="R1188" s="224"/>
      <c r="S1188" s="224"/>
      <c r="T1188" s="225"/>
      <c r="AT1188" s="226" t="s">
        <v>144</v>
      </c>
      <c r="AU1188" s="226" t="s">
        <v>80</v>
      </c>
      <c r="AV1188" s="14" t="s">
        <v>80</v>
      </c>
      <c r="AW1188" s="14" t="s">
        <v>33</v>
      </c>
      <c r="AX1188" s="14" t="s">
        <v>71</v>
      </c>
      <c r="AY1188" s="226" t="s">
        <v>135</v>
      </c>
    </row>
    <row r="1189" spans="1:65" s="14" customFormat="1" ht="10.199999999999999">
      <c r="B1189" s="216"/>
      <c r="C1189" s="217"/>
      <c r="D1189" s="207" t="s">
        <v>144</v>
      </c>
      <c r="E1189" s="218" t="s">
        <v>18</v>
      </c>
      <c r="F1189" s="219" t="s">
        <v>878</v>
      </c>
      <c r="G1189" s="217"/>
      <c r="H1189" s="220">
        <v>1.9</v>
      </c>
      <c r="I1189" s="221"/>
      <c r="J1189" s="217"/>
      <c r="K1189" s="217"/>
      <c r="L1189" s="222"/>
      <c r="M1189" s="223"/>
      <c r="N1189" s="224"/>
      <c r="O1189" s="224"/>
      <c r="P1189" s="224"/>
      <c r="Q1189" s="224"/>
      <c r="R1189" s="224"/>
      <c r="S1189" s="224"/>
      <c r="T1189" s="225"/>
      <c r="AT1189" s="226" t="s">
        <v>144</v>
      </c>
      <c r="AU1189" s="226" t="s">
        <v>80</v>
      </c>
      <c r="AV1189" s="14" t="s">
        <v>80</v>
      </c>
      <c r="AW1189" s="14" t="s">
        <v>33</v>
      </c>
      <c r="AX1189" s="14" t="s">
        <v>71</v>
      </c>
      <c r="AY1189" s="226" t="s">
        <v>135</v>
      </c>
    </row>
    <row r="1190" spans="1:65" s="14" customFormat="1" ht="10.199999999999999">
      <c r="B1190" s="216"/>
      <c r="C1190" s="217"/>
      <c r="D1190" s="207" t="s">
        <v>144</v>
      </c>
      <c r="E1190" s="218" t="s">
        <v>18</v>
      </c>
      <c r="F1190" s="219" t="s">
        <v>879</v>
      </c>
      <c r="G1190" s="217"/>
      <c r="H1190" s="220">
        <v>0.11</v>
      </c>
      <c r="I1190" s="221"/>
      <c r="J1190" s="217"/>
      <c r="K1190" s="217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144</v>
      </c>
      <c r="AU1190" s="226" t="s">
        <v>80</v>
      </c>
      <c r="AV1190" s="14" t="s">
        <v>80</v>
      </c>
      <c r="AW1190" s="14" t="s">
        <v>33</v>
      </c>
      <c r="AX1190" s="14" t="s">
        <v>71</v>
      </c>
      <c r="AY1190" s="226" t="s">
        <v>135</v>
      </c>
    </row>
    <row r="1191" spans="1:65" s="13" customFormat="1" ht="10.199999999999999">
      <c r="B1191" s="205"/>
      <c r="C1191" s="206"/>
      <c r="D1191" s="207" t="s">
        <v>144</v>
      </c>
      <c r="E1191" s="208" t="s">
        <v>18</v>
      </c>
      <c r="F1191" s="209" t="s">
        <v>880</v>
      </c>
      <c r="G1191" s="206"/>
      <c r="H1191" s="208" t="s">
        <v>18</v>
      </c>
      <c r="I1191" s="210"/>
      <c r="J1191" s="206"/>
      <c r="K1191" s="206"/>
      <c r="L1191" s="211"/>
      <c r="M1191" s="212"/>
      <c r="N1191" s="213"/>
      <c r="O1191" s="213"/>
      <c r="P1191" s="213"/>
      <c r="Q1191" s="213"/>
      <c r="R1191" s="213"/>
      <c r="S1191" s="213"/>
      <c r="T1191" s="214"/>
      <c r="AT1191" s="215" t="s">
        <v>144</v>
      </c>
      <c r="AU1191" s="215" t="s">
        <v>80</v>
      </c>
      <c r="AV1191" s="13" t="s">
        <v>78</v>
      </c>
      <c r="AW1191" s="13" t="s">
        <v>33</v>
      </c>
      <c r="AX1191" s="13" t="s">
        <v>71</v>
      </c>
      <c r="AY1191" s="215" t="s">
        <v>135</v>
      </c>
    </row>
    <row r="1192" spans="1:65" s="14" customFormat="1" ht="10.199999999999999">
      <c r="B1192" s="216"/>
      <c r="C1192" s="217"/>
      <c r="D1192" s="207" t="s">
        <v>144</v>
      </c>
      <c r="E1192" s="218" t="s">
        <v>18</v>
      </c>
      <c r="F1192" s="219" t="s">
        <v>689</v>
      </c>
      <c r="G1192" s="217"/>
      <c r="H1192" s="220">
        <v>1.17</v>
      </c>
      <c r="I1192" s="221"/>
      <c r="J1192" s="217"/>
      <c r="K1192" s="217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144</v>
      </c>
      <c r="AU1192" s="226" t="s">
        <v>80</v>
      </c>
      <c r="AV1192" s="14" t="s">
        <v>80</v>
      </c>
      <c r="AW1192" s="14" t="s">
        <v>33</v>
      </c>
      <c r="AX1192" s="14" t="s">
        <v>71</v>
      </c>
      <c r="AY1192" s="226" t="s">
        <v>135</v>
      </c>
    </row>
    <row r="1193" spans="1:65" s="14" customFormat="1" ht="10.199999999999999">
      <c r="B1193" s="216"/>
      <c r="C1193" s="217"/>
      <c r="D1193" s="207" t="s">
        <v>144</v>
      </c>
      <c r="E1193" s="218" t="s">
        <v>18</v>
      </c>
      <c r="F1193" s="219" t="s">
        <v>881</v>
      </c>
      <c r="G1193" s="217"/>
      <c r="H1193" s="220">
        <v>4.4400000000000004</v>
      </c>
      <c r="I1193" s="221"/>
      <c r="J1193" s="217"/>
      <c r="K1193" s="217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144</v>
      </c>
      <c r="AU1193" s="226" t="s">
        <v>80</v>
      </c>
      <c r="AV1193" s="14" t="s">
        <v>80</v>
      </c>
      <c r="AW1193" s="14" t="s">
        <v>33</v>
      </c>
      <c r="AX1193" s="14" t="s">
        <v>71</v>
      </c>
      <c r="AY1193" s="226" t="s">
        <v>135</v>
      </c>
    </row>
    <row r="1194" spans="1:65" s="14" customFormat="1" ht="10.199999999999999">
      <c r="B1194" s="216"/>
      <c r="C1194" s="217"/>
      <c r="D1194" s="207" t="s">
        <v>144</v>
      </c>
      <c r="E1194" s="218" t="s">
        <v>18</v>
      </c>
      <c r="F1194" s="219" t="s">
        <v>882</v>
      </c>
      <c r="G1194" s="217"/>
      <c r="H1194" s="220">
        <v>4.8</v>
      </c>
      <c r="I1194" s="221"/>
      <c r="J1194" s="217"/>
      <c r="K1194" s="217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144</v>
      </c>
      <c r="AU1194" s="226" t="s">
        <v>80</v>
      </c>
      <c r="AV1194" s="14" t="s">
        <v>80</v>
      </c>
      <c r="AW1194" s="14" t="s">
        <v>33</v>
      </c>
      <c r="AX1194" s="14" t="s">
        <v>71</v>
      </c>
      <c r="AY1194" s="226" t="s">
        <v>135</v>
      </c>
    </row>
    <row r="1195" spans="1:65" s="14" customFormat="1" ht="10.199999999999999">
      <c r="B1195" s="216"/>
      <c r="C1195" s="217"/>
      <c r="D1195" s="207" t="s">
        <v>144</v>
      </c>
      <c r="E1195" s="218" t="s">
        <v>18</v>
      </c>
      <c r="F1195" s="219" t="s">
        <v>883</v>
      </c>
      <c r="G1195" s="217"/>
      <c r="H1195" s="220">
        <v>6.37</v>
      </c>
      <c r="I1195" s="221"/>
      <c r="J1195" s="217"/>
      <c r="K1195" s="217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144</v>
      </c>
      <c r="AU1195" s="226" t="s">
        <v>80</v>
      </c>
      <c r="AV1195" s="14" t="s">
        <v>80</v>
      </c>
      <c r="AW1195" s="14" t="s">
        <v>33</v>
      </c>
      <c r="AX1195" s="14" t="s">
        <v>71</v>
      </c>
      <c r="AY1195" s="226" t="s">
        <v>135</v>
      </c>
    </row>
    <row r="1196" spans="1:65" s="14" customFormat="1" ht="10.199999999999999">
      <c r="B1196" s="216"/>
      <c r="C1196" s="217"/>
      <c r="D1196" s="207" t="s">
        <v>144</v>
      </c>
      <c r="E1196" s="218" t="s">
        <v>18</v>
      </c>
      <c r="F1196" s="219" t="s">
        <v>884</v>
      </c>
      <c r="G1196" s="217"/>
      <c r="H1196" s="220">
        <v>8.08</v>
      </c>
      <c r="I1196" s="221"/>
      <c r="J1196" s="217"/>
      <c r="K1196" s="217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144</v>
      </c>
      <c r="AU1196" s="226" t="s">
        <v>80</v>
      </c>
      <c r="AV1196" s="14" t="s">
        <v>80</v>
      </c>
      <c r="AW1196" s="14" t="s">
        <v>33</v>
      </c>
      <c r="AX1196" s="14" t="s">
        <v>71</v>
      </c>
      <c r="AY1196" s="226" t="s">
        <v>135</v>
      </c>
    </row>
    <row r="1197" spans="1:65" s="15" customFormat="1" ht="10.199999999999999">
      <c r="B1197" s="227"/>
      <c r="C1197" s="228"/>
      <c r="D1197" s="207" t="s">
        <v>144</v>
      </c>
      <c r="E1197" s="229" t="s">
        <v>18</v>
      </c>
      <c r="F1197" s="230" t="s">
        <v>147</v>
      </c>
      <c r="G1197" s="228"/>
      <c r="H1197" s="231">
        <v>29.75</v>
      </c>
      <c r="I1197" s="232"/>
      <c r="J1197" s="228"/>
      <c r="K1197" s="228"/>
      <c r="L1197" s="233"/>
      <c r="M1197" s="234"/>
      <c r="N1197" s="235"/>
      <c r="O1197" s="235"/>
      <c r="P1197" s="235"/>
      <c r="Q1197" s="235"/>
      <c r="R1197" s="235"/>
      <c r="S1197" s="235"/>
      <c r="T1197" s="236"/>
      <c r="AT1197" s="237" t="s">
        <v>144</v>
      </c>
      <c r="AU1197" s="237" t="s">
        <v>80</v>
      </c>
      <c r="AV1197" s="15" t="s">
        <v>142</v>
      </c>
      <c r="AW1197" s="15" t="s">
        <v>33</v>
      </c>
      <c r="AX1197" s="15" t="s">
        <v>78</v>
      </c>
      <c r="AY1197" s="237" t="s">
        <v>135</v>
      </c>
    </row>
    <row r="1198" spans="1:65" s="2" customFormat="1" ht="21.75" customHeight="1">
      <c r="A1198" s="35"/>
      <c r="B1198" s="36"/>
      <c r="C1198" s="193" t="s">
        <v>885</v>
      </c>
      <c r="D1198" s="193" t="s">
        <v>137</v>
      </c>
      <c r="E1198" s="194" t="s">
        <v>886</v>
      </c>
      <c r="F1198" s="195" t="s">
        <v>887</v>
      </c>
      <c r="G1198" s="196" t="s">
        <v>140</v>
      </c>
      <c r="H1198" s="197">
        <v>26.96</v>
      </c>
      <c r="I1198" s="198"/>
      <c r="J1198" s="197">
        <f>ROUND(I1198*H1198,2)</f>
        <v>0</v>
      </c>
      <c r="K1198" s="195" t="s">
        <v>141</v>
      </c>
      <c r="L1198" s="40"/>
      <c r="M1198" s="199" t="s">
        <v>18</v>
      </c>
      <c r="N1198" s="200" t="s">
        <v>42</v>
      </c>
      <c r="O1198" s="65"/>
      <c r="P1198" s="201">
        <f>O1198*H1198</f>
        <v>0</v>
      </c>
      <c r="Q1198" s="201">
        <v>0</v>
      </c>
      <c r="R1198" s="201">
        <f>Q1198*H1198</f>
        <v>0</v>
      </c>
      <c r="S1198" s="201">
        <v>6.8000000000000005E-2</v>
      </c>
      <c r="T1198" s="202">
        <f>S1198*H1198</f>
        <v>1.8332800000000002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203" t="s">
        <v>142</v>
      </c>
      <c r="AT1198" s="203" t="s">
        <v>137</v>
      </c>
      <c r="AU1198" s="203" t="s">
        <v>80</v>
      </c>
      <c r="AY1198" s="18" t="s">
        <v>135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8" t="s">
        <v>78</v>
      </c>
      <c r="BK1198" s="204">
        <f>ROUND(I1198*H1198,2)</f>
        <v>0</v>
      </c>
      <c r="BL1198" s="18" t="s">
        <v>142</v>
      </c>
      <c r="BM1198" s="203" t="s">
        <v>888</v>
      </c>
    </row>
    <row r="1199" spans="1:65" s="13" customFormat="1" ht="10.199999999999999">
      <c r="B1199" s="205"/>
      <c r="C1199" s="206"/>
      <c r="D1199" s="207" t="s">
        <v>144</v>
      </c>
      <c r="E1199" s="208" t="s">
        <v>18</v>
      </c>
      <c r="F1199" s="209" t="s">
        <v>811</v>
      </c>
      <c r="G1199" s="206"/>
      <c r="H1199" s="208" t="s">
        <v>18</v>
      </c>
      <c r="I1199" s="210"/>
      <c r="J1199" s="206"/>
      <c r="K1199" s="206"/>
      <c r="L1199" s="211"/>
      <c r="M1199" s="212"/>
      <c r="N1199" s="213"/>
      <c r="O1199" s="213"/>
      <c r="P1199" s="213"/>
      <c r="Q1199" s="213"/>
      <c r="R1199" s="213"/>
      <c r="S1199" s="213"/>
      <c r="T1199" s="214"/>
      <c r="AT1199" s="215" t="s">
        <v>144</v>
      </c>
      <c r="AU1199" s="215" t="s">
        <v>80</v>
      </c>
      <c r="AV1199" s="13" t="s">
        <v>78</v>
      </c>
      <c r="AW1199" s="13" t="s">
        <v>33</v>
      </c>
      <c r="AX1199" s="13" t="s">
        <v>71</v>
      </c>
      <c r="AY1199" s="215" t="s">
        <v>135</v>
      </c>
    </row>
    <row r="1200" spans="1:65" s="14" customFormat="1" ht="10.199999999999999">
      <c r="B1200" s="216"/>
      <c r="C1200" s="217"/>
      <c r="D1200" s="207" t="s">
        <v>144</v>
      </c>
      <c r="E1200" s="218" t="s">
        <v>18</v>
      </c>
      <c r="F1200" s="219" t="s">
        <v>889</v>
      </c>
      <c r="G1200" s="217"/>
      <c r="H1200" s="220">
        <v>34.200000000000003</v>
      </c>
      <c r="I1200" s="221"/>
      <c r="J1200" s="217"/>
      <c r="K1200" s="217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144</v>
      </c>
      <c r="AU1200" s="226" t="s">
        <v>80</v>
      </c>
      <c r="AV1200" s="14" t="s">
        <v>80</v>
      </c>
      <c r="AW1200" s="14" t="s">
        <v>33</v>
      </c>
      <c r="AX1200" s="14" t="s">
        <v>71</v>
      </c>
      <c r="AY1200" s="226" t="s">
        <v>135</v>
      </c>
    </row>
    <row r="1201" spans="1:65" s="14" customFormat="1" ht="10.199999999999999">
      <c r="B1201" s="216"/>
      <c r="C1201" s="217"/>
      <c r="D1201" s="207" t="s">
        <v>144</v>
      </c>
      <c r="E1201" s="218" t="s">
        <v>18</v>
      </c>
      <c r="F1201" s="219" t="s">
        <v>849</v>
      </c>
      <c r="G1201" s="217"/>
      <c r="H1201" s="220">
        <v>-7.56</v>
      </c>
      <c r="I1201" s="221"/>
      <c r="J1201" s="217"/>
      <c r="K1201" s="217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144</v>
      </c>
      <c r="AU1201" s="226" t="s">
        <v>80</v>
      </c>
      <c r="AV1201" s="14" t="s">
        <v>80</v>
      </c>
      <c r="AW1201" s="14" t="s">
        <v>33</v>
      </c>
      <c r="AX1201" s="14" t="s">
        <v>71</v>
      </c>
      <c r="AY1201" s="226" t="s">
        <v>135</v>
      </c>
    </row>
    <row r="1202" spans="1:65" s="14" customFormat="1" ht="10.199999999999999">
      <c r="B1202" s="216"/>
      <c r="C1202" s="217"/>
      <c r="D1202" s="207" t="s">
        <v>144</v>
      </c>
      <c r="E1202" s="218" t="s">
        <v>18</v>
      </c>
      <c r="F1202" s="219" t="s">
        <v>890</v>
      </c>
      <c r="G1202" s="217"/>
      <c r="H1202" s="220">
        <v>-8.61</v>
      </c>
      <c r="I1202" s="221"/>
      <c r="J1202" s="217"/>
      <c r="K1202" s="217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144</v>
      </c>
      <c r="AU1202" s="226" t="s">
        <v>80</v>
      </c>
      <c r="AV1202" s="14" t="s">
        <v>80</v>
      </c>
      <c r="AW1202" s="14" t="s">
        <v>33</v>
      </c>
      <c r="AX1202" s="14" t="s">
        <v>71</v>
      </c>
      <c r="AY1202" s="226" t="s">
        <v>135</v>
      </c>
    </row>
    <row r="1203" spans="1:65" s="14" customFormat="1" ht="10.199999999999999">
      <c r="B1203" s="216"/>
      <c r="C1203" s="217"/>
      <c r="D1203" s="207" t="s">
        <v>144</v>
      </c>
      <c r="E1203" s="218" t="s">
        <v>18</v>
      </c>
      <c r="F1203" s="219" t="s">
        <v>344</v>
      </c>
      <c r="G1203" s="217"/>
      <c r="H1203" s="220">
        <v>6.66</v>
      </c>
      <c r="I1203" s="221"/>
      <c r="J1203" s="217"/>
      <c r="K1203" s="217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144</v>
      </c>
      <c r="AU1203" s="226" t="s">
        <v>80</v>
      </c>
      <c r="AV1203" s="14" t="s">
        <v>80</v>
      </c>
      <c r="AW1203" s="14" t="s">
        <v>33</v>
      </c>
      <c r="AX1203" s="14" t="s">
        <v>71</v>
      </c>
      <c r="AY1203" s="226" t="s">
        <v>135</v>
      </c>
    </row>
    <row r="1204" spans="1:65" s="13" customFormat="1" ht="10.199999999999999">
      <c r="B1204" s="205"/>
      <c r="C1204" s="206"/>
      <c r="D1204" s="207" t="s">
        <v>144</v>
      </c>
      <c r="E1204" s="208" t="s">
        <v>18</v>
      </c>
      <c r="F1204" s="209" t="s">
        <v>845</v>
      </c>
      <c r="G1204" s="206"/>
      <c r="H1204" s="208" t="s">
        <v>18</v>
      </c>
      <c r="I1204" s="210"/>
      <c r="J1204" s="206"/>
      <c r="K1204" s="206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144</v>
      </c>
      <c r="AU1204" s="215" t="s">
        <v>80</v>
      </c>
      <c r="AV1204" s="13" t="s">
        <v>78</v>
      </c>
      <c r="AW1204" s="13" t="s">
        <v>33</v>
      </c>
      <c r="AX1204" s="13" t="s">
        <v>71</v>
      </c>
      <c r="AY1204" s="215" t="s">
        <v>135</v>
      </c>
    </row>
    <row r="1205" spans="1:65" s="14" customFormat="1" ht="10.199999999999999">
      <c r="B1205" s="216"/>
      <c r="C1205" s="217"/>
      <c r="D1205" s="207" t="s">
        <v>144</v>
      </c>
      <c r="E1205" s="218" t="s">
        <v>18</v>
      </c>
      <c r="F1205" s="219" t="s">
        <v>879</v>
      </c>
      <c r="G1205" s="217"/>
      <c r="H1205" s="220">
        <v>0.11</v>
      </c>
      <c r="I1205" s="221"/>
      <c r="J1205" s="217"/>
      <c r="K1205" s="217"/>
      <c r="L1205" s="222"/>
      <c r="M1205" s="223"/>
      <c r="N1205" s="224"/>
      <c r="O1205" s="224"/>
      <c r="P1205" s="224"/>
      <c r="Q1205" s="224"/>
      <c r="R1205" s="224"/>
      <c r="S1205" s="224"/>
      <c r="T1205" s="225"/>
      <c r="AT1205" s="226" t="s">
        <v>144</v>
      </c>
      <c r="AU1205" s="226" t="s">
        <v>80</v>
      </c>
      <c r="AV1205" s="14" t="s">
        <v>80</v>
      </c>
      <c r="AW1205" s="14" t="s">
        <v>33</v>
      </c>
      <c r="AX1205" s="14" t="s">
        <v>71</v>
      </c>
      <c r="AY1205" s="226" t="s">
        <v>135</v>
      </c>
    </row>
    <row r="1206" spans="1:65" s="13" customFormat="1" ht="10.199999999999999">
      <c r="B1206" s="205"/>
      <c r="C1206" s="206"/>
      <c r="D1206" s="207" t="s">
        <v>144</v>
      </c>
      <c r="E1206" s="208" t="s">
        <v>18</v>
      </c>
      <c r="F1206" s="209" t="s">
        <v>836</v>
      </c>
      <c r="G1206" s="206"/>
      <c r="H1206" s="208" t="s">
        <v>18</v>
      </c>
      <c r="I1206" s="210"/>
      <c r="J1206" s="206"/>
      <c r="K1206" s="206"/>
      <c r="L1206" s="211"/>
      <c r="M1206" s="212"/>
      <c r="N1206" s="213"/>
      <c r="O1206" s="213"/>
      <c r="P1206" s="213"/>
      <c r="Q1206" s="213"/>
      <c r="R1206" s="213"/>
      <c r="S1206" s="213"/>
      <c r="T1206" s="214"/>
      <c r="AT1206" s="215" t="s">
        <v>144</v>
      </c>
      <c r="AU1206" s="215" t="s">
        <v>80</v>
      </c>
      <c r="AV1206" s="13" t="s">
        <v>78</v>
      </c>
      <c r="AW1206" s="13" t="s">
        <v>33</v>
      </c>
      <c r="AX1206" s="13" t="s">
        <v>71</v>
      </c>
      <c r="AY1206" s="215" t="s">
        <v>135</v>
      </c>
    </row>
    <row r="1207" spans="1:65" s="14" customFormat="1" ht="10.199999999999999">
      <c r="B1207" s="216"/>
      <c r="C1207" s="217"/>
      <c r="D1207" s="207" t="s">
        <v>144</v>
      </c>
      <c r="E1207" s="218" t="s">
        <v>18</v>
      </c>
      <c r="F1207" s="219" t="s">
        <v>891</v>
      </c>
      <c r="G1207" s="217"/>
      <c r="H1207" s="220">
        <v>2.16</v>
      </c>
      <c r="I1207" s="221"/>
      <c r="J1207" s="217"/>
      <c r="K1207" s="217"/>
      <c r="L1207" s="222"/>
      <c r="M1207" s="223"/>
      <c r="N1207" s="224"/>
      <c r="O1207" s="224"/>
      <c r="P1207" s="224"/>
      <c r="Q1207" s="224"/>
      <c r="R1207" s="224"/>
      <c r="S1207" s="224"/>
      <c r="T1207" s="225"/>
      <c r="AT1207" s="226" t="s">
        <v>144</v>
      </c>
      <c r="AU1207" s="226" t="s">
        <v>80</v>
      </c>
      <c r="AV1207" s="14" t="s">
        <v>80</v>
      </c>
      <c r="AW1207" s="14" t="s">
        <v>33</v>
      </c>
      <c r="AX1207" s="14" t="s">
        <v>71</v>
      </c>
      <c r="AY1207" s="226" t="s">
        <v>135</v>
      </c>
    </row>
    <row r="1208" spans="1:65" s="15" customFormat="1" ht="10.199999999999999">
      <c r="B1208" s="227"/>
      <c r="C1208" s="228"/>
      <c r="D1208" s="207" t="s">
        <v>144</v>
      </c>
      <c r="E1208" s="229" t="s">
        <v>18</v>
      </c>
      <c r="F1208" s="230" t="s">
        <v>147</v>
      </c>
      <c r="G1208" s="228"/>
      <c r="H1208" s="231">
        <v>26.960000000000004</v>
      </c>
      <c r="I1208" s="232"/>
      <c r="J1208" s="228"/>
      <c r="K1208" s="228"/>
      <c r="L1208" s="233"/>
      <c r="M1208" s="234"/>
      <c r="N1208" s="235"/>
      <c r="O1208" s="235"/>
      <c r="P1208" s="235"/>
      <c r="Q1208" s="235"/>
      <c r="R1208" s="235"/>
      <c r="S1208" s="235"/>
      <c r="T1208" s="236"/>
      <c r="AT1208" s="237" t="s">
        <v>144</v>
      </c>
      <c r="AU1208" s="237" t="s">
        <v>80</v>
      </c>
      <c r="AV1208" s="15" t="s">
        <v>142</v>
      </c>
      <c r="AW1208" s="15" t="s">
        <v>33</v>
      </c>
      <c r="AX1208" s="15" t="s">
        <v>78</v>
      </c>
      <c r="AY1208" s="237" t="s">
        <v>135</v>
      </c>
    </row>
    <row r="1209" spans="1:65" s="2" customFormat="1" ht="21.75" customHeight="1">
      <c r="A1209" s="35"/>
      <c r="B1209" s="36"/>
      <c r="C1209" s="193" t="s">
        <v>892</v>
      </c>
      <c r="D1209" s="193" t="s">
        <v>137</v>
      </c>
      <c r="E1209" s="194" t="s">
        <v>893</v>
      </c>
      <c r="F1209" s="195" t="s">
        <v>894</v>
      </c>
      <c r="G1209" s="196" t="s">
        <v>140</v>
      </c>
      <c r="H1209" s="197">
        <v>26.23</v>
      </c>
      <c r="I1209" s="198"/>
      <c r="J1209" s="197">
        <f>ROUND(I1209*H1209,2)</f>
        <v>0</v>
      </c>
      <c r="K1209" s="195" t="s">
        <v>141</v>
      </c>
      <c r="L1209" s="40"/>
      <c r="M1209" s="199" t="s">
        <v>18</v>
      </c>
      <c r="N1209" s="200" t="s">
        <v>42</v>
      </c>
      <c r="O1209" s="65"/>
      <c r="P1209" s="201">
        <f>O1209*H1209</f>
        <v>0</v>
      </c>
      <c r="Q1209" s="201">
        <v>0</v>
      </c>
      <c r="R1209" s="201">
        <f>Q1209*H1209</f>
        <v>0</v>
      </c>
      <c r="S1209" s="201">
        <v>8.8999999999999996E-2</v>
      </c>
      <c r="T1209" s="202">
        <f>S1209*H1209</f>
        <v>2.33447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203" t="s">
        <v>142</v>
      </c>
      <c r="AT1209" s="203" t="s">
        <v>137</v>
      </c>
      <c r="AU1209" s="203" t="s">
        <v>80</v>
      </c>
      <c r="AY1209" s="18" t="s">
        <v>135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8" t="s">
        <v>78</v>
      </c>
      <c r="BK1209" s="204">
        <f>ROUND(I1209*H1209,2)</f>
        <v>0</v>
      </c>
      <c r="BL1209" s="18" t="s">
        <v>142</v>
      </c>
      <c r="BM1209" s="203" t="s">
        <v>895</v>
      </c>
    </row>
    <row r="1210" spans="1:65" s="13" customFormat="1" ht="10.199999999999999">
      <c r="B1210" s="205"/>
      <c r="C1210" s="206"/>
      <c r="D1210" s="207" t="s">
        <v>144</v>
      </c>
      <c r="E1210" s="208" t="s">
        <v>18</v>
      </c>
      <c r="F1210" s="209" t="s">
        <v>811</v>
      </c>
      <c r="G1210" s="206"/>
      <c r="H1210" s="208" t="s">
        <v>18</v>
      </c>
      <c r="I1210" s="210"/>
      <c r="J1210" s="206"/>
      <c r="K1210" s="206"/>
      <c r="L1210" s="211"/>
      <c r="M1210" s="212"/>
      <c r="N1210" s="213"/>
      <c r="O1210" s="213"/>
      <c r="P1210" s="213"/>
      <c r="Q1210" s="213"/>
      <c r="R1210" s="213"/>
      <c r="S1210" s="213"/>
      <c r="T1210" s="214"/>
      <c r="AT1210" s="215" t="s">
        <v>144</v>
      </c>
      <c r="AU1210" s="215" t="s">
        <v>80</v>
      </c>
      <c r="AV1210" s="13" t="s">
        <v>78</v>
      </c>
      <c r="AW1210" s="13" t="s">
        <v>33</v>
      </c>
      <c r="AX1210" s="13" t="s">
        <v>71</v>
      </c>
      <c r="AY1210" s="215" t="s">
        <v>135</v>
      </c>
    </row>
    <row r="1211" spans="1:65" s="14" customFormat="1" ht="10.199999999999999">
      <c r="B1211" s="216"/>
      <c r="C1211" s="217"/>
      <c r="D1211" s="207" t="s">
        <v>144</v>
      </c>
      <c r="E1211" s="218" t="s">
        <v>18</v>
      </c>
      <c r="F1211" s="219" t="s">
        <v>896</v>
      </c>
      <c r="G1211" s="217"/>
      <c r="H1211" s="220">
        <v>2.5499999999999998</v>
      </c>
      <c r="I1211" s="221"/>
      <c r="J1211" s="217"/>
      <c r="K1211" s="217"/>
      <c r="L1211" s="222"/>
      <c r="M1211" s="223"/>
      <c r="N1211" s="224"/>
      <c r="O1211" s="224"/>
      <c r="P1211" s="224"/>
      <c r="Q1211" s="224"/>
      <c r="R1211" s="224"/>
      <c r="S1211" s="224"/>
      <c r="T1211" s="225"/>
      <c r="AT1211" s="226" t="s">
        <v>144</v>
      </c>
      <c r="AU1211" s="226" t="s">
        <v>80</v>
      </c>
      <c r="AV1211" s="14" t="s">
        <v>80</v>
      </c>
      <c r="AW1211" s="14" t="s">
        <v>33</v>
      </c>
      <c r="AX1211" s="14" t="s">
        <v>71</v>
      </c>
      <c r="AY1211" s="226" t="s">
        <v>135</v>
      </c>
    </row>
    <row r="1212" spans="1:65" s="14" customFormat="1" ht="10.199999999999999">
      <c r="B1212" s="216"/>
      <c r="C1212" s="217"/>
      <c r="D1212" s="207" t="s">
        <v>144</v>
      </c>
      <c r="E1212" s="218" t="s">
        <v>18</v>
      </c>
      <c r="F1212" s="219" t="s">
        <v>897</v>
      </c>
      <c r="G1212" s="217"/>
      <c r="H1212" s="220">
        <v>8.64</v>
      </c>
      <c r="I1212" s="221"/>
      <c r="J1212" s="217"/>
      <c r="K1212" s="217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144</v>
      </c>
      <c r="AU1212" s="226" t="s">
        <v>80</v>
      </c>
      <c r="AV1212" s="14" t="s">
        <v>80</v>
      </c>
      <c r="AW1212" s="14" t="s">
        <v>33</v>
      </c>
      <c r="AX1212" s="14" t="s">
        <v>71</v>
      </c>
      <c r="AY1212" s="226" t="s">
        <v>135</v>
      </c>
    </row>
    <row r="1213" spans="1:65" s="13" customFormat="1" ht="10.199999999999999">
      <c r="B1213" s="205"/>
      <c r="C1213" s="206"/>
      <c r="D1213" s="207" t="s">
        <v>144</v>
      </c>
      <c r="E1213" s="208" t="s">
        <v>18</v>
      </c>
      <c r="F1213" s="209" t="s">
        <v>898</v>
      </c>
      <c r="G1213" s="206"/>
      <c r="H1213" s="208" t="s">
        <v>18</v>
      </c>
      <c r="I1213" s="210"/>
      <c r="J1213" s="206"/>
      <c r="K1213" s="206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144</v>
      </c>
      <c r="AU1213" s="215" t="s">
        <v>80</v>
      </c>
      <c r="AV1213" s="13" t="s">
        <v>78</v>
      </c>
      <c r="AW1213" s="13" t="s">
        <v>33</v>
      </c>
      <c r="AX1213" s="13" t="s">
        <v>71</v>
      </c>
      <c r="AY1213" s="215" t="s">
        <v>135</v>
      </c>
    </row>
    <row r="1214" spans="1:65" s="14" customFormat="1" ht="10.199999999999999">
      <c r="B1214" s="216"/>
      <c r="C1214" s="217"/>
      <c r="D1214" s="207" t="s">
        <v>144</v>
      </c>
      <c r="E1214" s="218" t="s">
        <v>18</v>
      </c>
      <c r="F1214" s="219" t="s">
        <v>899</v>
      </c>
      <c r="G1214" s="217"/>
      <c r="H1214" s="220">
        <v>1.1000000000000001</v>
      </c>
      <c r="I1214" s="221"/>
      <c r="J1214" s="217"/>
      <c r="K1214" s="217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144</v>
      </c>
      <c r="AU1214" s="226" t="s">
        <v>80</v>
      </c>
      <c r="AV1214" s="14" t="s">
        <v>80</v>
      </c>
      <c r="AW1214" s="14" t="s">
        <v>33</v>
      </c>
      <c r="AX1214" s="14" t="s">
        <v>71</v>
      </c>
      <c r="AY1214" s="226" t="s">
        <v>135</v>
      </c>
    </row>
    <row r="1215" spans="1:65" s="14" customFormat="1" ht="10.199999999999999">
      <c r="B1215" s="216"/>
      <c r="C1215" s="217"/>
      <c r="D1215" s="207" t="s">
        <v>144</v>
      </c>
      <c r="E1215" s="218" t="s">
        <v>18</v>
      </c>
      <c r="F1215" s="219" t="s">
        <v>900</v>
      </c>
      <c r="G1215" s="217"/>
      <c r="H1215" s="220">
        <v>1.21</v>
      </c>
      <c r="I1215" s="221"/>
      <c r="J1215" s="217"/>
      <c r="K1215" s="217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144</v>
      </c>
      <c r="AU1215" s="226" t="s">
        <v>80</v>
      </c>
      <c r="AV1215" s="14" t="s">
        <v>80</v>
      </c>
      <c r="AW1215" s="14" t="s">
        <v>33</v>
      </c>
      <c r="AX1215" s="14" t="s">
        <v>71</v>
      </c>
      <c r="AY1215" s="226" t="s">
        <v>135</v>
      </c>
    </row>
    <row r="1216" spans="1:65" s="13" customFormat="1" ht="10.199999999999999">
      <c r="B1216" s="205"/>
      <c r="C1216" s="206"/>
      <c r="D1216" s="207" t="s">
        <v>144</v>
      </c>
      <c r="E1216" s="208" t="s">
        <v>18</v>
      </c>
      <c r="F1216" s="209" t="s">
        <v>836</v>
      </c>
      <c r="G1216" s="206"/>
      <c r="H1216" s="208" t="s">
        <v>18</v>
      </c>
      <c r="I1216" s="210"/>
      <c r="J1216" s="206"/>
      <c r="K1216" s="206"/>
      <c r="L1216" s="211"/>
      <c r="M1216" s="212"/>
      <c r="N1216" s="213"/>
      <c r="O1216" s="213"/>
      <c r="P1216" s="213"/>
      <c r="Q1216" s="213"/>
      <c r="R1216" s="213"/>
      <c r="S1216" s="213"/>
      <c r="T1216" s="214"/>
      <c r="AT1216" s="215" t="s">
        <v>144</v>
      </c>
      <c r="AU1216" s="215" t="s">
        <v>80</v>
      </c>
      <c r="AV1216" s="13" t="s">
        <v>78</v>
      </c>
      <c r="AW1216" s="13" t="s">
        <v>33</v>
      </c>
      <c r="AX1216" s="13" t="s">
        <v>71</v>
      </c>
      <c r="AY1216" s="215" t="s">
        <v>135</v>
      </c>
    </row>
    <row r="1217" spans="1:65" s="14" customFormat="1" ht="10.199999999999999">
      <c r="B1217" s="216"/>
      <c r="C1217" s="217"/>
      <c r="D1217" s="207" t="s">
        <v>144</v>
      </c>
      <c r="E1217" s="218" t="s">
        <v>18</v>
      </c>
      <c r="F1217" s="219" t="s">
        <v>901</v>
      </c>
      <c r="G1217" s="217"/>
      <c r="H1217" s="220">
        <v>6.49</v>
      </c>
      <c r="I1217" s="221"/>
      <c r="J1217" s="217"/>
      <c r="K1217" s="217"/>
      <c r="L1217" s="222"/>
      <c r="M1217" s="223"/>
      <c r="N1217" s="224"/>
      <c r="O1217" s="224"/>
      <c r="P1217" s="224"/>
      <c r="Q1217" s="224"/>
      <c r="R1217" s="224"/>
      <c r="S1217" s="224"/>
      <c r="T1217" s="225"/>
      <c r="AT1217" s="226" t="s">
        <v>144</v>
      </c>
      <c r="AU1217" s="226" t="s">
        <v>80</v>
      </c>
      <c r="AV1217" s="14" t="s">
        <v>80</v>
      </c>
      <c r="AW1217" s="14" t="s">
        <v>33</v>
      </c>
      <c r="AX1217" s="14" t="s">
        <v>71</v>
      </c>
      <c r="AY1217" s="226" t="s">
        <v>135</v>
      </c>
    </row>
    <row r="1218" spans="1:65" s="14" customFormat="1" ht="10.199999999999999">
      <c r="B1218" s="216"/>
      <c r="C1218" s="217"/>
      <c r="D1218" s="207" t="s">
        <v>144</v>
      </c>
      <c r="E1218" s="218" t="s">
        <v>18</v>
      </c>
      <c r="F1218" s="219" t="s">
        <v>902</v>
      </c>
      <c r="G1218" s="217"/>
      <c r="H1218" s="220">
        <v>5.34</v>
      </c>
      <c r="I1218" s="221"/>
      <c r="J1218" s="217"/>
      <c r="K1218" s="217"/>
      <c r="L1218" s="222"/>
      <c r="M1218" s="223"/>
      <c r="N1218" s="224"/>
      <c r="O1218" s="224"/>
      <c r="P1218" s="224"/>
      <c r="Q1218" s="224"/>
      <c r="R1218" s="224"/>
      <c r="S1218" s="224"/>
      <c r="T1218" s="225"/>
      <c r="AT1218" s="226" t="s">
        <v>144</v>
      </c>
      <c r="AU1218" s="226" t="s">
        <v>80</v>
      </c>
      <c r="AV1218" s="14" t="s">
        <v>80</v>
      </c>
      <c r="AW1218" s="14" t="s">
        <v>33</v>
      </c>
      <c r="AX1218" s="14" t="s">
        <v>71</v>
      </c>
      <c r="AY1218" s="226" t="s">
        <v>135</v>
      </c>
    </row>
    <row r="1219" spans="1:65" s="14" customFormat="1" ht="10.199999999999999">
      <c r="B1219" s="216"/>
      <c r="C1219" s="217"/>
      <c r="D1219" s="207" t="s">
        <v>144</v>
      </c>
      <c r="E1219" s="218" t="s">
        <v>18</v>
      </c>
      <c r="F1219" s="219" t="s">
        <v>903</v>
      </c>
      <c r="G1219" s="217"/>
      <c r="H1219" s="220">
        <v>0.9</v>
      </c>
      <c r="I1219" s="221"/>
      <c r="J1219" s="217"/>
      <c r="K1219" s="217"/>
      <c r="L1219" s="222"/>
      <c r="M1219" s="223"/>
      <c r="N1219" s="224"/>
      <c r="O1219" s="224"/>
      <c r="P1219" s="224"/>
      <c r="Q1219" s="224"/>
      <c r="R1219" s="224"/>
      <c r="S1219" s="224"/>
      <c r="T1219" s="225"/>
      <c r="AT1219" s="226" t="s">
        <v>144</v>
      </c>
      <c r="AU1219" s="226" t="s">
        <v>80</v>
      </c>
      <c r="AV1219" s="14" t="s">
        <v>80</v>
      </c>
      <c r="AW1219" s="14" t="s">
        <v>33</v>
      </c>
      <c r="AX1219" s="14" t="s">
        <v>71</v>
      </c>
      <c r="AY1219" s="226" t="s">
        <v>135</v>
      </c>
    </row>
    <row r="1220" spans="1:65" s="15" customFormat="1" ht="10.199999999999999">
      <c r="B1220" s="227"/>
      <c r="C1220" s="228"/>
      <c r="D1220" s="207" t="s">
        <v>144</v>
      </c>
      <c r="E1220" s="229" t="s">
        <v>18</v>
      </c>
      <c r="F1220" s="230" t="s">
        <v>147</v>
      </c>
      <c r="G1220" s="228"/>
      <c r="H1220" s="231">
        <v>26.23</v>
      </c>
      <c r="I1220" s="232"/>
      <c r="J1220" s="228"/>
      <c r="K1220" s="228"/>
      <c r="L1220" s="233"/>
      <c r="M1220" s="234"/>
      <c r="N1220" s="235"/>
      <c r="O1220" s="235"/>
      <c r="P1220" s="235"/>
      <c r="Q1220" s="235"/>
      <c r="R1220" s="235"/>
      <c r="S1220" s="235"/>
      <c r="T1220" s="236"/>
      <c r="AT1220" s="237" t="s">
        <v>144</v>
      </c>
      <c r="AU1220" s="237" t="s">
        <v>80</v>
      </c>
      <c r="AV1220" s="15" t="s">
        <v>142</v>
      </c>
      <c r="AW1220" s="15" t="s">
        <v>33</v>
      </c>
      <c r="AX1220" s="15" t="s">
        <v>78</v>
      </c>
      <c r="AY1220" s="237" t="s">
        <v>135</v>
      </c>
    </row>
    <row r="1221" spans="1:65" s="2" customFormat="1" ht="16.5" customHeight="1">
      <c r="A1221" s="35"/>
      <c r="B1221" s="36"/>
      <c r="C1221" s="193" t="s">
        <v>904</v>
      </c>
      <c r="D1221" s="193" t="s">
        <v>137</v>
      </c>
      <c r="E1221" s="194" t="s">
        <v>905</v>
      </c>
      <c r="F1221" s="195" t="s">
        <v>906</v>
      </c>
      <c r="G1221" s="196" t="s">
        <v>140</v>
      </c>
      <c r="H1221" s="197">
        <v>1170.0899999999999</v>
      </c>
      <c r="I1221" s="198"/>
      <c r="J1221" s="197">
        <f>ROUND(I1221*H1221,2)</f>
        <v>0</v>
      </c>
      <c r="K1221" s="195" t="s">
        <v>141</v>
      </c>
      <c r="L1221" s="40"/>
      <c r="M1221" s="199" t="s">
        <v>18</v>
      </c>
      <c r="N1221" s="200" t="s">
        <v>42</v>
      </c>
      <c r="O1221" s="65"/>
      <c r="P1221" s="201">
        <f>O1221*H1221</f>
        <v>0</v>
      </c>
      <c r="Q1221" s="201">
        <v>0</v>
      </c>
      <c r="R1221" s="201">
        <f>Q1221*H1221</f>
        <v>0</v>
      </c>
      <c r="S1221" s="201">
        <v>0</v>
      </c>
      <c r="T1221" s="202">
        <f>S1221*H1221</f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203" t="s">
        <v>142</v>
      </c>
      <c r="AT1221" s="203" t="s">
        <v>137</v>
      </c>
      <c r="AU1221" s="203" t="s">
        <v>80</v>
      </c>
      <c r="AY1221" s="18" t="s">
        <v>135</v>
      </c>
      <c r="BE1221" s="204">
        <f>IF(N1221="základní",J1221,0)</f>
        <v>0</v>
      </c>
      <c r="BF1221" s="204">
        <f>IF(N1221="snížená",J1221,0)</f>
        <v>0</v>
      </c>
      <c r="BG1221" s="204">
        <f>IF(N1221="zákl. přenesená",J1221,0)</f>
        <v>0</v>
      </c>
      <c r="BH1221" s="204">
        <f>IF(N1221="sníž. přenesená",J1221,0)</f>
        <v>0</v>
      </c>
      <c r="BI1221" s="204">
        <f>IF(N1221="nulová",J1221,0)</f>
        <v>0</v>
      </c>
      <c r="BJ1221" s="18" t="s">
        <v>78</v>
      </c>
      <c r="BK1221" s="204">
        <f>ROUND(I1221*H1221,2)</f>
        <v>0</v>
      </c>
      <c r="BL1221" s="18" t="s">
        <v>142</v>
      </c>
      <c r="BM1221" s="203" t="s">
        <v>907</v>
      </c>
    </row>
    <row r="1222" spans="1:65" s="13" customFormat="1" ht="10.199999999999999">
      <c r="B1222" s="205"/>
      <c r="C1222" s="206"/>
      <c r="D1222" s="207" t="s">
        <v>144</v>
      </c>
      <c r="E1222" s="208" t="s">
        <v>18</v>
      </c>
      <c r="F1222" s="209" t="s">
        <v>341</v>
      </c>
      <c r="G1222" s="206"/>
      <c r="H1222" s="208" t="s">
        <v>18</v>
      </c>
      <c r="I1222" s="210"/>
      <c r="J1222" s="206"/>
      <c r="K1222" s="206"/>
      <c r="L1222" s="211"/>
      <c r="M1222" s="212"/>
      <c r="N1222" s="213"/>
      <c r="O1222" s="213"/>
      <c r="P1222" s="213"/>
      <c r="Q1222" s="213"/>
      <c r="R1222" s="213"/>
      <c r="S1222" s="213"/>
      <c r="T1222" s="214"/>
      <c r="AT1222" s="215" t="s">
        <v>144</v>
      </c>
      <c r="AU1222" s="215" t="s">
        <v>80</v>
      </c>
      <c r="AV1222" s="13" t="s">
        <v>78</v>
      </c>
      <c r="AW1222" s="13" t="s">
        <v>33</v>
      </c>
      <c r="AX1222" s="13" t="s">
        <v>71</v>
      </c>
      <c r="AY1222" s="215" t="s">
        <v>135</v>
      </c>
    </row>
    <row r="1223" spans="1:65" s="14" customFormat="1" ht="10.199999999999999">
      <c r="B1223" s="216"/>
      <c r="C1223" s="217"/>
      <c r="D1223" s="207" t="s">
        <v>144</v>
      </c>
      <c r="E1223" s="218" t="s">
        <v>18</v>
      </c>
      <c r="F1223" s="219" t="s">
        <v>357</v>
      </c>
      <c r="G1223" s="217"/>
      <c r="H1223" s="220">
        <v>209.28</v>
      </c>
      <c r="I1223" s="221"/>
      <c r="J1223" s="217"/>
      <c r="K1223" s="217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144</v>
      </c>
      <c r="AU1223" s="226" t="s">
        <v>80</v>
      </c>
      <c r="AV1223" s="14" t="s">
        <v>80</v>
      </c>
      <c r="AW1223" s="14" t="s">
        <v>33</v>
      </c>
      <c r="AX1223" s="14" t="s">
        <v>71</v>
      </c>
      <c r="AY1223" s="226" t="s">
        <v>135</v>
      </c>
    </row>
    <row r="1224" spans="1:65" s="14" customFormat="1" ht="10.199999999999999">
      <c r="B1224" s="216"/>
      <c r="C1224" s="217"/>
      <c r="D1224" s="207" t="s">
        <v>144</v>
      </c>
      <c r="E1224" s="218" t="s">
        <v>18</v>
      </c>
      <c r="F1224" s="219" t="s">
        <v>342</v>
      </c>
      <c r="G1224" s="217"/>
      <c r="H1224" s="220">
        <v>11.52</v>
      </c>
      <c r="I1224" s="221"/>
      <c r="J1224" s="217"/>
      <c r="K1224" s="217"/>
      <c r="L1224" s="222"/>
      <c r="M1224" s="223"/>
      <c r="N1224" s="224"/>
      <c r="O1224" s="224"/>
      <c r="P1224" s="224"/>
      <c r="Q1224" s="224"/>
      <c r="R1224" s="224"/>
      <c r="S1224" s="224"/>
      <c r="T1224" s="225"/>
      <c r="AT1224" s="226" t="s">
        <v>144</v>
      </c>
      <c r="AU1224" s="226" t="s">
        <v>80</v>
      </c>
      <c r="AV1224" s="14" t="s">
        <v>80</v>
      </c>
      <c r="AW1224" s="14" t="s">
        <v>33</v>
      </c>
      <c r="AX1224" s="14" t="s">
        <v>71</v>
      </c>
      <c r="AY1224" s="226" t="s">
        <v>135</v>
      </c>
    </row>
    <row r="1225" spans="1:65" s="14" customFormat="1" ht="10.199999999999999">
      <c r="B1225" s="216"/>
      <c r="C1225" s="217"/>
      <c r="D1225" s="207" t="s">
        <v>144</v>
      </c>
      <c r="E1225" s="218" t="s">
        <v>18</v>
      </c>
      <c r="F1225" s="219" t="s">
        <v>358</v>
      </c>
      <c r="G1225" s="217"/>
      <c r="H1225" s="220">
        <v>100.8</v>
      </c>
      <c r="I1225" s="221"/>
      <c r="J1225" s="217"/>
      <c r="K1225" s="217"/>
      <c r="L1225" s="222"/>
      <c r="M1225" s="223"/>
      <c r="N1225" s="224"/>
      <c r="O1225" s="224"/>
      <c r="P1225" s="224"/>
      <c r="Q1225" s="224"/>
      <c r="R1225" s="224"/>
      <c r="S1225" s="224"/>
      <c r="T1225" s="225"/>
      <c r="AT1225" s="226" t="s">
        <v>144</v>
      </c>
      <c r="AU1225" s="226" t="s">
        <v>80</v>
      </c>
      <c r="AV1225" s="14" t="s">
        <v>80</v>
      </c>
      <c r="AW1225" s="14" t="s">
        <v>33</v>
      </c>
      <c r="AX1225" s="14" t="s">
        <v>71</v>
      </c>
      <c r="AY1225" s="226" t="s">
        <v>135</v>
      </c>
    </row>
    <row r="1226" spans="1:65" s="14" customFormat="1" ht="10.199999999999999">
      <c r="B1226" s="216"/>
      <c r="C1226" s="217"/>
      <c r="D1226" s="207" t="s">
        <v>144</v>
      </c>
      <c r="E1226" s="218" t="s">
        <v>18</v>
      </c>
      <c r="F1226" s="219" t="s">
        <v>343</v>
      </c>
      <c r="G1226" s="217"/>
      <c r="H1226" s="220">
        <v>5.76</v>
      </c>
      <c r="I1226" s="221"/>
      <c r="J1226" s="217"/>
      <c r="K1226" s="217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144</v>
      </c>
      <c r="AU1226" s="226" t="s">
        <v>80</v>
      </c>
      <c r="AV1226" s="14" t="s">
        <v>80</v>
      </c>
      <c r="AW1226" s="14" t="s">
        <v>33</v>
      </c>
      <c r="AX1226" s="14" t="s">
        <v>71</v>
      </c>
      <c r="AY1226" s="226" t="s">
        <v>135</v>
      </c>
    </row>
    <row r="1227" spans="1:65" s="14" customFormat="1" ht="10.199999999999999">
      <c r="B1227" s="216"/>
      <c r="C1227" s="217"/>
      <c r="D1227" s="207" t="s">
        <v>144</v>
      </c>
      <c r="E1227" s="218" t="s">
        <v>18</v>
      </c>
      <c r="F1227" s="219" t="s">
        <v>359</v>
      </c>
      <c r="G1227" s="217"/>
      <c r="H1227" s="220">
        <v>120.99</v>
      </c>
      <c r="I1227" s="221"/>
      <c r="J1227" s="217"/>
      <c r="K1227" s="217"/>
      <c r="L1227" s="222"/>
      <c r="M1227" s="223"/>
      <c r="N1227" s="224"/>
      <c r="O1227" s="224"/>
      <c r="P1227" s="224"/>
      <c r="Q1227" s="224"/>
      <c r="R1227" s="224"/>
      <c r="S1227" s="224"/>
      <c r="T1227" s="225"/>
      <c r="AT1227" s="226" t="s">
        <v>144</v>
      </c>
      <c r="AU1227" s="226" t="s">
        <v>80</v>
      </c>
      <c r="AV1227" s="14" t="s">
        <v>80</v>
      </c>
      <c r="AW1227" s="14" t="s">
        <v>33</v>
      </c>
      <c r="AX1227" s="14" t="s">
        <v>71</v>
      </c>
      <c r="AY1227" s="226" t="s">
        <v>135</v>
      </c>
    </row>
    <row r="1228" spans="1:65" s="14" customFormat="1" ht="10.199999999999999">
      <c r="B1228" s="216"/>
      <c r="C1228" s="217"/>
      <c r="D1228" s="207" t="s">
        <v>144</v>
      </c>
      <c r="E1228" s="218" t="s">
        <v>18</v>
      </c>
      <c r="F1228" s="219" t="s">
        <v>344</v>
      </c>
      <c r="G1228" s="217"/>
      <c r="H1228" s="220">
        <v>6.66</v>
      </c>
      <c r="I1228" s="221"/>
      <c r="J1228" s="217"/>
      <c r="K1228" s="217"/>
      <c r="L1228" s="222"/>
      <c r="M1228" s="223"/>
      <c r="N1228" s="224"/>
      <c r="O1228" s="224"/>
      <c r="P1228" s="224"/>
      <c r="Q1228" s="224"/>
      <c r="R1228" s="224"/>
      <c r="S1228" s="224"/>
      <c r="T1228" s="225"/>
      <c r="AT1228" s="226" t="s">
        <v>144</v>
      </c>
      <c r="AU1228" s="226" t="s">
        <v>80</v>
      </c>
      <c r="AV1228" s="14" t="s">
        <v>80</v>
      </c>
      <c r="AW1228" s="14" t="s">
        <v>33</v>
      </c>
      <c r="AX1228" s="14" t="s">
        <v>71</v>
      </c>
      <c r="AY1228" s="226" t="s">
        <v>135</v>
      </c>
    </row>
    <row r="1229" spans="1:65" s="14" customFormat="1" ht="10.199999999999999">
      <c r="B1229" s="216"/>
      <c r="C1229" s="217"/>
      <c r="D1229" s="207" t="s">
        <v>144</v>
      </c>
      <c r="E1229" s="218" t="s">
        <v>18</v>
      </c>
      <c r="F1229" s="219" t="s">
        <v>360</v>
      </c>
      <c r="G1229" s="217"/>
      <c r="H1229" s="220">
        <v>41.22</v>
      </c>
      <c r="I1229" s="221"/>
      <c r="J1229" s="217"/>
      <c r="K1229" s="217"/>
      <c r="L1229" s="222"/>
      <c r="M1229" s="223"/>
      <c r="N1229" s="224"/>
      <c r="O1229" s="224"/>
      <c r="P1229" s="224"/>
      <c r="Q1229" s="224"/>
      <c r="R1229" s="224"/>
      <c r="S1229" s="224"/>
      <c r="T1229" s="225"/>
      <c r="AT1229" s="226" t="s">
        <v>144</v>
      </c>
      <c r="AU1229" s="226" t="s">
        <v>80</v>
      </c>
      <c r="AV1229" s="14" t="s">
        <v>80</v>
      </c>
      <c r="AW1229" s="14" t="s">
        <v>33</v>
      </c>
      <c r="AX1229" s="14" t="s">
        <v>71</v>
      </c>
      <c r="AY1229" s="226" t="s">
        <v>135</v>
      </c>
    </row>
    <row r="1230" spans="1:65" s="13" customFormat="1" ht="10.199999999999999">
      <c r="B1230" s="205"/>
      <c r="C1230" s="206"/>
      <c r="D1230" s="207" t="s">
        <v>144</v>
      </c>
      <c r="E1230" s="208" t="s">
        <v>18</v>
      </c>
      <c r="F1230" s="209" t="s">
        <v>361</v>
      </c>
      <c r="G1230" s="206"/>
      <c r="H1230" s="208" t="s">
        <v>18</v>
      </c>
      <c r="I1230" s="210"/>
      <c r="J1230" s="206"/>
      <c r="K1230" s="206"/>
      <c r="L1230" s="211"/>
      <c r="M1230" s="212"/>
      <c r="N1230" s="213"/>
      <c r="O1230" s="213"/>
      <c r="P1230" s="213"/>
      <c r="Q1230" s="213"/>
      <c r="R1230" s="213"/>
      <c r="S1230" s="213"/>
      <c r="T1230" s="214"/>
      <c r="AT1230" s="215" t="s">
        <v>144</v>
      </c>
      <c r="AU1230" s="215" t="s">
        <v>80</v>
      </c>
      <c r="AV1230" s="13" t="s">
        <v>78</v>
      </c>
      <c r="AW1230" s="13" t="s">
        <v>33</v>
      </c>
      <c r="AX1230" s="13" t="s">
        <v>71</v>
      </c>
      <c r="AY1230" s="215" t="s">
        <v>135</v>
      </c>
    </row>
    <row r="1231" spans="1:65" s="14" customFormat="1" ht="10.199999999999999">
      <c r="B1231" s="216"/>
      <c r="C1231" s="217"/>
      <c r="D1231" s="207" t="s">
        <v>144</v>
      </c>
      <c r="E1231" s="218" t="s">
        <v>18</v>
      </c>
      <c r="F1231" s="219" t="s">
        <v>362</v>
      </c>
      <c r="G1231" s="217"/>
      <c r="H1231" s="220">
        <v>192.68</v>
      </c>
      <c r="I1231" s="221"/>
      <c r="J1231" s="217"/>
      <c r="K1231" s="217"/>
      <c r="L1231" s="222"/>
      <c r="M1231" s="223"/>
      <c r="N1231" s="224"/>
      <c r="O1231" s="224"/>
      <c r="P1231" s="224"/>
      <c r="Q1231" s="224"/>
      <c r="R1231" s="224"/>
      <c r="S1231" s="224"/>
      <c r="T1231" s="225"/>
      <c r="AT1231" s="226" t="s">
        <v>144</v>
      </c>
      <c r="AU1231" s="226" t="s">
        <v>80</v>
      </c>
      <c r="AV1231" s="14" t="s">
        <v>80</v>
      </c>
      <c r="AW1231" s="14" t="s">
        <v>33</v>
      </c>
      <c r="AX1231" s="14" t="s">
        <v>71</v>
      </c>
      <c r="AY1231" s="226" t="s">
        <v>135</v>
      </c>
    </row>
    <row r="1232" spans="1:65" s="14" customFormat="1" ht="10.199999999999999">
      <c r="B1232" s="216"/>
      <c r="C1232" s="217"/>
      <c r="D1232" s="207" t="s">
        <v>144</v>
      </c>
      <c r="E1232" s="218" t="s">
        <v>18</v>
      </c>
      <c r="F1232" s="219" t="s">
        <v>363</v>
      </c>
      <c r="G1232" s="217"/>
      <c r="H1232" s="220">
        <v>0.64</v>
      </c>
      <c r="I1232" s="221"/>
      <c r="J1232" s="217"/>
      <c r="K1232" s="217"/>
      <c r="L1232" s="222"/>
      <c r="M1232" s="223"/>
      <c r="N1232" s="224"/>
      <c r="O1232" s="224"/>
      <c r="P1232" s="224"/>
      <c r="Q1232" s="224"/>
      <c r="R1232" s="224"/>
      <c r="S1232" s="224"/>
      <c r="T1232" s="225"/>
      <c r="AT1232" s="226" t="s">
        <v>144</v>
      </c>
      <c r="AU1232" s="226" t="s">
        <v>80</v>
      </c>
      <c r="AV1232" s="14" t="s">
        <v>80</v>
      </c>
      <c r="AW1232" s="14" t="s">
        <v>33</v>
      </c>
      <c r="AX1232" s="14" t="s">
        <v>71</v>
      </c>
      <c r="AY1232" s="226" t="s">
        <v>135</v>
      </c>
    </row>
    <row r="1233" spans="2:51" s="14" customFormat="1" ht="10.199999999999999">
      <c r="B1233" s="216"/>
      <c r="C1233" s="217"/>
      <c r="D1233" s="207" t="s">
        <v>144</v>
      </c>
      <c r="E1233" s="218" t="s">
        <v>18</v>
      </c>
      <c r="F1233" s="219" t="s">
        <v>363</v>
      </c>
      <c r="G1233" s="217"/>
      <c r="H1233" s="220">
        <v>0.64</v>
      </c>
      <c r="I1233" s="221"/>
      <c r="J1233" s="217"/>
      <c r="K1233" s="217"/>
      <c r="L1233" s="222"/>
      <c r="M1233" s="223"/>
      <c r="N1233" s="224"/>
      <c r="O1233" s="224"/>
      <c r="P1233" s="224"/>
      <c r="Q1233" s="224"/>
      <c r="R1233" s="224"/>
      <c r="S1233" s="224"/>
      <c r="T1233" s="225"/>
      <c r="AT1233" s="226" t="s">
        <v>144</v>
      </c>
      <c r="AU1233" s="226" t="s">
        <v>80</v>
      </c>
      <c r="AV1233" s="14" t="s">
        <v>80</v>
      </c>
      <c r="AW1233" s="14" t="s">
        <v>33</v>
      </c>
      <c r="AX1233" s="14" t="s">
        <v>71</v>
      </c>
      <c r="AY1233" s="226" t="s">
        <v>135</v>
      </c>
    </row>
    <row r="1234" spans="2:51" s="14" customFormat="1" ht="10.199999999999999">
      <c r="B1234" s="216"/>
      <c r="C1234" s="217"/>
      <c r="D1234" s="207" t="s">
        <v>144</v>
      </c>
      <c r="E1234" s="218" t="s">
        <v>18</v>
      </c>
      <c r="F1234" s="219" t="s">
        <v>364</v>
      </c>
      <c r="G1234" s="217"/>
      <c r="H1234" s="220">
        <v>6.89</v>
      </c>
      <c r="I1234" s="221"/>
      <c r="J1234" s="217"/>
      <c r="K1234" s="217"/>
      <c r="L1234" s="222"/>
      <c r="M1234" s="223"/>
      <c r="N1234" s="224"/>
      <c r="O1234" s="224"/>
      <c r="P1234" s="224"/>
      <c r="Q1234" s="224"/>
      <c r="R1234" s="224"/>
      <c r="S1234" s="224"/>
      <c r="T1234" s="225"/>
      <c r="AT1234" s="226" t="s">
        <v>144</v>
      </c>
      <c r="AU1234" s="226" t="s">
        <v>80</v>
      </c>
      <c r="AV1234" s="14" t="s">
        <v>80</v>
      </c>
      <c r="AW1234" s="14" t="s">
        <v>33</v>
      </c>
      <c r="AX1234" s="14" t="s">
        <v>71</v>
      </c>
      <c r="AY1234" s="226" t="s">
        <v>135</v>
      </c>
    </row>
    <row r="1235" spans="2:51" s="14" customFormat="1" ht="10.199999999999999">
      <c r="B1235" s="216"/>
      <c r="C1235" s="217"/>
      <c r="D1235" s="207" t="s">
        <v>144</v>
      </c>
      <c r="E1235" s="218" t="s">
        <v>18</v>
      </c>
      <c r="F1235" s="219" t="s">
        <v>364</v>
      </c>
      <c r="G1235" s="217"/>
      <c r="H1235" s="220">
        <v>6.89</v>
      </c>
      <c r="I1235" s="221"/>
      <c r="J1235" s="217"/>
      <c r="K1235" s="217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144</v>
      </c>
      <c r="AU1235" s="226" t="s">
        <v>80</v>
      </c>
      <c r="AV1235" s="14" t="s">
        <v>80</v>
      </c>
      <c r="AW1235" s="14" t="s">
        <v>33</v>
      </c>
      <c r="AX1235" s="14" t="s">
        <v>71</v>
      </c>
      <c r="AY1235" s="226" t="s">
        <v>135</v>
      </c>
    </row>
    <row r="1236" spans="2:51" s="14" customFormat="1" ht="10.199999999999999">
      <c r="B1236" s="216"/>
      <c r="C1236" s="217"/>
      <c r="D1236" s="207" t="s">
        <v>144</v>
      </c>
      <c r="E1236" s="218" t="s">
        <v>18</v>
      </c>
      <c r="F1236" s="219" t="s">
        <v>365</v>
      </c>
      <c r="G1236" s="217"/>
      <c r="H1236" s="220">
        <v>6</v>
      </c>
      <c r="I1236" s="221"/>
      <c r="J1236" s="217"/>
      <c r="K1236" s="217"/>
      <c r="L1236" s="222"/>
      <c r="M1236" s="223"/>
      <c r="N1236" s="224"/>
      <c r="O1236" s="224"/>
      <c r="P1236" s="224"/>
      <c r="Q1236" s="224"/>
      <c r="R1236" s="224"/>
      <c r="S1236" s="224"/>
      <c r="T1236" s="225"/>
      <c r="AT1236" s="226" t="s">
        <v>144</v>
      </c>
      <c r="AU1236" s="226" t="s">
        <v>80</v>
      </c>
      <c r="AV1236" s="14" t="s">
        <v>80</v>
      </c>
      <c r="AW1236" s="14" t="s">
        <v>33</v>
      </c>
      <c r="AX1236" s="14" t="s">
        <v>71</v>
      </c>
      <c r="AY1236" s="226" t="s">
        <v>135</v>
      </c>
    </row>
    <row r="1237" spans="2:51" s="14" customFormat="1" ht="10.199999999999999">
      <c r="B1237" s="216"/>
      <c r="C1237" s="217"/>
      <c r="D1237" s="207" t="s">
        <v>144</v>
      </c>
      <c r="E1237" s="218" t="s">
        <v>18</v>
      </c>
      <c r="F1237" s="219" t="s">
        <v>366</v>
      </c>
      <c r="G1237" s="217"/>
      <c r="H1237" s="220">
        <v>7.31</v>
      </c>
      <c r="I1237" s="221"/>
      <c r="J1237" s="217"/>
      <c r="K1237" s="217"/>
      <c r="L1237" s="222"/>
      <c r="M1237" s="223"/>
      <c r="N1237" s="224"/>
      <c r="O1237" s="224"/>
      <c r="P1237" s="224"/>
      <c r="Q1237" s="224"/>
      <c r="R1237" s="224"/>
      <c r="S1237" s="224"/>
      <c r="T1237" s="225"/>
      <c r="AT1237" s="226" t="s">
        <v>144</v>
      </c>
      <c r="AU1237" s="226" t="s">
        <v>80</v>
      </c>
      <c r="AV1237" s="14" t="s">
        <v>80</v>
      </c>
      <c r="AW1237" s="14" t="s">
        <v>33</v>
      </c>
      <c r="AX1237" s="14" t="s">
        <v>71</v>
      </c>
      <c r="AY1237" s="226" t="s">
        <v>135</v>
      </c>
    </row>
    <row r="1238" spans="2:51" s="14" customFormat="1" ht="10.199999999999999">
      <c r="B1238" s="216"/>
      <c r="C1238" s="217"/>
      <c r="D1238" s="207" t="s">
        <v>144</v>
      </c>
      <c r="E1238" s="218" t="s">
        <v>18</v>
      </c>
      <c r="F1238" s="219" t="s">
        <v>366</v>
      </c>
      <c r="G1238" s="217"/>
      <c r="H1238" s="220">
        <v>7.31</v>
      </c>
      <c r="I1238" s="221"/>
      <c r="J1238" s="217"/>
      <c r="K1238" s="217"/>
      <c r="L1238" s="222"/>
      <c r="M1238" s="223"/>
      <c r="N1238" s="224"/>
      <c r="O1238" s="224"/>
      <c r="P1238" s="224"/>
      <c r="Q1238" s="224"/>
      <c r="R1238" s="224"/>
      <c r="S1238" s="224"/>
      <c r="T1238" s="225"/>
      <c r="AT1238" s="226" t="s">
        <v>144</v>
      </c>
      <c r="AU1238" s="226" t="s">
        <v>80</v>
      </c>
      <c r="AV1238" s="14" t="s">
        <v>80</v>
      </c>
      <c r="AW1238" s="14" t="s">
        <v>33</v>
      </c>
      <c r="AX1238" s="14" t="s">
        <v>71</v>
      </c>
      <c r="AY1238" s="226" t="s">
        <v>135</v>
      </c>
    </row>
    <row r="1239" spans="2:51" s="14" customFormat="1" ht="10.199999999999999">
      <c r="B1239" s="216"/>
      <c r="C1239" s="217"/>
      <c r="D1239" s="207" t="s">
        <v>144</v>
      </c>
      <c r="E1239" s="218" t="s">
        <v>18</v>
      </c>
      <c r="F1239" s="219" t="s">
        <v>367</v>
      </c>
      <c r="G1239" s="217"/>
      <c r="H1239" s="220">
        <v>3.29</v>
      </c>
      <c r="I1239" s="221"/>
      <c r="J1239" s="217"/>
      <c r="K1239" s="217"/>
      <c r="L1239" s="222"/>
      <c r="M1239" s="223"/>
      <c r="N1239" s="224"/>
      <c r="O1239" s="224"/>
      <c r="P1239" s="224"/>
      <c r="Q1239" s="224"/>
      <c r="R1239" s="224"/>
      <c r="S1239" s="224"/>
      <c r="T1239" s="225"/>
      <c r="AT1239" s="226" t="s">
        <v>144</v>
      </c>
      <c r="AU1239" s="226" t="s">
        <v>80</v>
      </c>
      <c r="AV1239" s="14" t="s">
        <v>80</v>
      </c>
      <c r="AW1239" s="14" t="s">
        <v>33</v>
      </c>
      <c r="AX1239" s="14" t="s">
        <v>71</v>
      </c>
      <c r="AY1239" s="226" t="s">
        <v>135</v>
      </c>
    </row>
    <row r="1240" spans="2:51" s="14" customFormat="1" ht="10.199999999999999">
      <c r="B1240" s="216"/>
      <c r="C1240" s="217"/>
      <c r="D1240" s="207" t="s">
        <v>144</v>
      </c>
      <c r="E1240" s="218" t="s">
        <v>18</v>
      </c>
      <c r="F1240" s="219" t="s">
        <v>367</v>
      </c>
      <c r="G1240" s="217"/>
      <c r="H1240" s="220">
        <v>3.29</v>
      </c>
      <c r="I1240" s="221"/>
      <c r="J1240" s="217"/>
      <c r="K1240" s="217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144</v>
      </c>
      <c r="AU1240" s="226" t="s">
        <v>80</v>
      </c>
      <c r="AV1240" s="14" t="s">
        <v>80</v>
      </c>
      <c r="AW1240" s="14" t="s">
        <v>33</v>
      </c>
      <c r="AX1240" s="14" t="s">
        <v>71</v>
      </c>
      <c r="AY1240" s="226" t="s">
        <v>135</v>
      </c>
    </row>
    <row r="1241" spans="2:51" s="14" customFormat="1" ht="10.199999999999999">
      <c r="B1241" s="216"/>
      <c r="C1241" s="217"/>
      <c r="D1241" s="207" t="s">
        <v>144</v>
      </c>
      <c r="E1241" s="218" t="s">
        <v>18</v>
      </c>
      <c r="F1241" s="219" t="s">
        <v>363</v>
      </c>
      <c r="G1241" s="217"/>
      <c r="H1241" s="220">
        <v>0.64</v>
      </c>
      <c r="I1241" s="221"/>
      <c r="J1241" s="217"/>
      <c r="K1241" s="217"/>
      <c r="L1241" s="222"/>
      <c r="M1241" s="223"/>
      <c r="N1241" s="224"/>
      <c r="O1241" s="224"/>
      <c r="P1241" s="224"/>
      <c r="Q1241" s="224"/>
      <c r="R1241" s="224"/>
      <c r="S1241" s="224"/>
      <c r="T1241" s="225"/>
      <c r="AT1241" s="226" t="s">
        <v>144</v>
      </c>
      <c r="AU1241" s="226" t="s">
        <v>80</v>
      </c>
      <c r="AV1241" s="14" t="s">
        <v>80</v>
      </c>
      <c r="AW1241" s="14" t="s">
        <v>33</v>
      </c>
      <c r="AX1241" s="14" t="s">
        <v>71</v>
      </c>
      <c r="AY1241" s="226" t="s">
        <v>135</v>
      </c>
    </row>
    <row r="1242" spans="2:51" s="13" customFormat="1" ht="10.199999999999999">
      <c r="B1242" s="205"/>
      <c r="C1242" s="206"/>
      <c r="D1242" s="207" t="s">
        <v>144</v>
      </c>
      <c r="E1242" s="208" t="s">
        <v>18</v>
      </c>
      <c r="F1242" s="209" t="s">
        <v>345</v>
      </c>
      <c r="G1242" s="206"/>
      <c r="H1242" s="208" t="s">
        <v>18</v>
      </c>
      <c r="I1242" s="210"/>
      <c r="J1242" s="206"/>
      <c r="K1242" s="206"/>
      <c r="L1242" s="211"/>
      <c r="M1242" s="212"/>
      <c r="N1242" s="213"/>
      <c r="O1242" s="213"/>
      <c r="P1242" s="213"/>
      <c r="Q1242" s="213"/>
      <c r="R1242" s="213"/>
      <c r="S1242" s="213"/>
      <c r="T1242" s="214"/>
      <c r="AT1242" s="215" t="s">
        <v>144</v>
      </c>
      <c r="AU1242" s="215" t="s">
        <v>80</v>
      </c>
      <c r="AV1242" s="13" t="s">
        <v>78</v>
      </c>
      <c r="AW1242" s="13" t="s">
        <v>33</v>
      </c>
      <c r="AX1242" s="13" t="s">
        <v>71</v>
      </c>
      <c r="AY1242" s="215" t="s">
        <v>135</v>
      </c>
    </row>
    <row r="1243" spans="2:51" s="14" customFormat="1" ht="10.199999999999999">
      <c r="B1243" s="216"/>
      <c r="C1243" s="217"/>
      <c r="D1243" s="207" t="s">
        <v>144</v>
      </c>
      <c r="E1243" s="218" t="s">
        <v>18</v>
      </c>
      <c r="F1243" s="219" t="s">
        <v>368</v>
      </c>
      <c r="G1243" s="217"/>
      <c r="H1243" s="220">
        <v>41.54</v>
      </c>
      <c r="I1243" s="221"/>
      <c r="J1243" s="217"/>
      <c r="K1243" s="217"/>
      <c r="L1243" s="222"/>
      <c r="M1243" s="223"/>
      <c r="N1243" s="224"/>
      <c r="O1243" s="224"/>
      <c r="P1243" s="224"/>
      <c r="Q1243" s="224"/>
      <c r="R1243" s="224"/>
      <c r="S1243" s="224"/>
      <c r="T1243" s="225"/>
      <c r="AT1243" s="226" t="s">
        <v>144</v>
      </c>
      <c r="AU1243" s="226" t="s">
        <v>80</v>
      </c>
      <c r="AV1243" s="14" t="s">
        <v>80</v>
      </c>
      <c r="AW1243" s="14" t="s">
        <v>33</v>
      </c>
      <c r="AX1243" s="14" t="s">
        <v>71</v>
      </c>
      <c r="AY1243" s="226" t="s">
        <v>135</v>
      </c>
    </row>
    <row r="1244" spans="2:51" s="14" customFormat="1" ht="10.199999999999999">
      <c r="B1244" s="216"/>
      <c r="C1244" s="217"/>
      <c r="D1244" s="207" t="s">
        <v>144</v>
      </c>
      <c r="E1244" s="218" t="s">
        <v>18</v>
      </c>
      <c r="F1244" s="219" t="s">
        <v>369</v>
      </c>
      <c r="G1244" s="217"/>
      <c r="H1244" s="220">
        <v>117.36</v>
      </c>
      <c r="I1244" s="221"/>
      <c r="J1244" s="217"/>
      <c r="K1244" s="217"/>
      <c r="L1244" s="222"/>
      <c r="M1244" s="223"/>
      <c r="N1244" s="224"/>
      <c r="O1244" s="224"/>
      <c r="P1244" s="224"/>
      <c r="Q1244" s="224"/>
      <c r="R1244" s="224"/>
      <c r="S1244" s="224"/>
      <c r="T1244" s="225"/>
      <c r="AT1244" s="226" t="s">
        <v>144</v>
      </c>
      <c r="AU1244" s="226" t="s">
        <v>80</v>
      </c>
      <c r="AV1244" s="14" t="s">
        <v>80</v>
      </c>
      <c r="AW1244" s="14" t="s">
        <v>33</v>
      </c>
      <c r="AX1244" s="14" t="s">
        <v>71</v>
      </c>
      <c r="AY1244" s="226" t="s">
        <v>135</v>
      </c>
    </row>
    <row r="1245" spans="2:51" s="14" customFormat="1" ht="10.199999999999999">
      <c r="B1245" s="216"/>
      <c r="C1245" s="217"/>
      <c r="D1245" s="207" t="s">
        <v>144</v>
      </c>
      <c r="E1245" s="218" t="s">
        <v>18</v>
      </c>
      <c r="F1245" s="219" t="s">
        <v>346</v>
      </c>
      <c r="G1245" s="217"/>
      <c r="H1245" s="220">
        <v>6.61</v>
      </c>
      <c r="I1245" s="221"/>
      <c r="J1245" s="217"/>
      <c r="K1245" s="217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144</v>
      </c>
      <c r="AU1245" s="226" t="s">
        <v>80</v>
      </c>
      <c r="AV1245" s="14" t="s">
        <v>80</v>
      </c>
      <c r="AW1245" s="14" t="s">
        <v>33</v>
      </c>
      <c r="AX1245" s="14" t="s">
        <v>71</v>
      </c>
      <c r="AY1245" s="226" t="s">
        <v>135</v>
      </c>
    </row>
    <row r="1246" spans="2:51" s="14" customFormat="1" ht="10.199999999999999">
      <c r="B1246" s="216"/>
      <c r="C1246" s="217"/>
      <c r="D1246" s="207" t="s">
        <v>144</v>
      </c>
      <c r="E1246" s="218" t="s">
        <v>18</v>
      </c>
      <c r="F1246" s="219" t="s">
        <v>370</v>
      </c>
      <c r="G1246" s="217"/>
      <c r="H1246" s="220">
        <v>104.24</v>
      </c>
      <c r="I1246" s="221"/>
      <c r="J1246" s="217"/>
      <c r="K1246" s="217"/>
      <c r="L1246" s="222"/>
      <c r="M1246" s="223"/>
      <c r="N1246" s="224"/>
      <c r="O1246" s="224"/>
      <c r="P1246" s="224"/>
      <c r="Q1246" s="224"/>
      <c r="R1246" s="224"/>
      <c r="S1246" s="224"/>
      <c r="T1246" s="225"/>
      <c r="AT1246" s="226" t="s">
        <v>144</v>
      </c>
      <c r="AU1246" s="226" t="s">
        <v>80</v>
      </c>
      <c r="AV1246" s="14" t="s">
        <v>80</v>
      </c>
      <c r="AW1246" s="14" t="s">
        <v>33</v>
      </c>
      <c r="AX1246" s="14" t="s">
        <v>71</v>
      </c>
      <c r="AY1246" s="226" t="s">
        <v>135</v>
      </c>
    </row>
    <row r="1247" spans="2:51" s="14" customFormat="1" ht="10.199999999999999">
      <c r="B1247" s="216"/>
      <c r="C1247" s="217"/>
      <c r="D1247" s="207" t="s">
        <v>144</v>
      </c>
      <c r="E1247" s="218" t="s">
        <v>18</v>
      </c>
      <c r="F1247" s="219" t="s">
        <v>371</v>
      </c>
      <c r="G1247" s="217"/>
      <c r="H1247" s="220">
        <v>97.2</v>
      </c>
      <c r="I1247" s="221"/>
      <c r="J1247" s="217"/>
      <c r="K1247" s="217"/>
      <c r="L1247" s="222"/>
      <c r="M1247" s="223"/>
      <c r="N1247" s="224"/>
      <c r="O1247" s="224"/>
      <c r="P1247" s="224"/>
      <c r="Q1247" s="224"/>
      <c r="R1247" s="224"/>
      <c r="S1247" s="224"/>
      <c r="T1247" s="225"/>
      <c r="AT1247" s="226" t="s">
        <v>144</v>
      </c>
      <c r="AU1247" s="226" t="s">
        <v>80</v>
      </c>
      <c r="AV1247" s="14" t="s">
        <v>80</v>
      </c>
      <c r="AW1247" s="14" t="s">
        <v>33</v>
      </c>
      <c r="AX1247" s="14" t="s">
        <v>71</v>
      </c>
      <c r="AY1247" s="226" t="s">
        <v>135</v>
      </c>
    </row>
    <row r="1248" spans="2:51" s="14" customFormat="1" ht="10.199999999999999">
      <c r="B1248" s="216"/>
      <c r="C1248" s="217"/>
      <c r="D1248" s="207" t="s">
        <v>144</v>
      </c>
      <c r="E1248" s="218" t="s">
        <v>18</v>
      </c>
      <c r="F1248" s="219" t="s">
        <v>347</v>
      </c>
      <c r="G1248" s="217"/>
      <c r="H1248" s="220">
        <v>5.4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144</v>
      </c>
      <c r="AU1248" s="226" t="s">
        <v>80</v>
      </c>
      <c r="AV1248" s="14" t="s">
        <v>80</v>
      </c>
      <c r="AW1248" s="14" t="s">
        <v>33</v>
      </c>
      <c r="AX1248" s="14" t="s">
        <v>71</v>
      </c>
      <c r="AY1248" s="226" t="s">
        <v>135</v>
      </c>
    </row>
    <row r="1249" spans="2:51" s="14" customFormat="1" ht="10.199999999999999">
      <c r="B1249" s="216"/>
      <c r="C1249" s="217"/>
      <c r="D1249" s="207" t="s">
        <v>144</v>
      </c>
      <c r="E1249" s="218" t="s">
        <v>18</v>
      </c>
      <c r="F1249" s="219" t="s">
        <v>372</v>
      </c>
      <c r="G1249" s="217"/>
      <c r="H1249" s="220">
        <v>114</v>
      </c>
      <c r="I1249" s="221"/>
      <c r="J1249" s="217"/>
      <c r="K1249" s="217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144</v>
      </c>
      <c r="AU1249" s="226" t="s">
        <v>80</v>
      </c>
      <c r="AV1249" s="14" t="s">
        <v>80</v>
      </c>
      <c r="AW1249" s="14" t="s">
        <v>33</v>
      </c>
      <c r="AX1249" s="14" t="s">
        <v>71</v>
      </c>
      <c r="AY1249" s="226" t="s">
        <v>135</v>
      </c>
    </row>
    <row r="1250" spans="2:51" s="13" customFormat="1" ht="10.199999999999999">
      <c r="B1250" s="205"/>
      <c r="C1250" s="206"/>
      <c r="D1250" s="207" t="s">
        <v>144</v>
      </c>
      <c r="E1250" s="208" t="s">
        <v>18</v>
      </c>
      <c r="F1250" s="209" t="s">
        <v>373</v>
      </c>
      <c r="G1250" s="206"/>
      <c r="H1250" s="208" t="s">
        <v>18</v>
      </c>
      <c r="I1250" s="210"/>
      <c r="J1250" s="206"/>
      <c r="K1250" s="206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144</v>
      </c>
      <c r="AU1250" s="215" t="s">
        <v>80</v>
      </c>
      <c r="AV1250" s="13" t="s">
        <v>78</v>
      </c>
      <c r="AW1250" s="13" t="s">
        <v>33</v>
      </c>
      <c r="AX1250" s="13" t="s">
        <v>71</v>
      </c>
      <c r="AY1250" s="215" t="s">
        <v>135</v>
      </c>
    </row>
    <row r="1251" spans="2:51" s="14" customFormat="1" ht="10.199999999999999">
      <c r="B1251" s="216"/>
      <c r="C1251" s="217"/>
      <c r="D1251" s="207" t="s">
        <v>144</v>
      </c>
      <c r="E1251" s="218" t="s">
        <v>18</v>
      </c>
      <c r="F1251" s="219" t="s">
        <v>374</v>
      </c>
      <c r="G1251" s="217"/>
      <c r="H1251" s="220">
        <v>140.02000000000001</v>
      </c>
      <c r="I1251" s="221"/>
      <c r="J1251" s="217"/>
      <c r="K1251" s="217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144</v>
      </c>
      <c r="AU1251" s="226" t="s">
        <v>80</v>
      </c>
      <c r="AV1251" s="14" t="s">
        <v>80</v>
      </c>
      <c r="AW1251" s="14" t="s">
        <v>33</v>
      </c>
      <c r="AX1251" s="14" t="s">
        <v>71</v>
      </c>
      <c r="AY1251" s="226" t="s">
        <v>135</v>
      </c>
    </row>
    <row r="1252" spans="2:51" s="14" customFormat="1" ht="10.199999999999999">
      <c r="B1252" s="216"/>
      <c r="C1252" s="217"/>
      <c r="D1252" s="207" t="s">
        <v>144</v>
      </c>
      <c r="E1252" s="218" t="s">
        <v>18</v>
      </c>
      <c r="F1252" s="219" t="s">
        <v>363</v>
      </c>
      <c r="G1252" s="217"/>
      <c r="H1252" s="220">
        <v>0.64</v>
      </c>
      <c r="I1252" s="221"/>
      <c r="J1252" s="217"/>
      <c r="K1252" s="217"/>
      <c r="L1252" s="222"/>
      <c r="M1252" s="223"/>
      <c r="N1252" s="224"/>
      <c r="O1252" s="224"/>
      <c r="P1252" s="224"/>
      <c r="Q1252" s="224"/>
      <c r="R1252" s="224"/>
      <c r="S1252" s="224"/>
      <c r="T1252" s="225"/>
      <c r="AT1252" s="226" t="s">
        <v>144</v>
      </c>
      <c r="AU1252" s="226" t="s">
        <v>80</v>
      </c>
      <c r="AV1252" s="14" t="s">
        <v>80</v>
      </c>
      <c r="AW1252" s="14" t="s">
        <v>33</v>
      </c>
      <c r="AX1252" s="14" t="s">
        <v>71</v>
      </c>
      <c r="AY1252" s="226" t="s">
        <v>135</v>
      </c>
    </row>
    <row r="1253" spans="2:51" s="14" customFormat="1" ht="10.199999999999999">
      <c r="B1253" s="216"/>
      <c r="C1253" s="217"/>
      <c r="D1253" s="207" t="s">
        <v>144</v>
      </c>
      <c r="E1253" s="218" t="s">
        <v>18</v>
      </c>
      <c r="F1253" s="219" t="s">
        <v>363</v>
      </c>
      <c r="G1253" s="217"/>
      <c r="H1253" s="220">
        <v>0.64</v>
      </c>
      <c r="I1253" s="221"/>
      <c r="J1253" s="217"/>
      <c r="K1253" s="217"/>
      <c r="L1253" s="222"/>
      <c r="M1253" s="223"/>
      <c r="N1253" s="224"/>
      <c r="O1253" s="224"/>
      <c r="P1253" s="224"/>
      <c r="Q1253" s="224"/>
      <c r="R1253" s="224"/>
      <c r="S1253" s="224"/>
      <c r="T1253" s="225"/>
      <c r="AT1253" s="226" t="s">
        <v>144</v>
      </c>
      <c r="AU1253" s="226" t="s">
        <v>80</v>
      </c>
      <c r="AV1253" s="14" t="s">
        <v>80</v>
      </c>
      <c r="AW1253" s="14" t="s">
        <v>33</v>
      </c>
      <c r="AX1253" s="14" t="s">
        <v>71</v>
      </c>
      <c r="AY1253" s="226" t="s">
        <v>135</v>
      </c>
    </row>
    <row r="1254" spans="2:51" s="14" customFormat="1" ht="10.199999999999999">
      <c r="B1254" s="216"/>
      <c r="C1254" s="217"/>
      <c r="D1254" s="207" t="s">
        <v>144</v>
      </c>
      <c r="E1254" s="218" t="s">
        <v>18</v>
      </c>
      <c r="F1254" s="219" t="s">
        <v>375</v>
      </c>
      <c r="G1254" s="217"/>
      <c r="H1254" s="220">
        <v>6.33</v>
      </c>
      <c r="I1254" s="221"/>
      <c r="J1254" s="217"/>
      <c r="K1254" s="217"/>
      <c r="L1254" s="222"/>
      <c r="M1254" s="223"/>
      <c r="N1254" s="224"/>
      <c r="O1254" s="224"/>
      <c r="P1254" s="224"/>
      <c r="Q1254" s="224"/>
      <c r="R1254" s="224"/>
      <c r="S1254" s="224"/>
      <c r="T1254" s="225"/>
      <c r="AT1254" s="226" t="s">
        <v>144</v>
      </c>
      <c r="AU1254" s="226" t="s">
        <v>80</v>
      </c>
      <c r="AV1254" s="14" t="s">
        <v>80</v>
      </c>
      <c r="AW1254" s="14" t="s">
        <v>33</v>
      </c>
      <c r="AX1254" s="14" t="s">
        <v>71</v>
      </c>
      <c r="AY1254" s="226" t="s">
        <v>135</v>
      </c>
    </row>
    <row r="1255" spans="2:51" s="14" customFormat="1" ht="10.199999999999999">
      <c r="B1255" s="216"/>
      <c r="C1255" s="217"/>
      <c r="D1255" s="207" t="s">
        <v>144</v>
      </c>
      <c r="E1255" s="218" t="s">
        <v>18</v>
      </c>
      <c r="F1255" s="219" t="s">
        <v>375</v>
      </c>
      <c r="G1255" s="217"/>
      <c r="H1255" s="220">
        <v>6.33</v>
      </c>
      <c r="I1255" s="221"/>
      <c r="J1255" s="217"/>
      <c r="K1255" s="217"/>
      <c r="L1255" s="222"/>
      <c r="M1255" s="223"/>
      <c r="N1255" s="224"/>
      <c r="O1255" s="224"/>
      <c r="P1255" s="224"/>
      <c r="Q1255" s="224"/>
      <c r="R1255" s="224"/>
      <c r="S1255" s="224"/>
      <c r="T1255" s="225"/>
      <c r="AT1255" s="226" t="s">
        <v>144</v>
      </c>
      <c r="AU1255" s="226" t="s">
        <v>80</v>
      </c>
      <c r="AV1255" s="14" t="s">
        <v>80</v>
      </c>
      <c r="AW1255" s="14" t="s">
        <v>33</v>
      </c>
      <c r="AX1255" s="14" t="s">
        <v>71</v>
      </c>
      <c r="AY1255" s="226" t="s">
        <v>135</v>
      </c>
    </row>
    <row r="1256" spans="2:51" s="14" customFormat="1" ht="10.199999999999999">
      <c r="B1256" s="216"/>
      <c r="C1256" s="217"/>
      <c r="D1256" s="207" t="s">
        <v>144</v>
      </c>
      <c r="E1256" s="218" t="s">
        <v>18</v>
      </c>
      <c r="F1256" s="219" t="s">
        <v>376</v>
      </c>
      <c r="G1256" s="217"/>
      <c r="H1256" s="220">
        <v>39.42</v>
      </c>
      <c r="I1256" s="221"/>
      <c r="J1256" s="217"/>
      <c r="K1256" s="217"/>
      <c r="L1256" s="222"/>
      <c r="M1256" s="223"/>
      <c r="N1256" s="224"/>
      <c r="O1256" s="224"/>
      <c r="P1256" s="224"/>
      <c r="Q1256" s="224"/>
      <c r="R1256" s="224"/>
      <c r="S1256" s="224"/>
      <c r="T1256" s="225"/>
      <c r="AT1256" s="226" t="s">
        <v>144</v>
      </c>
      <c r="AU1256" s="226" t="s">
        <v>80</v>
      </c>
      <c r="AV1256" s="14" t="s">
        <v>80</v>
      </c>
      <c r="AW1256" s="14" t="s">
        <v>33</v>
      </c>
      <c r="AX1256" s="14" t="s">
        <v>71</v>
      </c>
      <c r="AY1256" s="226" t="s">
        <v>135</v>
      </c>
    </row>
    <row r="1257" spans="2:51" s="14" customFormat="1" ht="10.199999999999999">
      <c r="B1257" s="216"/>
      <c r="C1257" s="217"/>
      <c r="D1257" s="207" t="s">
        <v>144</v>
      </c>
      <c r="E1257" s="218" t="s">
        <v>18</v>
      </c>
      <c r="F1257" s="219" t="s">
        <v>363</v>
      </c>
      <c r="G1257" s="217"/>
      <c r="H1257" s="220">
        <v>0.64</v>
      </c>
      <c r="I1257" s="221"/>
      <c r="J1257" s="217"/>
      <c r="K1257" s="217"/>
      <c r="L1257" s="222"/>
      <c r="M1257" s="223"/>
      <c r="N1257" s="224"/>
      <c r="O1257" s="224"/>
      <c r="P1257" s="224"/>
      <c r="Q1257" s="224"/>
      <c r="R1257" s="224"/>
      <c r="S1257" s="224"/>
      <c r="T1257" s="225"/>
      <c r="AT1257" s="226" t="s">
        <v>144</v>
      </c>
      <c r="AU1257" s="226" t="s">
        <v>80</v>
      </c>
      <c r="AV1257" s="14" t="s">
        <v>80</v>
      </c>
      <c r="AW1257" s="14" t="s">
        <v>33</v>
      </c>
      <c r="AX1257" s="14" t="s">
        <v>71</v>
      </c>
      <c r="AY1257" s="226" t="s">
        <v>135</v>
      </c>
    </row>
    <row r="1258" spans="2:51" s="14" customFormat="1" ht="10.199999999999999">
      <c r="B1258" s="216"/>
      <c r="C1258" s="217"/>
      <c r="D1258" s="207" t="s">
        <v>144</v>
      </c>
      <c r="E1258" s="218" t="s">
        <v>18</v>
      </c>
      <c r="F1258" s="219" t="s">
        <v>377</v>
      </c>
      <c r="G1258" s="217"/>
      <c r="H1258" s="220">
        <v>1.35</v>
      </c>
      <c r="I1258" s="221"/>
      <c r="J1258" s="217"/>
      <c r="K1258" s="217"/>
      <c r="L1258" s="222"/>
      <c r="M1258" s="223"/>
      <c r="N1258" s="224"/>
      <c r="O1258" s="224"/>
      <c r="P1258" s="224"/>
      <c r="Q1258" s="224"/>
      <c r="R1258" s="224"/>
      <c r="S1258" s="224"/>
      <c r="T1258" s="225"/>
      <c r="AT1258" s="226" t="s">
        <v>144</v>
      </c>
      <c r="AU1258" s="226" t="s">
        <v>80</v>
      </c>
      <c r="AV1258" s="14" t="s">
        <v>80</v>
      </c>
      <c r="AW1258" s="14" t="s">
        <v>33</v>
      </c>
      <c r="AX1258" s="14" t="s">
        <v>71</v>
      </c>
      <c r="AY1258" s="226" t="s">
        <v>135</v>
      </c>
    </row>
    <row r="1259" spans="2:51" s="14" customFormat="1" ht="10.199999999999999">
      <c r="B1259" s="216"/>
      <c r="C1259" s="217"/>
      <c r="D1259" s="207" t="s">
        <v>144</v>
      </c>
      <c r="E1259" s="218" t="s">
        <v>18</v>
      </c>
      <c r="F1259" s="219" t="s">
        <v>378</v>
      </c>
      <c r="G1259" s="217"/>
      <c r="H1259" s="220">
        <v>3.53</v>
      </c>
      <c r="I1259" s="221"/>
      <c r="J1259" s="217"/>
      <c r="K1259" s="217"/>
      <c r="L1259" s="222"/>
      <c r="M1259" s="223"/>
      <c r="N1259" s="224"/>
      <c r="O1259" s="224"/>
      <c r="P1259" s="224"/>
      <c r="Q1259" s="224"/>
      <c r="R1259" s="224"/>
      <c r="S1259" s="224"/>
      <c r="T1259" s="225"/>
      <c r="AT1259" s="226" t="s">
        <v>144</v>
      </c>
      <c r="AU1259" s="226" t="s">
        <v>80</v>
      </c>
      <c r="AV1259" s="14" t="s">
        <v>80</v>
      </c>
      <c r="AW1259" s="14" t="s">
        <v>33</v>
      </c>
      <c r="AX1259" s="14" t="s">
        <v>71</v>
      </c>
      <c r="AY1259" s="226" t="s">
        <v>135</v>
      </c>
    </row>
    <row r="1260" spans="2:51" s="14" customFormat="1" ht="10.199999999999999">
      <c r="B1260" s="216"/>
      <c r="C1260" s="217"/>
      <c r="D1260" s="207" t="s">
        <v>144</v>
      </c>
      <c r="E1260" s="218" t="s">
        <v>18</v>
      </c>
      <c r="F1260" s="219" t="s">
        <v>379</v>
      </c>
      <c r="G1260" s="217"/>
      <c r="H1260" s="220">
        <v>38.880000000000003</v>
      </c>
      <c r="I1260" s="221"/>
      <c r="J1260" s="217"/>
      <c r="K1260" s="217"/>
      <c r="L1260" s="222"/>
      <c r="M1260" s="223"/>
      <c r="N1260" s="224"/>
      <c r="O1260" s="224"/>
      <c r="P1260" s="224"/>
      <c r="Q1260" s="224"/>
      <c r="R1260" s="224"/>
      <c r="S1260" s="224"/>
      <c r="T1260" s="225"/>
      <c r="AT1260" s="226" t="s">
        <v>144</v>
      </c>
      <c r="AU1260" s="226" t="s">
        <v>80</v>
      </c>
      <c r="AV1260" s="14" t="s">
        <v>80</v>
      </c>
      <c r="AW1260" s="14" t="s">
        <v>33</v>
      </c>
      <c r="AX1260" s="14" t="s">
        <v>71</v>
      </c>
      <c r="AY1260" s="226" t="s">
        <v>135</v>
      </c>
    </row>
    <row r="1261" spans="2:51" s="14" customFormat="1" ht="10.199999999999999">
      <c r="B1261" s="216"/>
      <c r="C1261" s="217"/>
      <c r="D1261" s="207" t="s">
        <v>144</v>
      </c>
      <c r="E1261" s="218" t="s">
        <v>18</v>
      </c>
      <c r="F1261" s="219" t="s">
        <v>380</v>
      </c>
      <c r="G1261" s="217"/>
      <c r="H1261" s="220">
        <v>4.78</v>
      </c>
      <c r="I1261" s="221"/>
      <c r="J1261" s="217"/>
      <c r="K1261" s="217"/>
      <c r="L1261" s="222"/>
      <c r="M1261" s="223"/>
      <c r="N1261" s="224"/>
      <c r="O1261" s="224"/>
      <c r="P1261" s="224"/>
      <c r="Q1261" s="224"/>
      <c r="R1261" s="224"/>
      <c r="S1261" s="224"/>
      <c r="T1261" s="225"/>
      <c r="AT1261" s="226" t="s">
        <v>144</v>
      </c>
      <c r="AU1261" s="226" t="s">
        <v>80</v>
      </c>
      <c r="AV1261" s="14" t="s">
        <v>80</v>
      </c>
      <c r="AW1261" s="14" t="s">
        <v>33</v>
      </c>
      <c r="AX1261" s="14" t="s">
        <v>71</v>
      </c>
      <c r="AY1261" s="226" t="s">
        <v>135</v>
      </c>
    </row>
    <row r="1262" spans="2:51" s="14" customFormat="1" ht="10.199999999999999">
      <c r="B1262" s="216"/>
      <c r="C1262" s="217"/>
      <c r="D1262" s="207" t="s">
        <v>144</v>
      </c>
      <c r="E1262" s="218" t="s">
        <v>18</v>
      </c>
      <c r="F1262" s="219" t="s">
        <v>381</v>
      </c>
      <c r="G1262" s="217"/>
      <c r="H1262" s="220">
        <v>7.56</v>
      </c>
      <c r="I1262" s="221"/>
      <c r="J1262" s="217"/>
      <c r="K1262" s="217"/>
      <c r="L1262" s="222"/>
      <c r="M1262" s="223"/>
      <c r="N1262" s="224"/>
      <c r="O1262" s="224"/>
      <c r="P1262" s="224"/>
      <c r="Q1262" s="224"/>
      <c r="R1262" s="224"/>
      <c r="S1262" s="224"/>
      <c r="T1262" s="225"/>
      <c r="AT1262" s="226" t="s">
        <v>144</v>
      </c>
      <c r="AU1262" s="226" t="s">
        <v>80</v>
      </c>
      <c r="AV1262" s="14" t="s">
        <v>80</v>
      </c>
      <c r="AW1262" s="14" t="s">
        <v>33</v>
      </c>
      <c r="AX1262" s="14" t="s">
        <v>71</v>
      </c>
      <c r="AY1262" s="226" t="s">
        <v>135</v>
      </c>
    </row>
    <row r="1263" spans="2:51" s="14" customFormat="1" ht="10.199999999999999">
      <c r="B1263" s="216"/>
      <c r="C1263" s="217"/>
      <c r="D1263" s="207" t="s">
        <v>144</v>
      </c>
      <c r="E1263" s="218" t="s">
        <v>18</v>
      </c>
      <c r="F1263" s="219" t="s">
        <v>382</v>
      </c>
      <c r="G1263" s="217"/>
      <c r="H1263" s="220">
        <v>1.35</v>
      </c>
      <c r="I1263" s="221"/>
      <c r="J1263" s="217"/>
      <c r="K1263" s="217"/>
      <c r="L1263" s="222"/>
      <c r="M1263" s="223"/>
      <c r="N1263" s="224"/>
      <c r="O1263" s="224"/>
      <c r="P1263" s="224"/>
      <c r="Q1263" s="224"/>
      <c r="R1263" s="224"/>
      <c r="S1263" s="224"/>
      <c r="T1263" s="225"/>
      <c r="AT1263" s="226" t="s">
        <v>144</v>
      </c>
      <c r="AU1263" s="226" t="s">
        <v>80</v>
      </c>
      <c r="AV1263" s="14" t="s">
        <v>80</v>
      </c>
      <c r="AW1263" s="14" t="s">
        <v>33</v>
      </c>
      <c r="AX1263" s="14" t="s">
        <v>71</v>
      </c>
      <c r="AY1263" s="226" t="s">
        <v>135</v>
      </c>
    </row>
    <row r="1264" spans="2:51" s="13" customFormat="1" ht="10.199999999999999">
      <c r="B1264" s="205"/>
      <c r="C1264" s="206"/>
      <c r="D1264" s="207" t="s">
        <v>144</v>
      </c>
      <c r="E1264" s="208" t="s">
        <v>18</v>
      </c>
      <c r="F1264" s="209" t="s">
        <v>383</v>
      </c>
      <c r="G1264" s="206"/>
      <c r="H1264" s="208" t="s">
        <v>18</v>
      </c>
      <c r="I1264" s="210"/>
      <c r="J1264" s="206"/>
      <c r="K1264" s="206"/>
      <c r="L1264" s="211"/>
      <c r="M1264" s="212"/>
      <c r="N1264" s="213"/>
      <c r="O1264" s="213"/>
      <c r="P1264" s="213"/>
      <c r="Q1264" s="213"/>
      <c r="R1264" s="213"/>
      <c r="S1264" s="213"/>
      <c r="T1264" s="214"/>
      <c r="AT1264" s="215" t="s">
        <v>144</v>
      </c>
      <c r="AU1264" s="215" t="s">
        <v>80</v>
      </c>
      <c r="AV1264" s="13" t="s">
        <v>78</v>
      </c>
      <c r="AW1264" s="13" t="s">
        <v>33</v>
      </c>
      <c r="AX1264" s="13" t="s">
        <v>71</v>
      </c>
      <c r="AY1264" s="215" t="s">
        <v>135</v>
      </c>
    </row>
    <row r="1265" spans="1:65" s="14" customFormat="1" ht="10.199999999999999">
      <c r="B1265" s="216"/>
      <c r="C1265" s="217"/>
      <c r="D1265" s="207" t="s">
        <v>144</v>
      </c>
      <c r="E1265" s="218" t="s">
        <v>18</v>
      </c>
      <c r="F1265" s="219" t="s">
        <v>384</v>
      </c>
      <c r="G1265" s="217"/>
      <c r="H1265" s="220">
        <v>-299.54000000000002</v>
      </c>
      <c r="I1265" s="221"/>
      <c r="J1265" s="217"/>
      <c r="K1265" s="217"/>
      <c r="L1265" s="222"/>
      <c r="M1265" s="223"/>
      <c r="N1265" s="224"/>
      <c r="O1265" s="224"/>
      <c r="P1265" s="224"/>
      <c r="Q1265" s="224"/>
      <c r="R1265" s="224"/>
      <c r="S1265" s="224"/>
      <c r="T1265" s="225"/>
      <c r="AT1265" s="226" t="s">
        <v>144</v>
      </c>
      <c r="AU1265" s="226" t="s">
        <v>80</v>
      </c>
      <c r="AV1265" s="14" t="s">
        <v>80</v>
      </c>
      <c r="AW1265" s="14" t="s">
        <v>33</v>
      </c>
      <c r="AX1265" s="14" t="s">
        <v>71</v>
      </c>
      <c r="AY1265" s="226" t="s">
        <v>135</v>
      </c>
    </row>
    <row r="1266" spans="1:65" s="15" customFormat="1" ht="10.199999999999999">
      <c r="B1266" s="227"/>
      <c r="C1266" s="228"/>
      <c r="D1266" s="207" t="s">
        <v>144</v>
      </c>
      <c r="E1266" s="229" t="s">
        <v>18</v>
      </c>
      <c r="F1266" s="230" t="s">
        <v>147</v>
      </c>
      <c r="G1266" s="228"/>
      <c r="H1266" s="231">
        <v>1170.0899999999999</v>
      </c>
      <c r="I1266" s="232"/>
      <c r="J1266" s="228"/>
      <c r="K1266" s="228"/>
      <c r="L1266" s="233"/>
      <c r="M1266" s="234"/>
      <c r="N1266" s="235"/>
      <c r="O1266" s="235"/>
      <c r="P1266" s="235"/>
      <c r="Q1266" s="235"/>
      <c r="R1266" s="235"/>
      <c r="S1266" s="235"/>
      <c r="T1266" s="236"/>
      <c r="AT1266" s="237" t="s">
        <v>144</v>
      </c>
      <c r="AU1266" s="237" t="s">
        <v>80</v>
      </c>
      <c r="AV1266" s="15" t="s">
        <v>142</v>
      </c>
      <c r="AW1266" s="15" t="s">
        <v>33</v>
      </c>
      <c r="AX1266" s="15" t="s">
        <v>78</v>
      </c>
      <c r="AY1266" s="237" t="s">
        <v>135</v>
      </c>
    </row>
    <row r="1267" spans="1:65" s="2" customFormat="1" ht="16.5" customHeight="1">
      <c r="A1267" s="35"/>
      <c r="B1267" s="36"/>
      <c r="C1267" s="193" t="s">
        <v>908</v>
      </c>
      <c r="D1267" s="193" t="s">
        <v>137</v>
      </c>
      <c r="E1267" s="194" t="s">
        <v>909</v>
      </c>
      <c r="F1267" s="195" t="s">
        <v>910</v>
      </c>
      <c r="G1267" s="196" t="s">
        <v>140</v>
      </c>
      <c r="H1267" s="197">
        <v>1170.0899999999999</v>
      </c>
      <c r="I1267" s="198"/>
      <c r="J1267" s="197">
        <f>ROUND(I1267*H1267,2)</f>
        <v>0</v>
      </c>
      <c r="K1267" s="195" t="s">
        <v>141</v>
      </c>
      <c r="L1267" s="40"/>
      <c r="M1267" s="199" t="s">
        <v>18</v>
      </c>
      <c r="N1267" s="200" t="s">
        <v>42</v>
      </c>
      <c r="O1267" s="65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203" t="s">
        <v>142</v>
      </c>
      <c r="AT1267" s="203" t="s">
        <v>137</v>
      </c>
      <c r="AU1267" s="203" t="s">
        <v>80</v>
      </c>
      <c r="AY1267" s="18" t="s">
        <v>135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8" t="s">
        <v>78</v>
      </c>
      <c r="BK1267" s="204">
        <f>ROUND(I1267*H1267,2)</f>
        <v>0</v>
      </c>
      <c r="BL1267" s="18" t="s">
        <v>142</v>
      </c>
      <c r="BM1267" s="203" t="s">
        <v>911</v>
      </c>
    </row>
    <row r="1268" spans="1:65" s="13" customFormat="1" ht="10.199999999999999">
      <c r="B1268" s="205"/>
      <c r="C1268" s="206"/>
      <c r="D1268" s="207" t="s">
        <v>144</v>
      </c>
      <c r="E1268" s="208" t="s">
        <v>18</v>
      </c>
      <c r="F1268" s="209" t="s">
        <v>341</v>
      </c>
      <c r="G1268" s="206"/>
      <c r="H1268" s="208" t="s">
        <v>18</v>
      </c>
      <c r="I1268" s="210"/>
      <c r="J1268" s="206"/>
      <c r="K1268" s="206"/>
      <c r="L1268" s="211"/>
      <c r="M1268" s="212"/>
      <c r="N1268" s="213"/>
      <c r="O1268" s="213"/>
      <c r="P1268" s="213"/>
      <c r="Q1268" s="213"/>
      <c r="R1268" s="213"/>
      <c r="S1268" s="213"/>
      <c r="T1268" s="214"/>
      <c r="AT1268" s="215" t="s">
        <v>144</v>
      </c>
      <c r="AU1268" s="215" t="s">
        <v>80</v>
      </c>
      <c r="AV1268" s="13" t="s">
        <v>78</v>
      </c>
      <c r="AW1268" s="13" t="s">
        <v>33</v>
      </c>
      <c r="AX1268" s="13" t="s">
        <v>71</v>
      </c>
      <c r="AY1268" s="215" t="s">
        <v>135</v>
      </c>
    </row>
    <row r="1269" spans="1:65" s="14" customFormat="1" ht="10.199999999999999">
      <c r="B1269" s="216"/>
      <c r="C1269" s="217"/>
      <c r="D1269" s="207" t="s">
        <v>144</v>
      </c>
      <c r="E1269" s="218" t="s">
        <v>18</v>
      </c>
      <c r="F1269" s="219" t="s">
        <v>357</v>
      </c>
      <c r="G1269" s="217"/>
      <c r="H1269" s="220">
        <v>209.28</v>
      </c>
      <c r="I1269" s="221"/>
      <c r="J1269" s="217"/>
      <c r="K1269" s="217"/>
      <c r="L1269" s="222"/>
      <c r="M1269" s="223"/>
      <c r="N1269" s="224"/>
      <c r="O1269" s="224"/>
      <c r="P1269" s="224"/>
      <c r="Q1269" s="224"/>
      <c r="R1269" s="224"/>
      <c r="S1269" s="224"/>
      <c r="T1269" s="225"/>
      <c r="AT1269" s="226" t="s">
        <v>144</v>
      </c>
      <c r="AU1269" s="226" t="s">
        <v>80</v>
      </c>
      <c r="AV1269" s="14" t="s">
        <v>80</v>
      </c>
      <c r="AW1269" s="14" t="s">
        <v>33</v>
      </c>
      <c r="AX1269" s="14" t="s">
        <v>71</v>
      </c>
      <c r="AY1269" s="226" t="s">
        <v>135</v>
      </c>
    </row>
    <row r="1270" spans="1:65" s="14" customFormat="1" ht="10.199999999999999">
      <c r="B1270" s="216"/>
      <c r="C1270" s="217"/>
      <c r="D1270" s="207" t="s">
        <v>144</v>
      </c>
      <c r="E1270" s="218" t="s">
        <v>18</v>
      </c>
      <c r="F1270" s="219" t="s">
        <v>342</v>
      </c>
      <c r="G1270" s="217"/>
      <c r="H1270" s="220">
        <v>11.52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144</v>
      </c>
      <c r="AU1270" s="226" t="s">
        <v>80</v>
      </c>
      <c r="AV1270" s="14" t="s">
        <v>80</v>
      </c>
      <c r="AW1270" s="14" t="s">
        <v>33</v>
      </c>
      <c r="AX1270" s="14" t="s">
        <v>71</v>
      </c>
      <c r="AY1270" s="226" t="s">
        <v>135</v>
      </c>
    </row>
    <row r="1271" spans="1:65" s="14" customFormat="1" ht="10.199999999999999">
      <c r="B1271" s="216"/>
      <c r="C1271" s="217"/>
      <c r="D1271" s="207" t="s">
        <v>144</v>
      </c>
      <c r="E1271" s="218" t="s">
        <v>18</v>
      </c>
      <c r="F1271" s="219" t="s">
        <v>358</v>
      </c>
      <c r="G1271" s="217"/>
      <c r="H1271" s="220">
        <v>100.8</v>
      </c>
      <c r="I1271" s="221"/>
      <c r="J1271" s="217"/>
      <c r="K1271" s="217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144</v>
      </c>
      <c r="AU1271" s="226" t="s">
        <v>80</v>
      </c>
      <c r="AV1271" s="14" t="s">
        <v>80</v>
      </c>
      <c r="AW1271" s="14" t="s">
        <v>33</v>
      </c>
      <c r="AX1271" s="14" t="s">
        <v>71</v>
      </c>
      <c r="AY1271" s="226" t="s">
        <v>135</v>
      </c>
    </row>
    <row r="1272" spans="1:65" s="14" customFormat="1" ht="10.199999999999999">
      <c r="B1272" s="216"/>
      <c r="C1272" s="217"/>
      <c r="D1272" s="207" t="s">
        <v>144</v>
      </c>
      <c r="E1272" s="218" t="s">
        <v>18</v>
      </c>
      <c r="F1272" s="219" t="s">
        <v>343</v>
      </c>
      <c r="G1272" s="217"/>
      <c r="H1272" s="220">
        <v>5.76</v>
      </c>
      <c r="I1272" s="221"/>
      <c r="J1272" s="217"/>
      <c r="K1272" s="217"/>
      <c r="L1272" s="222"/>
      <c r="M1272" s="223"/>
      <c r="N1272" s="224"/>
      <c r="O1272" s="224"/>
      <c r="P1272" s="224"/>
      <c r="Q1272" s="224"/>
      <c r="R1272" s="224"/>
      <c r="S1272" s="224"/>
      <c r="T1272" s="225"/>
      <c r="AT1272" s="226" t="s">
        <v>144</v>
      </c>
      <c r="AU1272" s="226" t="s">
        <v>80</v>
      </c>
      <c r="AV1272" s="14" t="s">
        <v>80</v>
      </c>
      <c r="AW1272" s="14" t="s">
        <v>33</v>
      </c>
      <c r="AX1272" s="14" t="s">
        <v>71</v>
      </c>
      <c r="AY1272" s="226" t="s">
        <v>135</v>
      </c>
    </row>
    <row r="1273" spans="1:65" s="14" customFormat="1" ht="10.199999999999999">
      <c r="B1273" s="216"/>
      <c r="C1273" s="217"/>
      <c r="D1273" s="207" t="s">
        <v>144</v>
      </c>
      <c r="E1273" s="218" t="s">
        <v>18</v>
      </c>
      <c r="F1273" s="219" t="s">
        <v>359</v>
      </c>
      <c r="G1273" s="217"/>
      <c r="H1273" s="220">
        <v>120.99</v>
      </c>
      <c r="I1273" s="221"/>
      <c r="J1273" s="217"/>
      <c r="K1273" s="217"/>
      <c r="L1273" s="222"/>
      <c r="M1273" s="223"/>
      <c r="N1273" s="224"/>
      <c r="O1273" s="224"/>
      <c r="P1273" s="224"/>
      <c r="Q1273" s="224"/>
      <c r="R1273" s="224"/>
      <c r="S1273" s="224"/>
      <c r="T1273" s="225"/>
      <c r="AT1273" s="226" t="s">
        <v>144</v>
      </c>
      <c r="AU1273" s="226" t="s">
        <v>80</v>
      </c>
      <c r="AV1273" s="14" t="s">
        <v>80</v>
      </c>
      <c r="AW1273" s="14" t="s">
        <v>33</v>
      </c>
      <c r="AX1273" s="14" t="s">
        <v>71</v>
      </c>
      <c r="AY1273" s="226" t="s">
        <v>135</v>
      </c>
    </row>
    <row r="1274" spans="1:65" s="14" customFormat="1" ht="10.199999999999999">
      <c r="B1274" s="216"/>
      <c r="C1274" s="217"/>
      <c r="D1274" s="207" t="s">
        <v>144</v>
      </c>
      <c r="E1274" s="218" t="s">
        <v>18</v>
      </c>
      <c r="F1274" s="219" t="s">
        <v>344</v>
      </c>
      <c r="G1274" s="217"/>
      <c r="H1274" s="220">
        <v>6.66</v>
      </c>
      <c r="I1274" s="221"/>
      <c r="J1274" s="217"/>
      <c r="K1274" s="217"/>
      <c r="L1274" s="222"/>
      <c r="M1274" s="223"/>
      <c r="N1274" s="224"/>
      <c r="O1274" s="224"/>
      <c r="P1274" s="224"/>
      <c r="Q1274" s="224"/>
      <c r="R1274" s="224"/>
      <c r="S1274" s="224"/>
      <c r="T1274" s="225"/>
      <c r="AT1274" s="226" t="s">
        <v>144</v>
      </c>
      <c r="AU1274" s="226" t="s">
        <v>80</v>
      </c>
      <c r="AV1274" s="14" t="s">
        <v>80</v>
      </c>
      <c r="AW1274" s="14" t="s">
        <v>33</v>
      </c>
      <c r="AX1274" s="14" t="s">
        <v>71</v>
      </c>
      <c r="AY1274" s="226" t="s">
        <v>135</v>
      </c>
    </row>
    <row r="1275" spans="1:65" s="14" customFormat="1" ht="10.199999999999999">
      <c r="B1275" s="216"/>
      <c r="C1275" s="217"/>
      <c r="D1275" s="207" t="s">
        <v>144</v>
      </c>
      <c r="E1275" s="218" t="s">
        <v>18</v>
      </c>
      <c r="F1275" s="219" t="s">
        <v>360</v>
      </c>
      <c r="G1275" s="217"/>
      <c r="H1275" s="220">
        <v>41.22</v>
      </c>
      <c r="I1275" s="221"/>
      <c r="J1275" s="217"/>
      <c r="K1275" s="217"/>
      <c r="L1275" s="222"/>
      <c r="M1275" s="223"/>
      <c r="N1275" s="224"/>
      <c r="O1275" s="224"/>
      <c r="P1275" s="224"/>
      <c r="Q1275" s="224"/>
      <c r="R1275" s="224"/>
      <c r="S1275" s="224"/>
      <c r="T1275" s="225"/>
      <c r="AT1275" s="226" t="s">
        <v>144</v>
      </c>
      <c r="AU1275" s="226" t="s">
        <v>80</v>
      </c>
      <c r="AV1275" s="14" t="s">
        <v>80</v>
      </c>
      <c r="AW1275" s="14" t="s">
        <v>33</v>
      </c>
      <c r="AX1275" s="14" t="s">
        <v>71</v>
      </c>
      <c r="AY1275" s="226" t="s">
        <v>135</v>
      </c>
    </row>
    <row r="1276" spans="1:65" s="13" customFormat="1" ht="10.199999999999999">
      <c r="B1276" s="205"/>
      <c r="C1276" s="206"/>
      <c r="D1276" s="207" t="s">
        <v>144</v>
      </c>
      <c r="E1276" s="208" t="s">
        <v>18</v>
      </c>
      <c r="F1276" s="209" t="s">
        <v>361</v>
      </c>
      <c r="G1276" s="206"/>
      <c r="H1276" s="208" t="s">
        <v>18</v>
      </c>
      <c r="I1276" s="210"/>
      <c r="J1276" s="206"/>
      <c r="K1276" s="206"/>
      <c r="L1276" s="211"/>
      <c r="M1276" s="212"/>
      <c r="N1276" s="213"/>
      <c r="O1276" s="213"/>
      <c r="P1276" s="213"/>
      <c r="Q1276" s="213"/>
      <c r="R1276" s="213"/>
      <c r="S1276" s="213"/>
      <c r="T1276" s="214"/>
      <c r="AT1276" s="215" t="s">
        <v>144</v>
      </c>
      <c r="AU1276" s="215" t="s">
        <v>80</v>
      </c>
      <c r="AV1276" s="13" t="s">
        <v>78</v>
      </c>
      <c r="AW1276" s="13" t="s">
        <v>33</v>
      </c>
      <c r="AX1276" s="13" t="s">
        <v>71</v>
      </c>
      <c r="AY1276" s="215" t="s">
        <v>135</v>
      </c>
    </row>
    <row r="1277" spans="1:65" s="14" customFormat="1" ht="10.199999999999999">
      <c r="B1277" s="216"/>
      <c r="C1277" s="217"/>
      <c r="D1277" s="207" t="s">
        <v>144</v>
      </c>
      <c r="E1277" s="218" t="s">
        <v>18</v>
      </c>
      <c r="F1277" s="219" t="s">
        <v>362</v>
      </c>
      <c r="G1277" s="217"/>
      <c r="H1277" s="220">
        <v>192.68</v>
      </c>
      <c r="I1277" s="221"/>
      <c r="J1277" s="217"/>
      <c r="K1277" s="217"/>
      <c r="L1277" s="222"/>
      <c r="M1277" s="223"/>
      <c r="N1277" s="224"/>
      <c r="O1277" s="224"/>
      <c r="P1277" s="224"/>
      <c r="Q1277" s="224"/>
      <c r="R1277" s="224"/>
      <c r="S1277" s="224"/>
      <c r="T1277" s="225"/>
      <c r="AT1277" s="226" t="s">
        <v>144</v>
      </c>
      <c r="AU1277" s="226" t="s">
        <v>80</v>
      </c>
      <c r="AV1277" s="14" t="s">
        <v>80</v>
      </c>
      <c r="AW1277" s="14" t="s">
        <v>33</v>
      </c>
      <c r="AX1277" s="14" t="s">
        <v>71</v>
      </c>
      <c r="AY1277" s="226" t="s">
        <v>135</v>
      </c>
    </row>
    <row r="1278" spans="1:65" s="14" customFormat="1" ht="10.199999999999999">
      <c r="B1278" s="216"/>
      <c r="C1278" s="217"/>
      <c r="D1278" s="207" t="s">
        <v>144</v>
      </c>
      <c r="E1278" s="218" t="s">
        <v>18</v>
      </c>
      <c r="F1278" s="219" t="s">
        <v>363</v>
      </c>
      <c r="G1278" s="217"/>
      <c r="H1278" s="220">
        <v>0.64</v>
      </c>
      <c r="I1278" s="221"/>
      <c r="J1278" s="217"/>
      <c r="K1278" s="217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144</v>
      </c>
      <c r="AU1278" s="226" t="s">
        <v>80</v>
      </c>
      <c r="AV1278" s="14" t="s">
        <v>80</v>
      </c>
      <c r="AW1278" s="14" t="s">
        <v>33</v>
      </c>
      <c r="AX1278" s="14" t="s">
        <v>71</v>
      </c>
      <c r="AY1278" s="226" t="s">
        <v>135</v>
      </c>
    </row>
    <row r="1279" spans="1:65" s="14" customFormat="1" ht="10.199999999999999">
      <c r="B1279" s="216"/>
      <c r="C1279" s="217"/>
      <c r="D1279" s="207" t="s">
        <v>144</v>
      </c>
      <c r="E1279" s="218" t="s">
        <v>18</v>
      </c>
      <c r="F1279" s="219" t="s">
        <v>363</v>
      </c>
      <c r="G1279" s="217"/>
      <c r="H1279" s="220">
        <v>0.64</v>
      </c>
      <c r="I1279" s="221"/>
      <c r="J1279" s="217"/>
      <c r="K1279" s="217"/>
      <c r="L1279" s="222"/>
      <c r="M1279" s="223"/>
      <c r="N1279" s="224"/>
      <c r="O1279" s="224"/>
      <c r="P1279" s="224"/>
      <c r="Q1279" s="224"/>
      <c r="R1279" s="224"/>
      <c r="S1279" s="224"/>
      <c r="T1279" s="225"/>
      <c r="AT1279" s="226" t="s">
        <v>144</v>
      </c>
      <c r="AU1279" s="226" t="s">
        <v>80</v>
      </c>
      <c r="AV1279" s="14" t="s">
        <v>80</v>
      </c>
      <c r="AW1279" s="14" t="s">
        <v>33</v>
      </c>
      <c r="AX1279" s="14" t="s">
        <v>71</v>
      </c>
      <c r="AY1279" s="226" t="s">
        <v>135</v>
      </c>
    </row>
    <row r="1280" spans="1:65" s="14" customFormat="1" ht="10.199999999999999">
      <c r="B1280" s="216"/>
      <c r="C1280" s="217"/>
      <c r="D1280" s="207" t="s">
        <v>144</v>
      </c>
      <c r="E1280" s="218" t="s">
        <v>18</v>
      </c>
      <c r="F1280" s="219" t="s">
        <v>364</v>
      </c>
      <c r="G1280" s="217"/>
      <c r="H1280" s="220">
        <v>6.89</v>
      </c>
      <c r="I1280" s="221"/>
      <c r="J1280" s="217"/>
      <c r="K1280" s="217"/>
      <c r="L1280" s="222"/>
      <c r="M1280" s="223"/>
      <c r="N1280" s="224"/>
      <c r="O1280" s="224"/>
      <c r="P1280" s="224"/>
      <c r="Q1280" s="224"/>
      <c r="R1280" s="224"/>
      <c r="S1280" s="224"/>
      <c r="T1280" s="225"/>
      <c r="AT1280" s="226" t="s">
        <v>144</v>
      </c>
      <c r="AU1280" s="226" t="s">
        <v>80</v>
      </c>
      <c r="AV1280" s="14" t="s">
        <v>80</v>
      </c>
      <c r="AW1280" s="14" t="s">
        <v>33</v>
      </c>
      <c r="AX1280" s="14" t="s">
        <v>71</v>
      </c>
      <c r="AY1280" s="226" t="s">
        <v>135</v>
      </c>
    </row>
    <row r="1281" spans="2:51" s="14" customFormat="1" ht="10.199999999999999">
      <c r="B1281" s="216"/>
      <c r="C1281" s="217"/>
      <c r="D1281" s="207" t="s">
        <v>144</v>
      </c>
      <c r="E1281" s="218" t="s">
        <v>18</v>
      </c>
      <c r="F1281" s="219" t="s">
        <v>364</v>
      </c>
      <c r="G1281" s="217"/>
      <c r="H1281" s="220">
        <v>6.89</v>
      </c>
      <c r="I1281" s="221"/>
      <c r="J1281" s="217"/>
      <c r="K1281" s="217"/>
      <c r="L1281" s="222"/>
      <c r="M1281" s="223"/>
      <c r="N1281" s="224"/>
      <c r="O1281" s="224"/>
      <c r="P1281" s="224"/>
      <c r="Q1281" s="224"/>
      <c r="R1281" s="224"/>
      <c r="S1281" s="224"/>
      <c r="T1281" s="225"/>
      <c r="AT1281" s="226" t="s">
        <v>144</v>
      </c>
      <c r="AU1281" s="226" t="s">
        <v>80</v>
      </c>
      <c r="AV1281" s="14" t="s">
        <v>80</v>
      </c>
      <c r="AW1281" s="14" t="s">
        <v>33</v>
      </c>
      <c r="AX1281" s="14" t="s">
        <v>71</v>
      </c>
      <c r="AY1281" s="226" t="s">
        <v>135</v>
      </c>
    </row>
    <row r="1282" spans="2:51" s="14" customFormat="1" ht="10.199999999999999">
      <c r="B1282" s="216"/>
      <c r="C1282" s="217"/>
      <c r="D1282" s="207" t="s">
        <v>144</v>
      </c>
      <c r="E1282" s="218" t="s">
        <v>18</v>
      </c>
      <c r="F1282" s="219" t="s">
        <v>365</v>
      </c>
      <c r="G1282" s="217"/>
      <c r="H1282" s="220">
        <v>6</v>
      </c>
      <c r="I1282" s="221"/>
      <c r="J1282" s="217"/>
      <c r="K1282" s="217"/>
      <c r="L1282" s="222"/>
      <c r="M1282" s="223"/>
      <c r="N1282" s="224"/>
      <c r="O1282" s="224"/>
      <c r="P1282" s="224"/>
      <c r="Q1282" s="224"/>
      <c r="R1282" s="224"/>
      <c r="S1282" s="224"/>
      <c r="T1282" s="225"/>
      <c r="AT1282" s="226" t="s">
        <v>144</v>
      </c>
      <c r="AU1282" s="226" t="s">
        <v>80</v>
      </c>
      <c r="AV1282" s="14" t="s">
        <v>80</v>
      </c>
      <c r="AW1282" s="14" t="s">
        <v>33</v>
      </c>
      <c r="AX1282" s="14" t="s">
        <v>71</v>
      </c>
      <c r="AY1282" s="226" t="s">
        <v>135</v>
      </c>
    </row>
    <row r="1283" spans="2:51" s="14" customFormat="1" ht="10.199999999999999">
      <c r="B1283" s="216"/>
      <c r="C1283" s="217"/>
      <c r="D1283" s="207" t="s">
        <v>144</v>
      </c>
      <c r="E1283" s="218" t="s">
        <v>18</v>
      </c>
      <c r="F1283" s="219" t="s">
        <v>366</v>
      </c>
      <c r="G1283" s="217"/>
      <c r="H1283" s="220">
        <v>7.31</v>
      </c>
      <c r="I1283" s="221"/>
      <c r="J1283" s="217"/>
      <c r="K1283" s="217"/>
      <c r="L1283" s="222"/>
      <c r="M1283" s="223"/>
      <c r="N1283" s="224"/>
      <c r="O1283" s="224"/>
      <c r="P1283" s="224"/>
      <c r="Q1283" s="224"/>
      <c r="R1283" s="224"/>
      <c r="S1283" s="224"/>
      <c r="T1283" s="225"/>
      <c r="AT1283" s="226" t="s">
        <v>144</v>
      </c>
      <c r="AU1283" s="226" t="s">
        <v>80</v>
      </c>
      <c r="AV1283" s="14" t="s">
        <v>80</v>
      </c>
      <c r="AW1283" s="14" t="s">
        <v>33</v>
      </c>
      <c r="AX1283" s="14" t="s">
        <v>71</v>
      </c>
      <c r="AY1283" s="226" t="s">
        <v>135</v>
      </c>
    </row>
    <row r="1284" spans="2:51" s="14" customFormat="1" ht="10.199999999999999">
      <c r="B1284" s="216"/>
      <c r="C1284" s="217"/>
      <c r="D1284" s="207" t="s">
        <v>144</v>
      </c>
      <c r="E1284" s="218" t="s">
        <v>18</v>
      </c>
      <c r="F1284" s="219" t="s">
        <v>366</v>
      </c>
      <c r="G1284" s="217"/>
      <c r="H1284" s="220">
        <v>7.31</v>
      </c>
      <c r="I1284" s="221"/>
      <c r="J1284" s="217"/>
      <c r="K1284" s="217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144</v>
      </c>
      <c r="AU1284" s="226" t="s">
        <v>80</v>
      </c>
      <c r="AV1284" s="14" t="s">
        <v>80</v>
      </c>
      <c r="AW1284" s="14" t="s">
        <v>33</v>
      </c>
      <c r="AX1284" s="14" t="s">
        <v>71</v>
      </c>
      <c r="AY1284" s="226" t="s">
        <v>135</v>
      </c>
    </row>
    <row r="1285" spans="2:51" s="14" customFormat="1" ht="10.199999999999999">
      <c r="B1285" s="216"/>
      <c r="C1285" s="217"/>
      <c r="D1285" s="207" t="s">
        <v>144</v>
      </c>
      <c r="E1285" s="218" t="s">
        <v>18</v>
      </c>
      <c r="F1285" s="219" t="s">
        <v>367</v>
      </c>
      <c r="G1285" s="217"/>
      <c r="H1285" s="220">
        <v>3.29</v>
      </c>
      <c r="I1285" s="221"/>
      <c r="J1285" s="217"/>
      <c r="K1285" s="217"/>
      <c r="L1285" s="222"/>
      <c r="M1285" s="223"/>
      <c r="N1285" s="224"/>
      <c r="O1285" s="224"/>
      <c r="P1285" s="224"/>
      <c r="Q1285" s="224"/>
      <c r="R1285" s="224"/>
      <c r="S1285" s="224"/>
      <c r="T1285" s="225"/>
      <c r="AT1285" s="226" t="s">
        <v>144</v>
      </c>
      <c r="AU1285" s="226" t="s">
        <v>80</v>
      </c>
      <c r="AV1285" s="14" t="s">
        <v>80</v>
      </c>
      <c r="AW1285" s="14" t="s">
        <v>33</v>
      </c>
      <c r="AX1285" s="14" t="s">
        <v>71</v>
      </c>
      <c r="AY1285" s="226" t="s">
        <v>135</v>
      </c>
    </row>
    <row r="1286" spans="2:51" s="14" customFormat="1" ht="10.199999999999999">
      <c r="B1286" s="216"/>
      <c r="C1286" s="217"/>
      <c r="D1286" s="207" t="s">
        <v>144</v>
      </c>
      <c r="E1286" s="218" t="s">
        <v>18</v>
      </c>
      <c r="F1286" s="219" t="s">
        <v>367</v>
      </c>
      <c r="G1286" s="217"/>
      <c r="H1286" s="220">
        <v>3.29</v>
      </c>
      <c r="I1286" s="221"/>
      <c r="J1286" s="217"/>
      <c r="K1286" s="217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144</v>
      </c>
      <c r="AU1286" s="226" t="s">
        <v>80</v>
      </c>
      <c r="AV1286" s="14" t="s">
        <v>80</v>
      </c>
      <c r="AW1286" s="14" t="s">
        <v>33</v>
      </c>
      <c r="AX1286" s="14" t="s">
        <v>71</v>
      </c>
      <c r="AY1286" s="226" t="s">
        <v>135</v>
      </c>
    </row>
    <row r="1287" spans="2:51" s="14" customFormat="1" ht="10.199999999999999">
      <c r="B1287" s="216"/>
      <c r="C1287" s="217"/>
      <c r="D1287" s="207" t="s">
        <v>144</v>
      </c>
      <c r="E1287" s="218" t="s">
        <v>18</v>
      </c>
      <c r="F1287" s="219" t="s">
        <v>363</v>
      </c>
      <c r="G1287" s="217"/>
      <c r="H1287" s="220">
        <v>0.64</v>
      </c>
      <c r="I1287" s="221"/>
      <c r="J1287" s="217"/>
      <c r="K1287" s="217"/>
      <c r="L1287" s="222"/>
      <c r="M1287" s="223"/>
      <c r="N1287" s="224"/>
      <c r="O1287" s="224"/>
      <c r="P1287" s="224"/>
      <c r="Q1287" s="224"/>
      <c r="R1287" s="224"/>
      <c r="S1287" s="224"/>
      <c r="T1287" s="225"/>
      <c r="AT1287" s="226" t="s">
        <v>144</v>
      </c>
      <c r="AU1287" s="226" t="s">
        <v>80</v>
      </c>
      <c r="AV1287" s="14" t="s">
        <v>80</v>
      </c>
      <c r="AW1287" s="14" t="s">
        <v>33</v>
      </c>
      <c r="AX1287" s="14" t="s">
        <v>71</v>
      </c>
      <c r="AY1287" s="226" t="s">
        <v>135</v>
      </c>
    </row>
    <row r="1288" spans="2:51" s="13" customFormat="1" ht="10.199999999999999">
      <c r="B1288" s="205"/>
      <c r="C1288" s="206"/>
      <c r="D1288" s="207" t="s">
        <v>144</v>
      </c>
      <c r="E1288" s="208" t="s">
        <v>18</v>
      </c>
      <c r="F1288" s="209" t="s">
        <v>345</v>
      </c>
      <c r="G1288" s="206"/>
      <c r="H1288" s="208" t="s">
        <v>18</v>
      </c>
      <c r="I1288" s="210"/>
      <c r="J1288" s="206"/>
      <c r="K1288" s="206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144</v>
      </c>
      <c r="AU1288" s="215" t="s">
        <v>80</v>
      </c>
      <c r="AV1288" s="13" t="s">
        <v>78</v>
      </c>
      <c r="AW1288" s="13" t="s">
        <v>33</v>
      </c>
      <c r="AX1288" s="13" t="s">
        <v>71</v>
      </c>
      <c r="AY1288" s="215" t="s">
        <v>135</v>
      </c>
    </row>
    <row r="1289" spans="2:51" s="14" customFormat="1" ht="10.199999999999999">
      <c r="B1289" s="216"/>
      <c r="C1289" s="217"/>
      <c r="D1289" s="207" t="s">
        <v>144</v>
      </c>
      <c r="E1289" s="218" t="s">
        <v>18</v>
      </c>
      <c r="F1289" s="219" t="s">
        <v>368</v>
      </c>
      <c r="G1289" s="217"/>
      <c r="H1289" s="220">
        <v>41.54</v>
      </c>
      <c r="I1289" s="221"/>
      <c r="J1289" s="217"/>
      <c r="K1289" s="217"/>
      <c r="L1289" s="222"/>
      <c r="M1289" s="223"/>
      <c r="N1289" s="224"/>
      <c r="O1289" s="224"/>
      <c r="P1289" s="224"/>
      <c r="Q1289" s="224"/>
      <c r="R1289" s="224"/>
      <c r="S1289" s="224"/>
      <c r="T1289" s="225"/>
      <c r="AT1289" s="226" t="s">
        <v>144</v>
      </c>
      <c r="AU1289" s="226" t="s">
        <v>80</v>
      </c>
      <c r="AV1289" s="14" t="s">
        <v>80</v>
      </c>
      <c r="AW1289" s="14" t="s">
        <v>33</v>
      </c>
      <c r="AX1289" s="14" t="s">
        <v>71</v>
      </c>
      <c r="AY1289" s="226" t="s">
        <v>135</v>
      </c>
    </row>
    <row r="1290" spans="2:51" s="14" customFormat="1" ht="10.199999999999999">
      <c r="B1290" s="216"/>
      <c r="C1290" s="217"/>
      <c r="D1290" s="207" t="s">
        <v>144</v>
      </c>
      <c r="E1290" s="218" t="s">
        <v>18</v>
      </c>
      <c r="F1290" s="219" t="s">
        <v>369</v>
      </c>
      <c r="G1290" s="217"/>
      <c r="H1290" s="220">
        <v>117.36</v>
      </c>
      <c r="I1290" s="221"/>
      <c r="J1290" s="217"/>
      <c r="K1290" s="217"/>
      <c r="L1290" s="222"/>
      <c r="M1290" s="223"/>
      <c r="N1290" s="224"/>
      <c r="O1290" s="224"/>
      <c r="P1290" s="224"/>
      <c r="Q1290" s="224"/>
      <c r="R1290" s="224"/>
      <c r="S1290" s="224"/>
      <c r="T1290" s="225"/>
      <c r="AT1290" s="226" t="s">
        <v>144</v>
      </c>
      <c r="AU1290" s="226" t="s">
        <v>80</v>
      </c>
      <c r="AV1290" s="14" t="s">
        <v>80</v>
      </c>
      <c r="AW1290" s="14" t="s">
        <v>33</v>
      </c>
      <c r="AX1290" s="14" t="s">
        <v>71</v>
      </c>
      <c r="AY1290" s="226" t="s">
        <v>135</v>
      </c>
    </row>
    <row r="1291" spans="2:51" s="14" customFormat="1" ht="10.199999999999999">
      <c r="B1291" s="216"/>
      <c r="C1291" s="217"/>
      <c r="D1291" s="207" t="s">
        <v>144</v>
      </c>
      <c r="E1291" s="218" t="s">
        <v>18</v>
      </c>
      <c r="F1291" s="219" t="s">
        <v>346</v>
      </c>
      <c r="G1291" s="217"/>
      <c r="H1291" s="220">
        <v>6.61</v>
      </c>
      <c r="I1291" s="221"/>
      <c r="J1291" s="217"/>
      <c r="K1291" s="217"/>
      <c r="L1291" s="222"/>
      <c r="M1291" s="223"/>
      <c r="N1291" s="224"/>
      <c r="O1291" s="224"/>
      <c r="P1291" s="224"/>
      <c r="Q1291" s="224"/>
      <c r="R1291" s="224"/>
      <c r="S1291" s="224"/>
      <c r="T1291" s="225"/>
      <c r="AT1291" s="226" t="s">
        <v>144</v>
      </c>
      <c r="AU1291" s="226" t="s">
        <v>80</v>
      </c>
      <c r="AV1291" s="14" t="s">
        <v>80</v>
      </c>
      <c r="AW1291" s="14" t="s">
        <v>33</v>
      </c>
      <c r="AX1291" s="14" t="s">
        <v>71</v>
      </c>
      <c r="AY1291" s="226" t="s">
        <v>135</v>
      </c>
    </row>
    <row r="1292" spans="2:51" s="14" customFormat="1" ht="10.199999999999999">
      <c r="B1292" s="216"/>
      <c r="C1292" s="217"/>
      <c r="D1292" s="207" t="s">
        <v>144</v>
      </c>
      <c r="E1292" s="218" t="s">
        <v>18</v>
      </c>
      <c r="F1292" s="219" t="s">
        <v>370</v>
      </c>
      <c r="G1292" s="217"/>
      <c r="H1292" s="220">
        <v>104.24</v>
      </c>
      <c r="I1292" s="221"/>
      <c r="J1292" s="217"/>
      <c r="K1292" s="217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144</v>
      </c>
      <c r="AU1292" s="226" t="s">
        <v>80</v>
      </c>
      <c r="AV1292" s="14" t="s">
        <v>80</v>
      </c>
      <c r="AW1292" s="14" t="s">
        <v>33</v>
      </c>
      <c r="AX1292" s="14" t="s">
        <v>71</v>
      </c>
      <c r="AY1292" s="226" t="s">
        <v>135</v>
      </c>
    </row>
    <row r="1293" spans="2:51" s="14" customFormat="1" ht="10.199999999999999">
      <c r="B1293" s="216"/>
      <c r="C1293" s="217"/>
      <c r="D1293" s="207" t="s">
        <v>144</v>
      </c>
      <c r="E1293" s="218" t="s">
        <v>18</v>
      </c>
      <c r="F1293" s="219" t="s">
        <v>371</v>
      </c>
      <c r="G1293" s="217"/>
      <c r="H1293" s="220">
        <v>97.2</v>
      </c>
      <c r="I1293" s="221"/>
      <c r="J1293" s="217"/>
      <c r="K1293" s="217"/>
      <c r="L1293" s="222"/>
      <c r="M1293" s="223"/>
      <c r="N1293" s="224"/>
      <c r="O1293" s="224"/>
      <c r="P1293" s="224"/>
      <c r="Q1293" s="224"/>
      <c r="R1293" s="224"/>
      <c r="S1293" s="224"/>
      <c r="T1293" s="225"/>
      <c r="AT1293" s="226" t="s">
        <v>144</v>
      </c>
      <c r="AU1293" s="226" t="s">
        <v>80</v>
      </c>
      <c r="AV1293" s="14" t="s">
        <v>80</v>
      </c>
      <c r="AW1293" s="14" t="s">
        <v>33</v>
      </c>
      <c r="AX1293" s="14" t="s">
        <v>71</v>
      </c>
      <c r="AY1293" s="226" t="s">
        <v>135</v>
      </c>
    </row>
    <row r="1294" spans="2:51" s="14" customFormat="1" ht="10.199999999999999">
      <c r="B1294" s="216"/>
      <c r="C1294" s="217"/>
      <c r="D1294" s="207" t="s">
        <v>144</v>
      </c>
      <c r="E1294" s="218" t="s">
        <v>18</v>
      </c>
      <c r="F1294" s="219" t="s">
        <v>347</v>
      </c>
      <c r="G1294" s="217"/>
      <c r="H1294" s="220">
        <v>5.4</v>
      </c>
      <c r="I1294" s="221"/>
      <c r="J1294" s="217"/>
      <c r="K1294" s="217"/>
      <c r="L1294" s="222"/>
      <c r="M1294" s="223"/>
      <c r="N1294" s="224"/>
      <c r="O1294" s="224"/>
      <c r="P1294" s="224"/>
      <c r="Q1294" s="224"/>
      <c r="R1294" s="224"/>
      <c r="S1294" s="224"/>
      <c r="T1294" s="225"/>
      <c r="AT1294" s="226" t="s">
        <v>144</v>
      </c>
      <c r="AU1294" s="226" t="s">
        <v>80</v>
      </c>
      <c r="AV1294" s="14" t="s">
        <v>80</v>
      </c>
      <c r="AW1294" s="14" t="s">
        <v>33</v>
      </c>
      <c r="AX1294" s="14" t="s">
        <v>71</v>
      </c>
      <c r="AY1294" s="226" t="s">
        <v>135</v>
      </c>
    </row>
    <row r="1295" spans="2:51" s="14" customFormat="1" ht="10.199999999999999">
      <c r="B1295" s="216"/>
      <c r="C1295" s="217"/>
      <c r="D1295" s="207" t="s">
        <v>144</v>
      </c>
      <c r="E1295" s="218" t="s">
        <v>18</v>
      </c>
      <c r="F1295" s="219" t="s">
        <v>372</v>
      </c>
      <c r="G1295" s="217"/>
      <c r="H1295" s="220">
        <v>114</v>
      </c>
      <c r="I1295" s="221"/>
      <c r="J1295" s="217"/>
      <c r="K1295" s="217"/>
      <c r="L1295" s="222"/>
      <c r="M1295" s="223"/>
      <c r="N1295" s="224"/>
      <c r="O1295" s="224"/>
      <c r="P1295" s="224"/>
      <c r="Q1295" s="224"/>
      <c r="R1295" s="224"/>
      <c r="S1295" s="224"/>
      <c r="T1295" s="225"/>
      <c r="AT1295" s="226" t="s">
        <v>144</v>
      </c>
      <c r="AU1295" s="226" t="s">
        <v>80</v>
      </c>
      <c r="AV1295" s="14" t="s">
        <v>80</v>
      </c>
      <c r="AW1295" s="14" t="s">
        <v>33</v>
      </c>
      <c r="AX1295" s="14" t="s">
        <v>71</v>
      </c>
      <c r="AY1295" s="226" t="s">
        <v>135</v>
      </c>
    </row>
    <row r="1296" spans="2:51" s="13" customFormat="1" ht="10.199999999999999">
      <c r="B1296" s="205"/>
      <c r="C1296" s="206"/>
      <c r="D1296" s="207" t="s">
        <v>144</v>
      </c>
      <c r="E1296" s="208" t="s">
        <v>18</v>
      </c>
      <c r="F1296" s="209" t="s">
        <v>373</v>
      </c>
      <c r="G1296" s="206"/>
      <c r="H1296" s="208" t="s">
        <v>18</v>
      </c>
      <c r="I1296" s="210"/>
      <c r="J1296" s="206"/>
      <c r="K1296" s="206"/>
      <c r="L1296" s="211"/>
      <c r="M1296" s="212"/>
      <c r="N1296" s="213"/>
      <c r="O1296" s="213"/>
      <c r="P1296" s="213"/>
      <c r="Q1296" s="213"/>
      <c r="R1296" s="213"/>
      <c r="S1296" s="213"/>
      <c r="T1296" s="214"/>
      <c r="AT1296" s="215" t="s">
        <v>144</v>
      </c>
      <c r="AU1296" s="215" t="s">
        <v>80</v>
      </c>
      <c r="AV1296" s="13" t="s">
        <v>78</v>
      </c>
      <c r="AW1296" s="13" t="s">
        <v>33</v>
      </c>
      <c r="AX1296" s="13" t="s">
        <v>71</v>
      </c>
      <c r="AY1296" s="215" t="s">
        <v>135</v>
      </c>
    </row>
    <row r="1297" spans="2:51" s="14" customFormat="1" ht="10.199999999999999">
      <c r="B1297" s="216"/>
      <c r="C1297" s="217"/>
      <c r="D1297" s="207" t="s">
        <v>144</v>
      </c>
      <c r="E1297" s="218" t="s">
        <v>18</v>
      </c>
      <c r="F1297" s="219" t="s">
        <v>374</v>
      </c>
      <c r="G1297" s="217"/>
      <c r="H1297" s="220">
        <v>140.02000000000001</v>
      </c>
      <c r="I1297" s="221"/>
      <c r="J1297" s="217"/>
      <c r="K1297" s="217"/>
      <c r="L1297" s="222"/>
      <c r="M1297" s="223"/>
      <c r="N1297" s="224"/>
      <c r="O1297" s="224"/>
      <c r="P1297" s="224"/>
      <c r="Q1297" s="224"/>
      <c r="R1297" s="224"/>
      <c r="S1297" s="224"/>
      <c r="T1297" s="225"/>
      <c r="AT1297" s="226" t="s">
        <v>144</v>
      </c>
      <c r="AU1297" s="226" t="s">
        <v>80</v>
      </c>
      <c r="AV1297" s="14" t="s">
        <v>80</v>
      </c>
      <c r="AW1297" s="14" t="s">
        <v>33</v>
      </c>
      <c r="AX1297" s="14" t="s">
        <v>71</v>
      </c>
      <c r="AY1297" s="226" t="s">
        <v>135</v>
      </c>
    </row>
    <row r="1298" spans="2:51" s="14" customFormat="1" ht="10.199999999999999">
      <c r="B1298" s="216"/>
      <c r="C1298" s="217"/>
      <c r="D1298" s="207" t="s">
        <v>144</v>
      </c>
      <c r="E1298" s="218" t="s">
        <v>18</v>
      </c>
      <c r="F1298" s="219" t="s">
        <v>363</v>
      </c>
      <c r="G1298" s="217"/>
      <c r="H1298" s="220">
        <v>0.64</v>
      </c>
      <c r="I1298" s="221"/>
      <c r="J1298" s="217"/>
      <c r="K1298" s="217"/>
      <c r="L1298" s="222"/>
      <c r="M1298" s="223"/>
      <c r="N1298" s="224"/>
      <c r="O1298" s="224"/>
      <c r="P1298" s="224"/>
      <c r="Q1298" s="224"/>
      <c r="R1298" s="224"/>
      <c r="S1298" s="224"/>
      <c r="T1298" s="225"/>
      <c r="AT1298" s="226" t="s">
        <v>144</v>
      </c>
      <c r="AU1298" s="226" t="s">
        <v>80</v>
      </c>
      <c r="AV1298" s="14" t="s">
        <v>80</v>
      </c>
      <c r="AW1298" s="14" t="s">
        <v>33</v>
      </c>
      <c r="AX1298" s="14" t="s">
        <v>71</v>
      </c>
      <c r="AY1298" s="226" t="s">
        <v>135</v>
      </c>
    </row>
    <row r="1299" spans="2:51" s="14" customFormat="1" ht="10.199999999999999">
      <c r="B1299" s="216"/>
      <c r="C1299" s="217"/>
      <c r="D1299" s="207" t="s">
        <v>144</v>
      </c>
      <c r="E1299" s="218" t="s">
        <v>18</v>
      </c>
      <c r="F1299" s="219" t="s">
        <v>363</v>
      </c>
      <c r="G1299" s="217"/>
      <c r="H1299" s="220">
        <v>0.64</v>
      </c>
      <c r="I1299" s="221"/>
      <c r="J1299" s="217"/>
      <c r="K1299" s="217"/>
      <c r="L1299" s="222"/>
      <c r="M1299" s="223"/>
      <c r="N1299" s="224"/>
      <c r="O1299" s="224"/>
      <c r="P1299" s="224"/>
      <c r="Q1299" s="224"/>
      <c r="R1299" s="224"/>
      <c r="S1299" s="224"/>
      <c r="T1299" s="225"/>
      <c r="AT1299" s="226" t="s">
        <v>144</v>
      </c>
      <c r="AU1299" s="226" t="s">
        <v>80</v>
      </c>
      <c r="AV1299" s="14" t="s">
        <v>80</v>
      </c>
      <c r="AW1299" s="14" t="s">
        <v>33</v>
      </c>
      <c r="AX1299" s="14" t="s">
        <v>71</v>
      </c>
      <c r="AY1299" s="226" t="s">
        <v>135</v>
      </c>
    </row>
    <row r="1300" spans="2:51" s="14" customFormat="1" ht="10.199999999999999">
      <c r="B1300" s="216"/>
      <c r="C1300" s="217"/>
      <c r="D1300" s="207" t="s">
        <v>144</v>
      </c>
      <c r="E1300" s="218" t="s">
        <v>18</v>
      </c>
      <c r="F1300" s="219" t="s">
        <v>375</v>
      </c>
      <c r="G1300" s="217"/>
      <c r="H1300" s="220">
        <v>6.33</v>
      </c>
      <c r="I1300" s="221"/>
      <c r="J1300" s="217"/>
      <c r="K1300" s="217"/>
      <c r="L1300" s="222"/>
      <c r="M1300" s="223"/>
      <c r="N1300" s="224"/>
      <c r="O1300" s="224"/>
      <c r="P1300" s="224"/>
      <c r="Q1300" s="224"/>
      <c r="R1300" s="224"/>
      <c r="S1300" s="224"/>
      <c r="T1300" s="225"/>
      <c r="AT1300" s="226" t="s">
        <v>144</v>
      </c>
      <c r="AU1300" s="226" t="s">
        <v>80</v>
      </c>
      <c r="AV1300" s="14" t="s">
        <v>80</v>
      </c>
      <c r="AW1300" s="14" t="s">
        <v>33</v>
      </c>
      <c r="AX1300" s="14" t="s">
        <v>71</v>
      </c>
      <c r="AY1300" s="226" t="s">
        <v>135</v>
      </c>
    </row>
    <row r="1301" spans="2:51" s="14" customFormat="1" ht="10.199999999999999">
      <c r="B1301" s="216"/>
      <c r="C1301" s="217"/>
      <c r="D1301" s="207" t="s">
        <v>144</v>
      </c>
      <c r="E1301" s="218" t="s">
        <v>18</v>
      </c>
      <c r="F1301" s="219" t="s">
        <v>375</v>
      </c>
      <c r="G1301" s="217"/>
      <c r="H1301" s="220">
        <v>6.33</v>
      </c>
      <c r="I1301" s="221"/>
      <c r="J1301" s="217"/>
      <c r="K1301" s="217"/>
      <c r="L1301" s="222"/>
      <c r="M1301" s="223"/>
      <c r="N1301" s="224"/>
      <c r="O1301" s="224"/>
      <c r="P1301" s="224"/>
      <c r="Q1301" s="224"/>
      <c r="R1301" s="224"/>
      <c r="S1301" s="224"/>
      <c r="T1301" s="225"/>
      <c r="AT1301" s="226" t="s">
        <v>144</v>
      </c>
      <c r="AU1301" s="226" t="s">
        <v>80</v>
      </c>
      <c r="AV1301" s="14" t="s">
        <v>80</v>
      </c>
      <c r="AW1301" s="14" t="s">
        <v>33</v>
      </c>
      <c r="AX1301" s="14" t="s">
        <v>71</v>
      </c>
      <c r="AY1301" s="226" t="s">
        <v>135</v>
      </c>
    </row>
    <row r="1302" spans="2:51" s="14" customFormat="1" ht="10.199999999999999">
      <c r="B1302" s="216"/>
      <c r="C1302" s="217"/>
      <c r="D1302" s="207" t="s">
        <v>144</v>
      </c>
      <c r="E1302" s="218" t="s">
        <v>18</v>
      </c>
      <c r="F1302" s="219" t="s">
        <v>376</v>
      </c>
      <c r="G1302" s="217"/>
      <c r="H1302" s="220">
        <v>39.42</v>
      </c>
      <c r="I1302" s="221"/>
      <c r="J1302" s="217"/>
      <c r="K1302" s="217"/>
      <c r="L1302" s="222"/>
      <c r="M1302" s="223"/>
      <c r="N1302" s="224"/>
      <c r="O1302" s="224"/>
      <c r="P1302" s="224"/>
      <c r="Q1302" s="224"/>
      <c r="R1302" s="224"/>
      <c r="S1302" s="224"/>
      <c r="T1302" s="225"/>
      <c r="AT1302" s="226" t="s">
        <v>144</v>
      </c>
      <c r="AU1302" s="226" t="s">
        <v>80</v>
      </c>
      <c r="AV1302" s="14" t="s">
        <v>80</v>
      </c>
      <c r="AW1302" s="14" t="s">
        <v>33</v>
      </c>
      <c r="AX1302" s="14" t="s">
        <v>71</v>
      </c>
      <c r="AY1302" s="226" t="s">
        <v>135</v>
      </c>
    </row>
    <row r="1303" spans="2:51" s="14" customFormat="1" ht="10.199999999999999">
      <c r="B1303" s="216"/>
      <c r="C1303" s="217"/>
      <c r="D1303" s="207" t="s">
        <v>144</v>
      </c>
      <c r="E1303" s="218" t="s">
        <v>18</v>
      </c>
      <c r="F1303" s="219" t="s">
        <v>363</v>
      </c>
      <c r="G1303" s="217"/>
      <c r="H1303" s="220">
        <v>0.64</v>
      </c>
      <c r="I1303" s="221"/>
      <c r="J1303" s="217"/>
      <c r="K1303" s="217"/>
      <c r="L1303" s="222"/>
      <c r="M1303" s="223"/>
      <c r="N1303" s="224"/>
      <c r="O1303" s="224"/>
      <c r="P1303" s="224"/>
      <c r="Q1303" s="224"/>
      <c r="R1303" s="224"/>
      <c r="S1303" s="224"/>
      <c r="T1303" s="225"/>
      <c r="AT1303" s="226" t="s">
        <v>144</v>
      </c>
      <c r="AU1303" s="226" t="s">
        <v>80</v>
      </c>
      <c r="AV1303" s="14" t="s">
        <v>80</v>
      </c>
      <c r="AW1303" s="14" t="s">
        <v>33</v>
      </c>
      <c r="AX1303" s="14" t="s">
        <v>71</v>
      </c>
      <c r="AY1303" s="226" t="s">
        <v>135</v>
      </c>
    </row>
    <row r="1304" spans="2:51" s="14" customFormat="1" ht="10.199999999999999">
      <c r="B1304" s="216"/>
      <c r="C1304" s="217"/>
      <c r="D1304" s="207" t="s">
        <v>144</v>
      </c>
      <c r="E1304" s="218" t="s">
        <v>18</v>
      </c>
      <c r="F1304" s="219" t="s">
        <v>377</v>
      </c>
      <c r="G1304" s="217"/>
      <c r="H1304" s="220">
        <v>1.35</v>
      </c>
      <c r="I1304" s="221"/>
      <c r="J1304" s="217"/>
      <c r="K1304" s="217"/>
      <c r="L1304" s="222"/>
      <c r="M1304" s="223"/>
      <c r="N1304" s="224"/>
      <c r="O1304" s="224"/>
      <c r="P1304" s="224"/>
      <c r="Q1304" s="224"/>
      <c r="R1304" s="224"/>
      <c r="S1304" s="224"/>
      <c r="T1304" s="225"/>
      <c r="AT1304" s="226" t="s">
        <v>144</v>
      </c>
      <c r="AU1304" s="226" t="s">
        <v>80</v>
      </c>
      <c r="AV1304" s="14" t="s">
        <v>80</v>
      </c>
      <c r="AW1304" s="14" t="s">
        <v>33</v>
      </c>
      <c r="AX1304" s="14" t="s">
        <v>71</v>
      </c>
      <c r="AY1304" s="226" t="s">
        <v>135</v>
      </c>
    </row>
    <row r="1305" spans="2:51" s="14" customFormat="1" ht="10.199999999999999">
      <c r="B1305" s="216"/>
      <c r="C1305" s="217"/>
      <c r="D1305" s="207" t="s">
        <v>144</v>
      </c>
      <c r="E1305" s="218" t="s">
        <v>18</v>
      </c>
      <c r="F1305" s="219" t="s">
        <v>378</v>
      </c>
      <c r="G1305" s="217"/>
      <c r="H1305" s="220">
        <v>3.53</v>
      </c>
      <c r="I1305" s="221"/>
      <c r="J1305" s="217"/>
      <c r="K1305" s="217"/>
      <c r="L1305" s="222"/>
      <c r="M1305" s="223"/>
      <c r="N1305" s="224"/>
      <c r="O1305" s="224"/>
      <c r="P1305" s="224"/>
      <c r="Q1305" s="224"/>
      <c r="R1305" s="224"/>
      <c r="S1305" s="224"/>
      <c r="T1305" s="225"/>
      <c r="AT1305" s="226" t="s">
        <v>144</v>
      </c>
      <c r="AU1305" s="226" t="s">
        <v>80</v>
      </c>
      <c r="AV1305" s="14" t="s">
        <v>80</v>
      </c>
      <c r="AW1305" s="14" t="s">
        <v>33</v>
      </c>
      <c r="AX1305" s="14" t="s">
        <v>71</v>
      </c>
      <c r="AY1305" s="226" t="s">
        <v>135</v>
      </c>
    </row>
    <row r="1306" spans="2:51" s="14" customFormat="1" ht="10.199999999999999">
      <c r="B1306" s="216"/>
      <c r="C1306" s="217"/>
      <c r="D1306" s="207" t="s">
        <v>144</v>
      </c>
      <c r="E1306" s="218" t="s">
        <v>18</v>
      </c>
      <c r="F1306" s="219" t="s">
        <v>379</v>
      </c>
      <c r="G1306" s="217"/>
      <c r="H1306" s="220">
        <v>38.880000000000003</v>
      </c>
      <c r="I1306" s="221"/>
      <c r="J1306" s="217"/>
      <c r="K1306" s="217"/>
      <c r="L1306" s="222"/>
      <c r="M1306" s="223"/>
      <c r="N1306" s="224"/>
      <c r="O1306" s="224"/>
      <c r="P1306" s="224"/>
      <c r="Q1306" s="224"/>
      <c r="R1306" s="224"/>
      <c r="S1306" s="224"/>
      <c r="T1306" s="225"/>
      <c r="AT1306" s="226" t="s">
        <v>144</v>
      </c>
      <c r="AU1306" s="226" t="s">
        <v>80</v>
      </c>
      <c r="AV1306" s="14" t="s">
        <v>80</v>
      </c>
      <c r="AW1306" s="14" t="s">
        <v>33</v>
      </c>
      <c r="AX1306" s="14" t="s">
        <v>71</v>
      </c>
      <c r="AY1306" s="226" t="s">
        <v>135</v>
      </c>
    </row>
    <row r="1307" spans="2:51" s="14" customFormat="1" ht="10.199999999999999">
      <c r="B1307" s="216"/>
      <c r="C1307" s="217"/>
      <c r="D1307" s="207" t="s">
        <v>144</v>
      </c>
      <c r="E1307" s="218" t="s">
        <v>18</v>
      </c>
      <c r="F1307" s="219" t="s">
        <v>380</v>
      </c>
      <c r="G1307" s="217"/>
      <c r="H1307" s="220">
        <v>4.78</v>
      </c>
      <c r="I1307" s="221"/>
      <c r="J1307" s="217"/>
      <c r="K1307" s="217"/>
      <c r="L1307" s="222"/>
      <c r="M1307" s="223"/>
      <c r="N1307" s="224"/>
      <c r="O1307" s="224"/>
      <c r="P1307" s="224"/>
      <c r="Q1307" s="224"/>
      <c r="R1307" s="224"/>
      <c r="S1307" s="224"/>
      <c r="T1307" s="225"/>
      <c r="AT1307" s="226" t="s">
        <v>144</v>
      </c>
      <c r="AU1307" s="226" t="s">
        <v>80</v>
      </c>
      <c r="AV1307" s="14" t="s">
        <v>80</v>
      </c>
      <c r="AW1307" s="14" t="s">
        <v>33</v>
      </c>
      <c r="AX1307" s="14" t="s">
        <v>71</v>
      </c>
      <c r="AY1307" s="226" t="s">
        <v>135</v>
      </c>
    </row>
    <row r="1308" spans="2:51" s="14" customFormat="1" ht="10.199999999999999">
      <c r="B1308" s="216"/>
      <c r="C1308" s="217"/>
      <c r="D1308" s="207" t="s">
        <v>144</v>
      </c>
      <c r="E1308" s="218" t="s">
        <v>18</v>
      </c>
      <c r="F1308" s="219" t="s">
        <v>381</v>
      </c>
      <c r="G1308" s="217"/>
      <c r="H1308" s="220">
        <v>7.56</v>
      </c>
      <c r="I1308" s="221"/>
      <c r="J1308" s="217"/>
      <c r="K1308" s="217"/>
      <c r="L1308" s="222"/>
      <c r="M1308" s="223"/>
      <c r="N1308" s="224"/>
      <c r="O1308" s="224"/>
      <c r="P1308" s="224"/>
      <c r="Q1308" s="224"/>
      <c r="R1308" s="224"/>
      <c r="S1308" s="224"/>
      <c r="T1308" s="225"/>
      <c r="AT1308" s="226" t="s">
        <v>144</v>
      </c>
      <c r="AU1308" s="226" t="s">
        <v>80</v>
      </c>
      <c r="AV1308" s="14" t="s">
        <v>80</v>
      </c>
      <c r="AW1308" s="14" t="s">
        <v>33</v>
      </c>
      <c r="AX1308" s="14" t="s">
        <v>71</v>
      </c>
      <c r="AY1308" s="226" t="s">
        <v>135</v>
      </c>
    </row>
    <row r="1309" spans="2:51" s="14" customFormat="1" ht="10.199999999999999">
      <c r="B1309" s="216"/>
      <c r="C1309" s="217"/>
      <c r="D1309" s="207" t="s">
        <v>144</v>
      </c>
      <c r="E1309" s="218" t="s">
        <v>18</v>
      </c>
      <c r="F1309" s="219" t="s">
        <v>382</v>
      </c>
      <c r="G1309" s="217"/>
      <c r="H1309" s="220">
        <v>1.35</v>
      </c>
      <c r="I1309" s="221"/>
      <c r="J1309" s="217"/>
      <c r="K1309" s="217"/>
      <c r="L1309" s="222"/>
      <c r="M1309" s="223"/>
      <c r="N1309" s="224"/>
      <c r="O1309" s="224"/>
      <c r="P1309" s="224"/>
      <c r="Q1309" s="224"/>
      <c r="R1309" s="224"/>
      <c r="S1309" s="224"/>
      <c r="T1309" s="225"/>
      <c r="AT1309" s="226" t="s">
        <v>144</v>
      </c>
      <c r="AU1309" s="226" t="s">
        <v>80</v>
      </c>
      <c r="AV1309" s="14" t="s">
        <v>80</v>
      </c>
      <c r="AW1309" s="14" t="s">
        <v>33</v>
      </c>
      <c r="AX1309" s="14" t="s">
        <v>71</v>
      </c>
      <c r="AY1309" s="226" t="s">
        <v>135</v>
      </c>
    </row>
    <row r="1310" spans="2:51" s="13" customFormat="1" ht="10.199999999999999">
      <c r="B1310" s="205"/>
      <c r="C1310" s="206"/>
      <c r="D1310" s="207" t="s">
        <v>144</v>
      </c>
      <c r="E1310" s="208" t="s">
        <v>18</v>
      </c>
      <c r="F1310" s="209" t="s">
        <v>383</v>
      </c>
      <c r="G1310" s="206"/>
      <c r="H1310" s="208" t="s">
        <v>18</v>
      </c>
      <c r="I1310" s="210"/>
      <c r="J1310" s="206"/>
      <c r="K1310" s="206"/>
      <c r="L1310" s="211"/>
      <c r="M1310" s="212"/>
      <c r="N1310" s="213"/>
      <c r="O1310" s="213"/>
      <c r="P1310" s="213"/>
      <c r="Q1310" s="213"/>
      <c r="R1310" s="213"/>
      <c r="S1310" s="213"/>
      <c r="T1310" s="214"/>
      <c r="AT1310" s="215" t="s">
        <v>144</v>
      </c>
      <c r="AU1310" s="215" t="s">
        <v>80</v>
      </c>
      <c r="AV1310" s="13" t="s">
        <v>78</v>
      </c>
      <c r="AW1310" s="13" t="s">
        <v>33</v>
      </c>
      <c r="AX1310" s="13" t="s">
        <v>71</v>
      </c>
      <c r="AY1310" s="215" t="s">
        <v>135</v>
      </c>
    </row>
    <row r="1311" spans="2:51" s="14" customFormat="1" ht="10.199999999999999">
      <c r="B1311" s="216"/>
      <c r="C1311" s="217"/>
      <c r="D1311" s="207" t="s">
        <v>144</v>
      </c>
      <c r="E1311" s="218" t="s">
        <v>18</v>
      </c>
      <c r="F1311" s="219" t="s">
        <v>384</v>
      </c>
      <c r="G1311" s="217"/>
      <c r="H1311" s="220">
        <v>-299.54000000000002</v>
      </c>
      <c r="I1311" s="221"/>
      <c r="J1311" s="217"/>
      <c r="K1311" s="217"/>
      <c r="L1311" s="222"/>
      <c r="M1311" s="223"/>
      <c r="N1311" s="224"/>
      <c r="O1311" s="224"/>
      <c r="P1311" s="224"/>
      <c r="Q1311" s="224"/>
      <c r="R1311" s="224"/>
      <c r="S1311" s="224"/>
      <c r="T1311" s="225"/>
      <c r="AT1311" s="226" t="s">
        <v>144</v>
      </c>
      <c r="AU1311" s="226" t="s">
        <v>80</v>
      </c>
      <c r="AV1311" s="14" t="s">
        <v>80</v>
      </c>
      <c r="AW1311" s="14" t="s">
        <v>33</v>
      </c>
      <c r="AX1311" s="14" t="s">
        <v>71</v>
      </c>
      <c r="AY1311" s="226" t="s">
        <v>135</v>
      </c>
    </row>
    <row r="1312" spans="2:51" s="15" customFormat="1" ht="10.199999999999999">
      <c r="B1312" s="227"/>
      <c r="C1312" s="228"/>
      <c r="D1312" s="207" t="s">
        <v>144</v>
      </c>
      <c r="E1312" s="229" t="s">
        <v>18</v>
      </c>
      <c r="F1312" s="230" t="s">
        <v>147</v>
      </c>
      <c r="G1312" s="228"/>
      <c r="H1312" s="231">
        <v>1170.0899999999999</v>
      </c>
      <c r="I1312" s="232"/>
      <c r="J1312" s="228"/>
      <c r="K1312" s="228"/>
      <c r="L1312" s="233"/>
      <c r="M1312" s="234"/>
      <c r="N1312" s="235"/>
      <c r="O1312" s="235"/>
      <c r="P1312" s="235"/>
      <c r="Q1312" s="235"/>
      <c r="R1312" s="235"/>
      <c r="S1312" s="235"/>
      <c r="T1312" s="236"/>
      <c r="AT1312" s="237" t="s">
        <v>144</v>
      </c>
      <c r="AU1312" s="237" t="s">
        <v>80</v>
      </c>
      <c r="AV1312" s="15" t="s">
        <v>142</v>
      </c>
      <c r="AW1312" s="15" t="s">
        <v>33</v>
      </c>
      <c r="AX1312" s="15" t="s">
        <v>78</v>
      </c>
      <c r="AY1312" s="237" t="s">
        <v>135</v>
      </c>
    </row>
    <row r="1313" spans="1:65" s="12" customFormat="1" ht="22.8" customHeight="1">
      <c r="B1313" s="177"/>
      <c r="C1313" s="178"/>
      <c r="D1313" s="179" t="s">
        <v>70</v>
      </c>
      <c r="E1313" s="191" t="s">
        <v>912</v>
      </c>
      <c r="F1313" s="191" t="s">
        <v>913</v>
      </c>
      <c r="G1313" s="178"/>
      <c r="H1313" s="178"/>
      <c r="I1313" s="181"/>
      <c r="J1313" s="192">
        <f>BK1313</f>
        <v>0</v>
      </c>
      <c r="K1313" s="178"/>
      <c r="L1313" s="183"/>
      <c r="M1313" s="184"/>
      <c r="N1313" s="185"/>
      <c r="O1313" s="185"/>
      <c r="P1313" s="186">
        <f>SUM(P1314:P1319)</f>
        <v>0</v>
      </c>
      <c r="Q1313" s="185"/>
      <c r="R1313" s="186">
        <f>SUM(R1314:R1319)</f>
        <v>0</v>
      </c>
      <c r="S1313" s="185"/>
      <c r="T1313" s="187">
        <f>SUM(T1314:T1319)</f>
        <v>0</v>
      </c>
      <c r="AR1313" s="188" t="s">
        <v>78</v>
      </c>
      <c r="AT1313" s="189" t="s">
        <v>70</v>
      </c>
      <c r="AU1313" s="189" t="s">
        <v>78</v>
      </c>
      <c r="AY1313" s="188" t="s">
        <v>135</v>
      </c>
      <c r="BK1313" s="190">
        <f>SUM(BK1314:BK1319)</f>
        <v>0</v>
      </c>
    </row>
    <row r="1314" spans="1:65" s="2" customFormat="1" ht="21.75" customHeight="1">
      <c r="A1314" s="35"/>
      <c r="B1314" s="36"/>
      <c r="C1314" s="193" t="s">
        <v>914</v>
      </c>
      <c r="D1314" s="193" t="s">
        <v>137</v>
      </c>
      <c r="E1314" s="194" t="s">
        <v>915</v>
      </c>
      <c r="F1314" s="195" t="s">
        <v>916</v>
      </c>
      <c r="G1314" s="196" t="s">
        <v>170</v>
      </c>
      <c r="H1314" s="197">
        <v>80.19</v>
      </c>
      <c r="I1314" s="198"/>
      <c r="J1314" s="197">
        <f>ROUND(I1314*H1314,2)</f>
        <v>0</v>
      </c>
      <c r="K1314" s="195" t="s">
        <v>141</v>
      </c>
      <c r="L1314" s="40"/>
      <c r="M1314" s="199" t="s">
        <v>18</v>
      </c>
      <c r="N1314" s="200" t="s">
        <v>42</v>
      </c>
      <c r="O1314" s="65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203" t="s">
        <v>142</v>
      </c>
      <c r="AT1314" s="203" t="s">
        <v>137</v>
      </c>
      <c r="AU1314" s="203" t="s">
        <v>80</v>
      </c>
      <c r="AY1314" s="18" t="s">
        <v>135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8" t="s">
        <v>78</v>
      </c>
      <c r="BK1314" s="204">
        <f>ROUND(I1314*H1314,2)</f>
        <v>0</v>
      </c>
      <c r="BL1314" s="18" t="s">
        <v>142</v>
      </c>
      <c r="BM1314" s="203" t="s">
        <v>917</v>
      </c>
    </row>
    <row r="1315" spans="1:65" s="2" customFormat="1" ht="16.5" customHeight="1">
      <c r="A1315" s="35"/>
      <c r="B1315" s="36"/>
      <c r="C1315" s="193" t="s">
        <v>918</v>
      </c>
      <c r="D1315" s="193" t="s">
        <v>137</v>
      </c>
      <c r="E1315" s="194" t="s">
        <v>919</v>
      </c>
      <c r="F1315" s="195" t="s">
        <v>920</v>
      </c>
      <c r="G1315" s="196" t="s">
        <v>170</v>
      </c>
      <c r="H1315" s="197">
        <v>80.19</v>
      </c>
      <c r="I1315" s="198"/>
      <c r="J1315" s="197">
        <f>ROUND(I1315*H1315,2)</f>
        <v>0</v>
      </c>
      <c r="K1315" s="195" t="s">
        <v>141</v>
      </c>
      <c r="L1315" s="40"/>
      <c r="M1315" s="199" t="s">
        <v>18</v>
      </c>
      <c r="N1315" s="200" t="s">
        <v>42</v>
      </c>
      <c r="O1315" s="65"/>
      <c r="P1315" s="201">
        <f>O1315*H1315</f>
        <v>0</v>
      </c>
      <c r="Q1315" s="201">
        <v>0</v>
      </c>
      <c r="R1315" s="201">
        <f>Q1315*H1315</f>
        <v>0</v>
      </c>
      <c r="S1315" s="201">
        <v>0</v>
      </c>
      <c r="T1315" s="202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203" t="s">
        <v>142</v>
      </c>
      <c r="AT1315" s="203" t="s">
        <v>137</v>
      </c>
      <c r="AU1315" s="203" t="s">
        <v>80</v>
      </c>
      <c r="AY1315" s="18" t="s">
        <v>135</v>
      </c>
      <c r="BE1315" s="204">
        <f>IF(N1315="základní",J1315,0)</f>
        <v>0</v>
      </c>
      <c r="BF1315" s="204">
        <f>IF(N1315="snížená",J1315,0)</f>
        <v>0</v>
      </c>
      <c r="BG1315" s="204">
        <f>IF(N1315="zákl. přenesená",J1315,0)</f>
        <v>0</v>
      </c>
      <c r="BH1315" s="204">
        <f>IF(N1315="sníž. přenesená",J1315,0)</f>
        <v>0</v>
      </c>
      <c r="BI1315" s="204">
        <f>IF(N1315="nulová",J1315,0)</f>
        <v>0</v>
      </c>
      <c r="BJ1315" s="18" t="s">
        <v>78</v>
      </c>
      <c r="BK1315" s="204">
        <f>ROUND(I1315*H1315,2)</f>
        <v>0</v>
      </c>
      <c r="BL1315" s="18" t="s">
        <v>142</v>
      </c>
      <c r="BM1315" s="203" t="s">
        <v>921</v>
      </c>
    </row>
    <row r="1316" spans="1:65" s="2" customFormat="1" ht="21.75" customHeight="1">
      <c r="A1316" s="35"/>
      <c r="B1316" s="36"/>
      <c r="C1316" s="193" t="s">
        <v>922</v>
      </c>
      <c r="D1316" s="193" t="s">
        <v>137</v>
      </c>
      <c r="E1316" s="194" t="s">
        <v>923</v>
      </c>
      <c r="F1316" s="195" t="s">
        <v>924</v>
      </c>
      <c r="G1316" s="196" t="s">
        <v>170</v>
      </c>
      <c r="H1316" s="197">
        <v>370.55</v>
      </c>
      <c r="I1316" s="198"/>
      <c r="J1316" s="197">
        <f>ROUND(I1316*H1316,2)</f>
        <v>0</v>
      </c>
      <c r="K1316" s="195" t="s">
        <v>141</v>
      </c>
      <c r="L1316" s="40"/>
      <c r="M1316" s="199" t="s">
        <v>18</v>
      </c>
      <c r="N1316" s="200" t="s">
        <v>42</v>
      </c>
      <c r="O1316" s="65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R1316" s="203" t="s">
        <v>142</v>
      </c>
      <c r="AT1316" s="203" t="s">
        <v>137</v>
      </c>
      <c r="AU1316" s="203" t="s">
        <v>80</v>
      </c>
      <c r="AY1316" s="18" t="s">
        <v>135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8" t="s">
        <v>78</v>
      </c>
      <c r="BK1316" s="204">
        <f>ROUND(I1316*H1316,2)</f>
        <v>0</v>
      </c>
      <c r="BL1316" s="18" t="s">
        <v>142</v>
      </c>
      <c r="BM1316" s="203" t="s">
        <v>925</v>
      </c>
    </row>
    <row r="1317" spans="1:65" s="14" customFormat="1" ht="10.199999999999999">
      <c r="B1317" s="216"/>
      <c r="C1317" s="217"/>
      <c r="D1317" s="207" t="s">
        <v>144</v>
      </c>
      <c r="E1317" s="218" t="s">
        <v>18</v>
      </c>
      <c r="F1317" s="219" t="s">
        <v>926</v>
      </c>
      <c r="G1317" s="217"/>
      <c r="H1317" s="220">
        <v>370.55</v>
      </c>
      <c r="I1317" s="221"/>
      <c r="J1317" s="217"/>
      <c r="K1317" s="217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144</v>
      </c>
      <c r="AU1317" s="226" t="s">
        <v>80</v>
      </c>
      <c r="AV1317" s="14" t="s">
        <v>80</v>
      </c>
      <c r="AW1317" s="14" t="s">
        <v>33</v>
      </c>
      <c r="AX1317" s="14" t="s">
        <v>71</v>
      </c>
      <c r="AY1317" s="226" t="s">
        <v>135</v>
      </c>
    </row>
    <row r="1318" spans="1:65" s="15" customFormat="1" ht="10.199999999999999">
      <c r="B1318" s="227"/>
      <c r="C1318" s="228"/>
      <c r="D1318" s="207" t="s">
        <v>144</v>
      </c>
      <c r="E1318" s="229" t="s">
        <v>18</v>
      </c>
      <c r="F1318" s="230" t="s">
        <v>147</v>
      </c>
      <c r="G1318" s="228"/>
      <c r="H1318" s="231">
        <v>370.55</v>
      </c>
      <c r="I1318" s="232"/>
      <c r="J1318" s="228"/>
      <c r="K1318" s="228"/>
      <c r="L1318" s="233"/>
      <c r="M1318" s="234"/>
      <c r="N1318" s="235"/>
      <c r="O1318" s="235"/>
      <c r="P1318" s="235"/>
      <c r="Q1318" s="235"/>
      <c r="R1318" s="235"/>
      <c r="S1318" s="235"/>
      <c r="T1318" s="236"/>
      <c r="AT1318" s="237" t="s">
        <v>144</v>
      </c>
      <c r="AU1318" s="237" t="s">
        <v>80</v>
      </c>
      <c r="AV1318" s="15" t="s">
        <v>142</v>
      </c>
      <c r="AW1318" s="15" t="s">
        <v>33</v>
      </c>
      <c r="AX1318" s="15" t="s">
        <v>78</v>
      </c>
      <c r="AY1318" s="237" t="s">
        <v>135</v>
      </c>
    </row>
    <row r="1319" spans="1:65" s="2" customFormat="1" ht="21.75" customHeight="1">
      <c r="A1319" s="35"/>
      <c r="B1319" s="36"/>
      <c r="C1319" s="193" t="s">
        <v>927</v>
      </c>
      <c r="D1319" s="193" t="s">
        <v>137</v>
      </c>
      <c r="E1319" s="194" t="s">
        <v>928</v>
      </c>
      <c r="F1319" s="195" t="s">
        <v>929</v>
      </c>
      <c r="G1319" s="196" t="s">
        <v>170</v>
      </c>
      <c r="H1319" s="197">
        <v>80.19</v>
      </c>
      <c r="I1319" s="198"/>
      <c r="J1319" s="197">
        <f>ROUND(I1319*H1319,2)</f>
        <v>0</v>
      </c>
      <c r="K1319" s="195" t="s">
        <v>141</v>
      </c>
      <c r="L1319" s="40"/>
      <c r="M1319" s="199" t="s">
        <v>18</v>
      </c>
      <c r="N1319" s="200" t="s">
        <v>42</v>
      </c>
      <c r="O1319" s="65"/>
      <c r="P1319" s="201">
        <f>O1319*H1319</f>
        <v>0</v>
      </c>
      <c r="Q1319" s="201">
        <v>0</v>
      </c>
      <c r="R1319" s="201">
        <f>Q1319*H1319</f>
        <v>0</v>
      </c>
      <c r="S1319" s="201">
        <v>0</v>
      </c>
      <c r="T1319" s="202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203" t="s">
        <v>142</v>
      </c>
      <c r="AT1319" s="203" t="s">
        <v>137</v>
      </c>
      <c r="AU1319" s="203" t="s">
        <v>80</v>
      </c>
      <c r="AY1319" s="18" t="s">
        <v>135</v>
      </c>
      <c r="BE1319" s="204">
        <f>IF(N1319="základní",J1319,0)</f>
        <v>0</v>
      </c>
      <c r="BF1319" s="204">
        <f>IF(N1319="snížená",J1319,0)</f>
        <v>0</v>
      </c>
      <c r="BG1319" s="204">
        <f>IF(N1319="zákl. přenesená",J1319,0)</f>
        <v>0</v>
      </c>
      <c r="BH1319" s="204">
        <f>IF(N1319="sníž. přenesená",J1319,0)</f>
        <v>0</v>
      </c>
      <c r="BI1319" s="204">
        <f>IF(N1319="nulová",J1319,0)</f>
        <v>0</v>
      </c>
      <c r="BJ1319" s="18" t="s">
        <v>78</v>
      </c>
      <c r="BK1319" s="204">
        <f>ROUND(I1319*H1319,2)</f>
        <v>0</v>
      </c>
      <c r="BL1319" s="18" t="s">
        <v>142</v>
      </c>
      <c r="BM1319" s="203" t="s">
        <v>930</v>
      </c>
    </row>
    <row r="1320" spans="1:65" s="12" customFormat="1" ht="22.8" customHeight="1">
      <c r="B1320" s="177"/>
      <c r="C1320" s="178"/>
      <c r="D1320" s="179" t="s">
        <v>70</v>
      </c>
      <c r="E1320" s="191" t="s">
        <v>931</v>
      </c>
      <c r="F1320" s="191" t="s">
        <v>932</v>
      </c>
      <c r="G1320" s="178"/>
      <c r="H1320" s="178"/>
      <c r="I1320" s="181"/>
      <c r="J1320" s="192">
        <f>BK1320</f>
        <v>0</v>
      </c>
      <c r="K1320" s="178"/>
      <c r="L1320" s="183"/>
      <c r="M1320" s="184"/>
      <c r="N1320" s="185"/>
      <c r="O1320" s="185"/>
      <c r="P1320" s="186">
        <f>SUM(P1321:P1322)</f>
        <v>0</v>
      </c>
      <c r="Q1320" s="185"/>
      <c r="R1320" s="186">
        <f>SUM(R1321:R1322)</f>
        <v>0</v>
      </c>
      <c r="S1320" s="185"/>
      <c r="T1320" s="187">
        <f>SUM(T1321:T1322)</f>
        <v>0</v>
      </c>
      <c r="AR1320" s="188" t="s">
        <v>78</v>
      </c>
      <c r="AT1320" s="189" t="s">
        <v>70</v>
      </c>
      <c r="AU1320" s="189" t="s">
        <v>78</v>
      </c>
      <c r="AY1320" s="188" t="s">
        <v>135</v>
      </c>
      <c r="BK1320" s="190">
        <f>SUM(BK1321:BK1322)</f>
        <v>0</v>
      </c>
    </row>
    <row r="1321" spans="1:65" s="2" customFormat="1" ht="21.75" customHeight="1">
      <c r="A1321" s="35"/>
      <c r="B1321" s="36"/>
      <c r="C1321" s="193" t="s">
        <v>933</v>
      </c>
      <c r="D1321" s="193" t="s">
        <v>137</v>
      </c>
      <c r="E1321" s="194" t="s">
        <v>934</v>
      </c>
      <c r="F1321" s="195" t="s">
        <v>935</v>
      </c>
      <c r="G1321" s="196" t="s">
        <v>170</v>
      </c>
      <c r="H1321" s="197">
        <v>69.06</v>
      </c>
      <c r="I1321" s="198"/>
      <c r="J1321" s="197">
        <f>ROUND(I1321*H1321,2)</f>
        <v>0</v>
      </c>
      <c r="K1321" s="195" t="s">
        <v>141</v>
      </c>
      <c r="L1321" s="40"/>
      <c r="M1321" s="199" t="s">
        <v>18</v>
      </c>
      <c r="N1321" s="200" t="s">
        <v>42</v>
      </c>
      <c r="O1321" s="65"/>
      <c r="P1321" s="201">
        <f>O1321*H1321</f>
        <v>0</v>
      </c>
      <c r="Q1321" s="201">
        <v>0</v>
      </c>
      <c r="R1321" s="201">
        <f>Q1321*H1321</f>
        <v>0</v>
      </c>
      <c r="S1321" s="201">
        <v>0</v>
      </c>
      <c r="T1321" s="202">
        <f>S1321*H1321</f>
        <v>0</v>
      </c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R1321" s="203" t="s">
        <v>142</v>
      </c>
      <c r="AT1321" s="203" t="s">
        <v>137</v>
      </c>
      <c r="AU1321" s="203" t="s">
        <v>80</v>
      </c>
      <c r="AY1321" s="18" t="s">
        <v>135</v>
      </c>
      <c r="BE1321" s="204">
        <f>IF(N1321="základní",J1321,0)</f>
        <v>0</v>
      </c>
      <c r="BF1321" s="204">
        <f>IF(N1321="snížená",J1321,0)</f>
        <v>0</v>
      </c>
      <c r="BG1321" s="204">
        <f>IF(N1321="zákl. přenesená",J1321,0)</f>
        <v>0</v>
      </c>
      <c r="BH1321" s="204">
        <f>IF(N1321="sníž. přenesená",J1321,0)</f>
        <v>0</v>
      </c>
      <c r="BI1321" s="204">
        <f>IF(N1321="nulová",J1321,0)</f>
        <v>0</v>
      </c>
      <c r="BJ1321" s="18" t="s">
        <v>78</v>
      </c>
      <c r="BK1321" s="204">
        <f>ROUND(I1321*H1321,2)</f>
        <v>0</v>
      </c>
      <c r="BL1321" s="18" t="s">
        <v>142</v>
      </c>
      <c r="BM1321" s="203" t="s">
        <v>936</v>
      </c>
    </row>
    <row r="1322" spans="1:65" s="2" customFormat="1" ht="21.75" customHeight="1">
      <c r="A1322" s="35"/>
      <c r="B1322" s="36"/>
      <c r="C1322" s="193" t="s">
        <v>937</v>
      </c>
      <c r="D1322" s="193" t="s">
        <v>137</v>
      </c>
      <c r="E1322" s="194" t="s">
        <v>938</v>
      </c>
      <c r="F1322" s="195" t="s">
        <v>939</v>
      </c>
      <c r="G1322" s="196" t="s">
        <v>170</v>
      </c>
      <c r="H1322" s="197">
        <v>10.3</v>
      </c>
      <c r="I1322" s="198"/>
      <c r="J1322" s="197">
        <f>ROUND(I1322*H1322,2)</f>
        <v>0</v>
      </c>
      <c r="K1322" s="195" t="s">
        <v>141</v>
      </c>
      <c r="L1322" s="40"/>
      <c r="M1322" s="199" t="s">
        <v>18</v>
      </c>
      <c r="N1322" s="200" t="s">
        <v>42</v>
      </c>
      <c r="O1322" s="65"/>
      <c r="P1322" s="201">
        <f>O1322*H1322</f>
        <v>0</v>
      </c>
      <c r="Q1322" s="201">
        <v>0</v>
      </c>
      <c r="R1322" s="201">
        <f>Q1322*H1322</f>
        <v>0</v>
      </c>
      <c r="S1322" s="201">
        <v>0</v>
      </c>
      <c r="T1322" s="202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203" t="s">
        <v>142</v>
      </c>
      <c r="AT1322" s="203" t="s">
        <v>137</v>
      </c>
      <c r="AU1322" s="203" t="s">
        <v>80</v>
      </c>
      <c r="AY1322" s="18" t="s">
        <v>135</v>
      </c>
      <c r="BE1322" s="204">
        <f>IF(N1322="základní",J1322,0)</f>
        <v>0</v>
      </c>
      <c r="BF1322" s="204">
        <f>IF(N1322="snížená",J1322,0)</f>
        <v>0</v>
      </c>
      <c r="BG1322" s="204">
        <f>IF(N1322="zákl. přenesená",J1322,0)</f>
        <v>0</v>
      </c>
      <c r="BH1322" s="204">
        <f>IF(N1322="sníž. přenesená",J1322,0)</f>
        <v>0</v>
      </c>
      <c r="BI1322" s="204">
        <f>IF(N1322="nulová",J1322,0)</f>
        <v>0</v>
      </c>
      <c r="BJ1322" s="18" t="s">
        <v>78</v>
      </c>
      <c r="BK1322" s="204">
        <f>ROUND(I1322*H1322,2)</f>
        <v>0</v>
      </c>
      <c r="BL1322" s="18" t="s">
        <v>142</v>
      </c>
      <c r="BM1322" s="203" t="s">
        <v>940</v>
      </c>
    </row>
    <row r="1323" spans="1:65" s="12" customFormat="1" ht="25.95" customHeight="1">
      <c r="B1323" s="177"/>
      <c r="C1323" s="178"/>
      <c r="D1323" s="179" t="s">
        <v>70</v>
      </c>
      <c r="E1323" s="180" t="s">
        <v>941</v>
      </c>
      <c r="F1323" s="180" t="s">
        <v>942</v>
      </c>
      <c r="G1323" s="178"/>
      <c r="H1323" s="178"/>
      <c r="I1323" s="181"/>
      <c r="J1323" s="182">
        <f>BK1323</f>
        <v>0</v>
      </c>
      <c r="K1323" s="178"/>
      <c r="L1323" s="183"/>
      <c r="M1323" s="184"/>
      <c r="N1323" s="185"/>
      <c r="O1323" s="185"/>
      <c r="P1323" s="186">
        <f>P1324+P1350+P1401+P1415+P1511+P1736+P1757+P1818</f>
        <v>0</v>
      </c>
      <c r="Q1323" s="185"/>
      <c r="R1323" s="186">
        <f>R1324+R1350+R1401+R1415+R1511+R1736+R1757+R1818</f>
        <v>15.39962110000001</v>
      </c>
      <c r="S1323" s="185"/>
      <c r="T1323" s="187">
        <f>T1324+T1350+T1401+T1415+T1511+T1736+T1757+T1818</f>
        <v>4.6499824000000007</v>
      </c>
      <c r="AR1323" s="188" t="s">
        <v>80</v>
      </c>
      <c r="AT1323" s="189" t="s">
        <v>70</v>
      </c>
      <c r="AU1323" s="189" t="s">
        <v>71</v>
      </c>
      <c r="AY1323" s="188" t="s">
        <v>135</v>
      </c>
      <c r="BK1323" s="190">
        <f>BK1324+BK1350+BK1401+BK1415+BK1511+BK1736+BK1757+BK1818</f>
        <v>0</v>
      </c>
    </row>
    <row r="1324" spans="1:65" s="12" customFormat="1" ht="22.8" customHeight="1">
      <c r="B1324" s="177"/>
      <c r="C1324" s="178"/>
      <c r="D1324" s="179" t="s">
        <v>70</v>
      </c>
      <c r="E1324" s="191" t="s">
        <v>943</v>
      </c>
      <c r="F1324" s="191" t="s">
        <v>944</v>
      </c>
      <c r="G1324" s="178"/>
      <c r="H1324" s="178"/>
      <c r="I1324" s="181"/>
      <c r="J1324" s="192">
        <f>BK1324</f>
        <v>0</v>
      </c>
      <c r="K1324" s="178"/>
      <c r="L1324" s="183"/>
      <c r="M1324" s="184"/>
      <c r="N1324" s="185"/>
      <c r="O1324" s="185"/>
      <c r="P1324" s="186">
        <f>SUM(P1325:P1349)</f>
        <v>0</v>
      </c>
      <c r="Q1324" s="185"/>
      <c r="R1324" s="186">
        <f>SUM(R1325:R1349)</f>
        <v>1.6815299999999998E-2</v>
      </c>
      <c r="S1324" s="185"/>
      <c r="T1324" s="187">
        <f>SUM(T1325:T1349)</f>
        <v>0</v>
      </c>
      <c r="AR1324" s="188" t="s">
        <v>80</v>
      </c>
      <c r="AT1324" s="189" t="s">
        <v>70</v>
      </c>
      <c r="AU1324" s="189" t="s">
        <v>78</v>
      </c>
      <c r="AY1324" s="188" t="s">
        <v>135</v>
      </c>
      <c r="BK1324" s="190">
        <f>SUM(BK1325:BK1349)</f>
        <v>0</v>
      </c>
    </row>
    <row r="1325" spans="1:65" s="2" customFormat="1" ht="21.75" customHeight="1">
      <c r="A1325" s="35"/>
      <c r="B1325" s="36"/>
      <c r="C1325" s="193" t="s">
        <v>945</v>
      </c>
      <c r="D1325" s="193" t="s">
        <v>137</v>
      </c>
      <c r="E1325" s="194" t="s">
        <v>946</v>
      </c>
      <c r="F1325" s="195" t="s">
        <v>947</v>
      </c>
      <c r="G1325" s="196" t="s">
        <v>140</v>
      </c>
      <c r="H1325" s="197">
        <v>24.37</v>
      </c>
      <c r="I1325" s="198"/>
      <c r="J1325" s="197">
        <f>ROUND(I1325*H1325,2)</f>
        <v>0</v>
      </c>
      <c r="K1325" s="195" t="s">
        <v>141</v>
      </c>
      <c r="L1325" s="40"/>
      <c r="M1325" s="199" t="s">
        <v>18</v>
      </c>
      <c r="N1325" s="200" t="s">
        <v>42</v>
      </c>
      <c r="O1325" s="65"/>
      <c r="P1325" s="201">
        <f>O1325*H1325</f>
        <v>0</v>
      </c>
      <c r="Q1325" s="201">
        <v>6.8999999999999997E-4</v>
      </c>
      <c r="R1325" s="201">
        <f>Q1325*H1325</f>
        <v>1.6815299999999998E-2</v>
      </c>
      <c r="S1325" s="201">
        <v>0</v>
      </c>
      <c r="T1325" s="202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203" t="s">
        <v>261</v>
      </c>
      <c r="AT1325" s="203" t="s">
        <v>137</v>
      </c>
      <c r="AU1325" s="203" t="s">
        <v>80</v>
      </c>
      <c r="AY1325" s="18" t="s">
        <v>135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8" t="s">
        <v>78</v>
      </c>
      <c r="BK1325" s="204">
        <f>ROUND(I1325*H1325,2)</f>
        <v>0</v>
      </c>
      <c r="BL1325" s="18" t="s">
        <v>261</v>
      </c>
      <c r="BM1325" s="203" t="s">
        <v>948</v>
      </c>
    </row>
    <row r="1326" spans="1:65" s="13" customFormat="1" ht="10.199999999999999">
      <c r="B1326" s="205"/>
      <c r="C1326" s="206"/>
      <c r="D1326" s="207" t="s">
        <v>144</v>
      </c>
      <c r="E1326" s="208" t="s">
        <v>18</v>
      </c>
      <c r="F1326" s="209" t="s">
        <v>679</v>
      </c>
      <c r="G1326" s="206"/>
      <c r="H1326" s="208" t="s">
        <v>18</v>
      </c>
      <c r="I1326" s="210"/>
      <c r="J1326" s="206"/>
      <c r="K1326" s="206"/>
      <c r="L1326" s="211"/>
      <c r="M1326" s="212"/>
      <c r="N1326" s="213"/>
      <c r="O1326" s="213"/>
      <c r="P1326" s="213"/>
      <c r="Q1326" s="213"/>
      <c r="R1326" s="213"/>
      <c r="S1326" s="213"/>
      <c r="T1326" s="214"/>
      <c r="AT1326" s="215" t="s">
        <v>144</v>
      </c>
      <c r="AU1326" s="215" t="s">
        <v>80</v>
      </c>
      <c r="AV1326" s="13" t="s">
        <v>78</v>
      </c>
      <c r="AW1326" s="13" t="s">
        <v>33</v>
      </c>
      <c r="AX1326" s="13" t="s">
        <v>71</v>
      </c>
      <c r="AY1326" s="215" t="s">
        <v>135</v>
      </c>
    </row>
    <row r="1327" spans="1:65" s="13" customFormat="1" ht="10.199999999999999">
      <c r="B1327" s="205"/>
      <c r="C1327" s="206"/>
      <c r="D1327" s="207" t="s">
        <v>144</v>
      </c>
      <c r="E1327" s="208" t="s">
        <v>18</v>
      </c>
      <c r="F1327" s="209" t="s">
        <v>457</v>
      </c>
      <c r="G1327" s="206"/>
      <c r="H1327" s="208" t="s">
        <v>18</v>
      </c>
      <c r="I1327" s="210"/>
      <c r="J1327" s="206"/>
      <c r="K1327" s="206"/>
      <c r="L1327" s="211"/>
      <c r="M1327" s="212"/>
      <c r="N1327" s="213"/>
      <c r="O1327" s="213"/>
      <c r="P1327" s="213"/>
      <c r="Q1327" s="213"/>
      <c r="R1327" s="213"/>
      <c r="S1327" s="213"/>
      <c r="T1327" s="214"/>
      <c r="AT1327" s="215" t="s">
        <v>144</v>
      </c>
      <c r="AU1327" s="215" t="s">
        <v>80</v>
      </c>
      <c r="AV1327" s="13" t="s">
        <v>78</v>
      </c>
      <c r="AW1327" s="13" t="s">
        <v>33</v>
      </c>
      <c r="AX1327" s="13" t="s">
        <v>71</v>
      </c>
      <c r="AY1327" s="215" t="s">
        <v>135</v>
      </c>
    </row>
    <row r="1328" spans="1:65" s="14" customFormat="1" ht="10.199999999999999">
      <c r="B1328" s="216"/>
      <c r="C1328" s="217"/>
      <c r="D1328" s="207" t="s">
        <v>144</v>
      </c>
      <c r="E1328" s="218" t="s">
        <v>18</v>
      </c>
      <c r="F1328" s="219" t="s">
        <v>680</v>
      </c>
      <c r="G1328" s="217"/>
      <c r="H1328" s="220">
        <v>3.87</v>
      </c>
      <c r="I1328" s="221"/>
      <c r="J1328" s="217"/>
      <c r="K1328" s="217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144</v>
      </c>
      <c r="AU1328" s="226" t="s">
        <v>80</v>
      </c>
      <c r="AV1328" s="14" t="s">
        <v>80</v>
      </c>
      <c r="AW1328" s="14" t="s">
        <v>33</v>
      </c>
      <c r="AX1328" s="14" t="s">
        <v>71</v>
      </c>
      <c r="AY1328" s="226" t="s">
        <v>135</v>
      </c>
    </row>
    <row r="1329" spans="2:51" s="14" customFormat="1" ht="10.199999999999999">
      <c r="B1329" s="216"/>
      <c r="C1329" s="217"/>
      <c r="D1329" s="207" t="s">
        <v>144</v>
      </c>
      <c r="E1329" s="218" t="s">
        <v>18</v>
      </c>
      <c r="F1329" s="219" t="s">
        <v>949</v>
      </c>
      <c r="G1329" s="217"/>
      <c r="H1329" s="220">
        <v>1.95</v>
      </c>
      <c r="I1329" s="221"/>
      <c r="J1329" s="217"/>
      <c r="K1329" s="217"/>
      <c r="L1329" s="222"/>
      <c r="M1329" s="223"/>
      <c r="N1329" s="224"/>
      <c r="O1329" s="224"/>
      <c r="P1329" s="224"/>
      <c r="Q1329" s="224"/>
      <c r="R1329" s="224"/>
      <c r="S1329" s="224"/>
      <c r="T1329" s="225"/>
      <c r="AT1329" s="226" t="s">
        <v>144</v>
      </c>
      <c r="AU1329" s="226" t="s">
        <v>80</v>
      </c>
      <c r="AV1329" s="14" t="s">
        <v>80</v>
      </c>
      <c r="AW1329" s="14" t="s">
        <v>33</v>
      </c>
      <c r="AX1329" s="14" t="s">
        <v>71</v>
      </c>
      <c r="AY1329" s="226" t="s">
        <v>135</v>
      </c>
    </row>
    <row r="1330" spans="2:51" s="14" customFormat="1" ht="10.199999999999999">
      <c r="B1330" s="216"/>
      <c r="C1330" s="217"/>
      <c r="D1330" s="207" t="s">
        <v>144</v>
      </c>
      <c r="E1330" s="218" t="s">
        <v>18</v>
      </c>
      <c r="F1330" s="219" t="s">
        <v>950</v>
      </c>
      <c r="G1330" s="217"/>
      <c r="H1330" s="220">
        <v>2.2799999999999998</v>
      </c>
      <c r="I1330" s="221"/>
      <c r="J1330" s="217"/>
      <c r="K1330" s="217"/>
      <c r="L1330" s="222"/>
      <c r="M1330" s="223"/>
      <c r="N1330" s="224"/>
      <c r="O1330" s="224"/>
      <c r="P1330" s="224"/>
      <c r="Q1330" s="224"/>
      <c r="R1330" s="224"/>
      <c r="S1330" s="224"/>
      <c r="T1330" s="225"/>
      <c r="AT1330" s="226" t="s">
        <v>144</v>
      </c>
      <c r="AU1330" s="226" t="s">
        <v>80</v>
      </c>
      <c r="AV1330" s="14" t="s">
        <v>80</v>
      </c>
      <c r="AW1330" s="14" t="s">
        <v>33</v>
      </c>
      <c r="AX1330" s="14" t="s">
        <v>71</v>
      </c>
      <c r="AY1330" s="226" t="s">
        <v>135</v>
      </c>
    </row>
    <row r="1331" spans="2:51" s="14" customFormat="1" ht="10.199999999999999">
      <c r="B1331" s="216"/>
      <c r="C1331" s="217"/>
      <c r="D1331" s="207" t="s">
        <v>144</v>
      </c>
      <c r="E1331" s="218" t="s">
        <v>18</v>
      </c>
      <c r="F1331" s="219" t="s">
        <v>683</v>
      </c>
      <c r="G1331" s="217"/>
      <c r="H1331" s="220">
        <v>0.78</v>
      </c>
      <c r="I1331" s="221"/>
      <c r="J1331" s="217"/>
      <c r="K1331" s="217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144</v>
      </c>
      <c r="AU1331" s="226" t="s">
        <v>80</v>
      </c>
      <c r="AV1331" s="14" t="s">
        <v>80</v>
      </c>
      <c r="AW1331" s="14" t="s">
        <v>33</v>
      </c>
      <c r="AX1331" s="14" t="s">
        <v>71</v>
      </c>
      <c r="AY1331" s="226" t="s">
        <v>135</v>
      </c>
    </row>
    <row r="1332" spans="2:51" s="13" customFormat="1" ht="10.199999999999999">
      <c r="B1332" s="205"/>
      <c r="C1332" s="206"/>
      <c r="D1332" s="207" t="s">
        <v>144</v>
      </c>
      <c r="E1332" s="208" t="s">
        <v>18</v>
      </c>
      <c r="F1332" s="209" t="s">
        <v>467</v>
      </c>
      <c r="G1332" s="206"/>
      <c r="H1332" s="208" t="s">
        <v>18</v>
      </c>
      <c r="I1332" s="210"/>
      <c r="J1332" s="206"/>
      <c r="K1332" s="206"/>
      <c r="L1332" s="211"/>
      <c r="M1332" s="212"/>
      <c r="N1332" s="213"/>
      <c r="O1332" s="213"/>
      <c r="P1332" s="213"/>
      <c r="Q1332" s="213"/>
      <c r="R1332" s="213"/>
      <c r="S1332" s="213"/>
      <c r="T1332" s="214"/>
      <c r="AT1332" s="215" t="s">
        <v>144</v>
      </c>
      <c r="AU1332" s="215" t="s">
        <v>80</v>
      </c>
      <c r="AV1332" s="13" t="s">
        <v>78</v>
      </c>
      <c r="AW1332" s="13" t="s">
        <v>33</v>
      </c>
      <c r="AX1332" s="13" t="s">
        <v>71</v>
      </c>
      <c r="AY1332" s="215" t="s">
        <v>135</v>
      </c>
    </row>
    <row r="1333" spans="2:51" s="14" customFormat="1" ht="10.199999999999999">
      <c r="B1333" s="216"/>
      <c r="C1333" s="217"/>
      <c r="D1333" s="207" t="s">
        <v>144</v>
      </c>
      <c r="E1333" s="218" t="s">
        <v>18</v>
      </c>
      <c r="F1333" s="219" t="s">
        <v>687</v>
      </c>
      <c r="G1333" s="217"/>
      <c r="H1333" s="220">
        <v>0.09</v>
      </c>
      <c r="I1333" s="221"/>
      <c r="J1333" s="217"/>
      <c r="K1333" s="217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144</v>
      </c>
      <c r="AU1333" s="226" t="s">
        <v>80</v>
      </c>
      <c r="AV1333" s="14" t="s">
        <v>80</v>
      </c>
      <c r="AW1333" s="14" t="s">
        <v>33</v>
      </c>
      <c r="AX1333" s="14" t="s">
        <v>71</v>
      </c>
      <c r="AY1333" s="226" t="s">
        <v>135</v>
      </c>
    </row>
    <row r="1334" spans="2:51" s="14" customFormat="1" ht="10.199999999999999">
      <c r="B1334" s="216"/>
      <c r="C1334" s="217"/>
      <c r="D1334" s="207" t="s">
        <v>144</v>
      </c>
      <c r="E1334" s="218" t="s">
        <v>18</v>
      </c>
      <c r="F1334" s="219" t="s">
        <v>688</v>
      </c>
      <c r="G1334" s="217"/>
      <c r="H1334" s="220">
        <v>1.49</v>
      </c>
      <c r="I1334" s="221"/>
      <c r="J1334" s="217"/>
      <c r="K1334" s="217"/>
      <c r="L1334" s="222"/>
      <c r="M1334" s="223"/>
      <c r="N1334" s="224"/>
      <c r="O1334" s="224"/>
      <c r="P1334" s="224"/>
      <c r="Q1334" s="224"/>
      <c r="R1334" s="224"/>
      <c r="S1334" s="224"/>
      <c r="T1334" s="225"/>
      <c r="AT1334" s="226" t="s">
        <v>144</v>
      </c>
      <c r="AU1334" s="226" t="s">
        <v>80</v>
      </c>
      <c r="AV1334" s="14" t="s">
        <v>80</v>
      </c>
      <c r="AW1334" s="14" t="s">
        <v>33</v>
      </c>
      <c r="AX1334" s="14" t="s">
        <v>71</v>
      </c>
      <c r="AY1334" s="226" t="s">
        <v>135</v>
      </c>
    </row>
    <row r="1335" spans="2:51" s="14" customFormat="1" ht="10.199999999999999">
      <c r="B1335" s="216"/>
      <c r="C1335" s="217"/>
      <c r="D1335" s="207" t="s">
        <v>144</v>
      </c>
      <c r="E1335" s="218" t="s">
        <v>18</v>
      </c>
      <c r="F1335" s="219" t="s">
        <v>688</v>
      </c>
      <c r="G1335" s="217"/>
      <c r="H1335" s="220">
        <v>1.49</v>
      </c>
      <c r="I1335" s="221"/>
      <c r="J1335" s="217"/>
      <c r="K1335" s="217"/>
      <c r="L1335" s="222"/>
      <c r="M1335" s="223"/>
      <c r="N1335" s="224"/>
      <c r="O1335" s="224"/>
      <c r="P1335" s="224"/>
      <c r="Q1335" s="224"/>
      <c r="R1335" s="224"/>
      <c r="S1335" s="224"/>
      <c r="T1335" s="225"/>
      <c r="AT1335" s="226" t="s">
        <v>144</v>
      </c>
      <c r="AU1335" s="226" t="s">
        <v>80</v>
      </c>
      <c r="AV1335" s="14" t="s">
        <v>80</v>
      </c>
      <c r="AW1335" s="14" t="s">
        <v>33</v>
      </c>
      <c r="AX1335" s="14" t="s">
        <v>71</v>
      </c>
      <c r="AY1335" s="226" t="s">
        <v>135</v>
      </c>
    </row>
    <row r="1336" spans="2:51" s="14" customFormat="1" ht="10.199999999999999">
      <c r="B1336" s="216"/>
      <c r="C1336" s="217"/>
      <c r="D1336" s="207" t="s">
        <v>144</v>
      </c>
      <c r="E1336" s="218" t="s">
        <v>18</v>
      </c>
      <c r="F1336" s="219" t="s">
        <v>687</v>
      </c>
      <c r="G1336" s="217"/>
      <c r="H1336" s="220">
        <v>0.09</v>
      </c>
      <c r="I1336" s="221"/>
      <c r="J1336" s="217"/>
      <c r="K1336" s="217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144</v>
      </c>
      <c r="AU1336" s="226" t="s">
        <v>80</v>
      </c>
      <c r="AV1336" s="14" t="s">
        <v>80</v>
      </c>
      <c r="AW1336" s="14" t="s">
        <v>33</v>
      </c>
      <c r="AX1336" s="14" t="s">
        <v>71</v>
      </c>
      <c r="AY1336" s="226" t="s">
        <v>135</v>
      </c>
    </row>
    <row r="1337" spans="2:51" s="13" customFormat="1" ht="10.199999999999999">
      <c r="B1337" s="205"/>
      <c r="C1337" s="206"/>
      <c r="D1337" s="207" t="s">
        <v>144</v>
      </c>
      <c r="E1337" s="208" t="s">
        <v>18</v>
      </c>
      <c r="F1337" s="209" t="s">
        <v>474</v>
      </c>
      <c r="G1337" s="206"/>
      <c r="H1337" s="208" t="s">
        <v>18</v>
      </c>
      <c r="I1337" s="210"/>
      <c r="J1337" s="206"/>
      <c r="K1337" s="206"/>
      <c r="L1337" s="211"/>
      <c r="M1337" s="212"/>
      <c r="N1337" s="213"/>
      <c r="O1337" s="213"/>
      <c r="P1337" s="213"/>
      <c r="Q1337" s="213"/>
      <c r="R1337" s="213"/>
      <c r="S1337" s="213"/>
      <c r="T1337" s="214"/>
      <c r="AT1337" s="215" t="s">
        <v>144</v>
      </c>
      <c r="AU1337" s="215" t="s">
        <v>80</v>
      </c>
      <c r="AV1337" s="13" t="s">
        <v>78</v>
      </c>
      <c r="AW1337" s="13" t="s">
        <v>33</v>
      </c>
      <c r="AX1337" s="13" t="s">
        <v>71</v>
      </c>
      <c r="AY1337" s="215" t="s">
        <v>135</v>
      </c>
    </row>
    <row r="1338" spans="2:51" s="14" customFormat="1" ht="10.199999999999999">
      <c r="B1338" s="216"/>
      <c r="C1338" s="217"/>
      <c r="D1338" s="207" t="s">
        <v>144</v>
      </c>
      <c r="E1338" s="218" t="s">
        <v>18</v>
      </c>
      <c r="F1338" s="219" t="s">
        <v>683</v>
      </c>
      <c r="G1338" s="217"/>
      <c r="H1338" s="220">
        <v>0.78</v>
      </c>
      <c r="I1338" s="221"/>
      <c r="J1338" s="217"/>
      <c r="K1338" s="217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144</v>
      </c>
      <c r="AU1338" s="226" t="s">
        <v>80</v>
      </c>
      <c r="AV1338" s="14" t="s">
        <v>80</v>
      </c>
      <c r="AW1338" s="14" t="s">
        <v>33</v>
      </c>
      <c r="AX1338" s="14" t="s">
        <v>71</v>
      </c>
      <c r="AY1338" s="226" t="s">
        <v>135</v>
      </c>
    </row>
    <row r="1339" spans="2:51" s="14" customFormat="1" ht="10.199999999999999">
      <c r="B1339" s="216"/>
      <c r="C1339" s="217"/>
      <c r="D1339" s="207" t="s">
        <v>144</v>
      </c>
      <c r="E1339" s="218" t="s">
        <v>18</v>
      </c>
      <c r="F1339" s="219" t="s">
        <v>951</v>
      </c>
      <c r="G1339" s="217"/>
      <c r="H1339" s="220">
        <v>2.2400000000000002</v>
      </c>
      <c r="I1339" s="221"/>
      <c r="J1339" s="217"/>
      <c r="K1339" s="217"/>
      <c r="L1339" s="222"/>
      <c r="M1339" s="223"/>
      <c r="N1339" s="224"/>
      <c r="O1339" s="224"/>
      <c r="P1339" s="224"/>
      <c r="Q1339" s="224"/>
      <c r="R1339" s="224"/>
      <c r="S1339" s="224"/>
      <c r="T1339" s="225"/>
      <c r="AT1339" s="226" t="s">
        <v>144</v>
      </c>
      <c r="AU1339" s="226" t="s">
        <v>80</v>
      </c>
      <c r="AV1339" s="14" t="s">
        <v>80</v>
      </c>
      <c r="AW1339" s="14" t="s">
        <v>33</v>
      </c>
      <c r="AX1339" s="14" t="s">
        <v>71</v>
      </c>
      <c r="AY1339" s="226" t="s">
        <v>135</v>
      </c>
    </row>
    <row r="1340" spans="2:51" s="14" customFormat="1" ht="10.199999999999999">
      <c r="B1340" s="216"/>
      <c r="C1340" s="217"/>
      <c r="D1340" s="207" t="s">
        <v>144</v>
      </c>
      <c r="E1340" s="218" t="s">
        <v>18</v>
      </c>
      <c r="F1340" s="219" t="s">
        <v>952</v>
      </c>
      <c r="G1340" s="217"/>
      <c r="H1340" s="220">
        <v>1.9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144</v>
      </c>
      <c r="AU1340" s="226" t="s">
        <v>80</v>
      </c>
      <c r="AV1340" s="14" t="s">
        <v>80</v>
      </c>
      <c r="AW1340" s="14" t="s">
        <v>33</v>
      </c>
      <c r="AX1340" s="14" t="s">
        <v>71</v>
      </c>
      <c r="AY1340" s="226" t="s">
        <v>135</v>
      </c>
    </row>
    <row r="1341" spans="2:51" s="14" customFormat="1" ht="10.199999999999999">
      <c r="B1341" s="216"/>
      <c r="C1341" s="217"/>
      <c r="D1341" s="207" t="s">
        <v>144</v>
      </c>
      <c r="E1341" s="218" t="s">
        <v>18</v>
      </c>
      <c r="F1341" s="219" t="s">
        <v>953</v>
      </c>
      <c r="G1341" s="217"/>
      <c r="H1341" s="220">
        <v>1.8</v>
      </c>
      <c r="I1341" s="221"/>
      <c r="J1341" s="217"/>
      <c r="K1341" s="217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144</v>
      </c>
      <c r="AU1341" s="226" t="s">
        <v>80</v>
      </c>
      <c r="AV1341" s="14" t="s">
        <v>80</v>
      </c>
      <c r="AW1341" s="14" t="s">
        <v>33</v>
      </c>
      <c r="AX1341" s="14" t="s">
        <v>71</v>
      </c>
      <c r="AY1341" s="226" t="s">
        <v>135</v>
      </c>
    </row>
    <row r="1342" spans="2:51" s="14" customFormat="1" ht="10.199999999999999">
      <c r="B1342" s="216"/>
      <c r="C1342" s="217"/>
      <c r="D1342" s="207" t="s">
        <v>144</v>
      </c>
      <c r="E1342" s="218" t="s">
        <v>18</v>
      </c>
      <c r="F1342" s="219" t="s">
        <v>954</v>
      </c>
      <c r="G1342" s="217"/>
      <c r="H1342" s="220">
        <v>2.04</v>
      </c>
      <c r="I1342" s="221"/>
      <c r="J1342" s="217"/>
      <c r="K1342" s="217"/>
      <c r="L1342" s="222"/>
      <c r="M1342" s="223"/>
      <c r="N1342" s="224"/>
      <c r="O1342" s="224"/>
      <c r="P1342" s="224"/>
      <c r="Q1342" s="224"/>
      <c r="R1342" s="224"/>
      <c r="S1342" s="224"/>
      <c r="T1342" s="225"/>
      <c r="AT1342" s="226" t="s">
        <v>144</v>
      </c>
      <c r="AU1342" s="226" t="s">
        <v>80</v>
      </c>
      <c r="AV1342" s="14" t="s">
        <v>80</v>
      </c>
      <c r="AW1342" s="14" t="s">
        <v>33</v>
      </c>
      <c r="AX1342" s="14" t="s">
        <v>71</v>
      </c>
      <c r="AY1342" s="226" t="s">
        <v>135</v>
      </c>
    </row>
    <row r="1343" spans="2:51" s="13" customFormat="1" ht="10.199999999999999">
      <c r="B1343" s="205"/>
      <c r="C1343" s="206"/>
      <c r="D1343" s="207" t="s">
        <v>144</v>
      </c>
      <c r="E1343" s="208" t="s">
        <v>18</v>
      </c>
      <c r="F1343" s="209" t="s">
        <v>477</v>
      </c>
      <c r="G1343" s="206"/>
      <c r="H1343" s="208" t="s">
        <v>18</v>
      </c>
      <c r="I1343" s="210"/>
      <c r="J1343" s="206"/>
      <c r="K1343" s="206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144</v>
      </c>
      <c r="AU1343" s="215" t="s">
        <v>80</v>
      </c>
      <c r="AV1343" s="13" t="s">
        <v>78</v>
      </c>
      <c r="AW1343" s="13" t="s">
        <v>33</v>
      </c>
      <c r="AX1343" s="13" t="s">
        <v>71</v>
      </c>
      <c r="AY1343" s="215" t="s">
        <v>135</v>
      </c>
    </row>
    <row r="1344" spans="2:51" s="14" customFormat="1" ht="10.199999999999999">
      <c r="B1344" s="216"/>
      <c r="C1344" s="217"/>
      <c r="D1344" s="207" t="s">
        <v>144</v>
      </c>
      <c r="E1344" s="218" t="s">
        <v>18</v>
      </c>
      <c r="F1344" s="219" t="s">
        <v>955</v>
      </c>
      <c r="G1344" s="217"/>
      <c r="H1344" s="220">
        <v>1.21</v>
      </c>
      <c r="I1344" s="221"/>
      <c r="J1344" s="217"/>
      <c r="K1344" s="217"/>
      <c r="L1344" s="222"/>
      <c r="M1344" s="223"/>
      <c r="N1344" s="224"/>
      <c r="O1344" s="224"/>
      <c r="P1344" s="224"/>
      <c r="Q1344" s="224"/>
      <c r="R1344" s="224"/>
      <c r="S1344" s="224"/>
      <c r="T1344" s="225"/>
      <c r="AT1344" s="226" t="s">
        <v>144</v>
      </c>
      <c r="AU1344" s="226" t="s">
        <v>80</v>
      </c>
      <c r="AV1344" s="14" t="s">
        <v>80</v>
      </c>
      <c r="AW1344" s="14" t="s">
        <v>33</v>
      </c>
      <c r="AX1344" s="14" t="s">
        <v>71</v>
      </c>
      <c r="AY1344" s="226" t="s">
        <v>135</v>
      </c>
    </row>
    <row r="1345" spans="1:65" s="14" customFormat="1" ht="10.199999999999999">
      <c r="B1345" s="216"/>
      <c r="C1345" s="217"/>
      <c r="D1345" s="207" t="s">
        <v>144</v>
      </c>
      <c r="E1345" s="218" t="s">
        <v>18</v>
      </c>
      <c r="F1345" s="219" t="s">
        <v>956</v>
      </c>
      <c r="G1345" s="217"/>
      <c r="H1345" s="220">
        <v>0.92</v>
      </c>
      <c r="I1345" s="221"/>
      <c r="J1345" s="217"/>
      <c r="K1345" s="217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144</v>
      </c>
      <c r="AU1345" s="226" t="s">
        <v>80</v>
      </c>
      <c r="AV1345" s="14" t="s">
        <v>80</v>
      </c>
      <c r="AW1345" s="14" t="s">
        <v>33</v>
      </c>
      <c r="AX1345" s="14" t="s">
        <v>71</v>
      </c>
      <c r="AY1345" s="226" t="s">
        <v>135</v>
      </c>
    </row>
    <row r="1346" spans="1:65" s="14" customFormat="1" ht="10.199999999999999">
      <c r="B1346" s="216"/>
      <c r="C1346" s="217"/>
      <c r="D1346" s="207" t="s">
        <v>144</v>
      </c>
      <c r="E1346" s="218" t="s">
        <v>18</v>
      </c>
      <c r="F1346" s="219" t="s">
        <v>957</v>
      </c>
      <c r="G1346" s="217"/>
      <c r="H1346" s="220">
        <v>0.72</v>
      </c>
      <c r="I1346" s="221"/>
      <c r="J1346" s="217"/>
      <c r="K1346" s="217"/>
      <c r="L1346" s="222"/>
      <c r="M1346" s="223"/>
      <c r="N1346" s="224"/>
      <c r="O1346" s="224"/>
      <c r="P1346" s="224"/>
      <c r="Q1346" s="224"/>
      <c r="R1346" s="224"/>
      <c r="S1346" s="224"/>
      <c r="T1346" s="225"/>
      <c r="AT1346" s="226" t="s">
        <v>144</v>
      </c>
      <c r="AU1346" s="226" t="s">
        <v>80</v>
      </c>
      <c r="AV1346" s="14" t="s">
        <v>80</v>
      </c>
      <c r="AW1346" s="14" t="s">
        <v>33</v>
      </c>
      <c r="AX1346" s="14" t="s">
        <v>71</v>
      </c>
      <c r="AY1346" s="226" t="s">
        <v>135</v>
      </c>
    </row>
    <row r="1347" spans="1:65" s="14" customFormat="1" ht="10.199999999999999">
      <c r="B1347" s="216"/>
      <c r="C1347" s="217"/>
      <c r="D1347" s="207" t="s">
        <v>144</v>
      </c>
      <c r="E1347" s="218" t="s">
        <v>18</v>
      </c>
      <c r="F1347" s="219" t="s">
        <v>957</v>
      </c>
      <c r="G1347" s="217"/>
      <c r="H1347" s="220">
        <v>0.72</v>
      </c>
      <c r="I1347" s="221"/>
      <c r="J1347" s="217"/>
      <c r="K1347" s="217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144</v>
      </c>
      <c r="AU1347" s="226" t="s">
        <v>80</v>
      </c>
      <c r="AV1347" s="14" t="s">
        <v>80</v>
      </c>
      <c r="AW1347" s="14" t="s">
        <v>33</v>
      </c>
      <c r="AX1347" s="14" t="s">
        <v>71</v>
      </c>
      <c r="AY1347" s="226" t="s">
        <v>135</v>
      </c>
    </row>
    <row r="1348" spans="1:65" s="15" customFormat="1" ht="10.199999999999999">
      <c r="B1348" s="227"/>
      <c r="C1348" s="228"/>
      <c r="D1348" s="207" t="s">
        <v>144</v>
      </c>
      <c r="E1348" s="229" t="s">
        <v>18</v>
      </c>
      <c r="F1348" s="230" t="s">
        <v>147</v>
      </c>
      <c r="G1348" s="228"/>
      <c r="H1348" s="231">
        <v>24.369999999999997</v>
      </c>
      <c r="I1348" s="232"/>
      <c r="J1348" s="228"/>
      <c r="K1348" s="228"/>
      <c r="L1348" s="233"/>
      <c r="M1348" s="234"/>
      <c r="N1348" s="235"/>
      <c r="O1348" s="235"/>
      <c r="P1348" s="235"/>
      <c r="Q1348" s="235"/>
      <c r="R1348" s="235"/>
      <c r="S1348" s="235"/>
      <c r="T1348" s="236"/>
      <c r="AT1348" s="237" t="s">
        <v>144</v>
      </c>
      <c r="AU1348" s="237" t="s">
        <v>80</v>
      </c>
      <c r="AV1348" s="15" t="s">
        <v>142</v>
      </c>
      <c r="AW1348" s="15" t="s">
        <v>33</v>
      </c>
      <c r="AX1348" s="15" t="s">
        <v>78</v>
      </c>
      <c r="AY1348" s="237" t="s">
        <v>135</v>
      </c>
    </row>
    <row r="1349" spans="1:65" s="2" customFormat="1" ht="21.75" customHeight="1">
      <c r="A1349" s="35"/>
      <c r="B1349" s="36"/>
      <c r="C1349" s="193" t="s">
        <v>958</v>
      </c>
      <c r="D1349" s="193" t="s">
        <v>137</v>
      </c>
      <c r="E1349" s="194" t="s">
        <v>959</v>
      </c>
      <c r="F1349" s="195" t="s">
        <v>960</v>
      </c>
      <c r="G1349" s="196" t="s">
        <v>961</v>
      </c>
      <c r="H1349" s="198"/>
      <c r="I1349" s="198"/>
      <c r="J1349" s="197">
        <f>ROUND(I1349*H1349,2)</f>
        <v>0</v>
      </c>
      <c r="K1349" s="195" t="s">
        <v>141</v>
      </c>
      <c r="L1349" s="40"/>
      <c r="M1349" s="199" t="s">
        <v>18</v>
      </c>
      <c r="N1349" s="200" t="s">
        <v>42</v>
      </c>
      <c r="O1349" s="65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203" t="s">
        <v>261</v>
      </c>
      <c r="AT1349" s="203" t="s">
        <v>137</v>
      </c>
      <c r="AU1349" s="203" t="s">
        <v>80</v>
      </c>
      <c r="AY1349" s="18" t="s">
        <v>135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8" t="s">
        <v>78</v>
      </c>
      <c r="BK1349" s="204">
        <f>ROUND(I1349*H1349,2)</f>
        <v>0</v>
      </c>
      <c r="BL1349" s="18" t="s">
        <v>261</v>
      </c>
      <c r="BM1349" s="203" t="s">
        <v>962</v>
      </c>
    </row>
    <row r="1350" spans="1:65" s="12" customFormat="1" ht="22.8" customHeight="1">
      <c r="B1350" s="177"/>
      <c r="C1350" s="178"/>
      <c r="D1350" s="179" t="s">
        <v>70</v>
      </c>
      <c r="E1350" s="191" t="s">
        <v>963</v>
      </c>
      <c r="F1350" s="191" t="s">
        <v>964</v>
      </c>
      <c r="G1350" s="178"/>
      <c r="H1350" s="178"/>
      <c r="I1350" s="181"/>
      <c r="J1350" s="192">
        <f>BK1350</f>
        <v>0</v>
      </c>
      <c r="K1350" s="178"/>
      <c r="L1350" s="183"/>
      <c r="M1350" s="184"/>
      <c r="N1350" s="185"/>
      <c r="O1350" s="185"/>
      <c r="P1350" s="186">
        <f>SUM(P1351:P1400)</f>
        <v>0</v>
      </c>
      <c r="Q1350" s="185"/>
      <c r="R1350" s="186">
        <f>SUM(R1351:R1400)</f>
        <v>0.89591500000000002</v>
      </c>
      <c r="S1350" s="185"/>
      <c r="T1350" s="187">
        <f>SUM(T1351:T1400)</f>
        <v>0</v>
      </c>
      <c r="AR1350" s="188" t="s">
        <v>80</v>
      </c>
      <c r="AT1350" s="189" t="s">
        <v>70</v>
      </c>
      <c r="AU1350" s="189" t="s">
        <v>78</v>
      </c>
      <c r="AY1350" s="188" t="s">
        <v>135</v>
      </c>
      <c r="BK1350" s="190">
        <f>SUM(BK1351:BK1400)</f>
        <v>0</v>
      </c>
    </row>
    <row r="1351" spans="1:65" s="2" customFormat="1" ht="21.75" customHeight="1">
      <c r="A1351" s="35"/>
      <c r="B1351" s="36"/>
      <c r="C1351" s="193" t="s">
        <v>965</v>
      </c>
      <c r="D1351" s="193" t="s">
        <v>137</v>
      </c>
      <c r="E1351" s="194" t="s">
        <v>966</v>
      </c>
      <c r="F1351" s="195" t="s">
        <v>967</v>
      </c>
      <c r="G1351" s="196" t="s">
        <v>140</v>
      </c>
      <c r="H1351" s="197">
        <v>87.99</v>
      </c>
      <c r="I1351" s="198"/>
      <c r="J1351" s="197">
        <f>ROUND(I1351*H1351,2)</f>
        <v>0</v>
      </c>
      <c r="K1351" s="195" t="s">
        <v>141</v>
      </c>
      <c r="L1351" s="40"/>
      <c r="M1351" s="199" t="s">
        <v>18</v>
      </c>
      <c r="N1351" s="200" t="s">
        <v>42</v>
      </c>
      <c r="O1351" s="65"/>
      <c r="P1351" s="201">
        <f>O1351*H1351</f>
        <v>0</v>
      </c>
      <c r="Q1351" s="201">
        <v>6.0000000000000001E-3</v>
      </c>
      <c r="R1351" s="201">
        <f>Q1351*H1351</f>
        <v>0.52793999999999996</v>
      </c>
      <c r="S1351" s="201">
        <v>0</v>
      </c>
      <c r="T1351" s="202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203" t="s">
        <v>261</v>
      </c>
      <c r="AT1351" s="203" t="s">
        <v>137</v>
      </c>
      <c r="AU1351" s="203" t="s">
        <v>80</v>
      </c>
      <c r="AY1351" s="18" t="s">
        <v>135</v>
      </c>
      <c r="BE1351" s="204">
        <f>IF(N1351="základní",J1351,0)</f>
        <v>0</v>
      </c>
      <c r="BF1351" s="204">
        <f>IF(N1351="snížená",J1351,0)</f>
        <v>0</v>
      </c>
      <c r="BG1351" s="204">
        <f>IF(N1351="zákl. přenesená",J1351,0)</f>
        <v>0</v>
      </c>
      <c r="BH1351" s="204">
        <f>IF(N1351="sníž. přenesená",J1351,0)</f>
        <v>0</v>
      </c>
      <c r="BI1351" s="204">
        <f>IF(N1351="nulová",J1351,0)</f>
        <v>0</v>
      </c>
      <c r="BJ1351" s="18" t="s">
        <v>78</v>
      </c>
      <c r="BK1351" s="204">
        <f>ROUND(I1351*H1351,2)</f>
        <v>0</v>
      </c>
      <c r="BL1351" s="18" t="s">
        <v>261</v>
      </c>
      <c r="BM1351" s="203" t="s">
        <v>968</v>
      </c>
    </row>
    <row r="1352" spans="1:65" s="13" customFormat="1" ht="10.199999999999999">
      <c r="B1352" s="205"/>
      <c r="C1352" s="206"/>
      <c r="D1352" s="207" t="s">
        <v>144</v>
      </c>
      <c r="E1352" s="208" t="s">
        <v>18</v>
      </c>
      <c r="F1352" s="209" t="s">
        <v>679</v>
      </c>
      <c r="G1352" s="206"/>
      <c r="H1352" s="208" t="s">
        <v>18</v>
      </c>
      <c r="I1352" s="210"/>
      <c r="J1352" s="206"/>
      <c r="K1352" s="206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144</v>
      </c>
      <c r="AU1352" s="215" t="s">
        <v>80</v>
      </c>
      <c r="AV1352" s="13" t="s">
        <v>78</v>
      </c>
      <c r="AW1352" s="13" t="s">
        <v>33</v>
      </c>
      <c r="AX1352" s="13" t="s">
        <v>71</v>
      </c>
      <c r="AY1352" s="215" t="s">
        <v>135</v>
      </c>
    </row>
    <row r="1353" spans="1:65" s="13" customFormat="1" ht="10.199999999999999">
      <c r="B1353" s="205"/>
      <c r="C1353" s="206"/>
      <c r="D1353" s="207" t="s">
        <v>144</v>
      </c>
      <c r="E1353" s="208" t="s">
        <v>18</v>
      </c>
      <c r="F1353" s="209" t="s">
        <v>457</v>
      </c>
      <c r="G1353" s="206"/>
      <c r="H1353" s="208" t="s">
        <v>18</v>
      </c>
      <c r="I1353" s="210"/>
      <c r="J1353" s="206"/>
      <c r="K1353" s="206"/>
      <c r="L1353" s="211"/>
      <c r="M1353" s="212"/>
      <c r="N1353" s="213"/>
      <c r="O1353" s="213"/>
      <c r="P1353" s="213"/>
      <c r="Q1353" s="213"/>
      <c r="R1353" s="213"/>
      <c r="S1353" s="213"/>
      <c r="T1353" s="214"/>
      <c r="AT1353" s="215" t="s">
        <v>144</v>
      </c>
      <c r="AU1353" s="215" t="s">
        <v>80</v>
      </c>
      <c r="AV1353" s="13" t="s">
        <v>78</v>
      </c>
      <c r="AW1353" s="13" t="s">
        <v>33</v>
      </c>
      <c r="AX1353" s="13" t="s">
        <v>71</v>
      </c>
      <c r="AY1353" s="215" t="s">
        <v>135</v>
      </c>
    </row>
    <row r="1354" spans="1:65" s="14" customFormat="1" ht="10.199999999999999">
      <c r="B1354" s="216"/>
      <c r="C1354" s="217"/>
      <c r="D1354" s="207" t="s">
        <v>144</v>
      </c>
      <c r="E1354" s="218" t="s">
        <v>18</v>
      </c>
      <c r="F1354" s="219" t="s">
        <v>969</v>
      </c>
      <c r="G1354" s="217"/>
      <c r="H1354" s="220">
        <v>7.74</v>
      </c>
      <c r="I1354" s="221"/>
      <c r="J1354" s="217"/>
      <c r="K1354" s="217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144</v>
      </c>
      <c r="AU1354" s="226" t="s">
        <v>80</v>
      </c>
      <c r="AV1354" s="14" t="s">
        <v>80</v>
      </c>
      <c r="AW1354" s="14" t="s">
        <v>33</v>
      </c>
      <c r="AX1354" s="14" t="s">
        <v>71</v>
      </c>
      <c r="AY1354" s="226" t="s">
        <v>135</v>
      </c>
    </row>
    <row r="1355" spans="1:65" s="14" customFormat="1" ht="10.199999999999999">
      <c r="B1355" s="216"/>
      <c r="C1355" s="217"/>
      <c r="D1355" s="207" t="s">
        <v>144</v>
      </c>
      <c r="E1355" s="218" t="s">
        <v>18</v>
      </c>
      <c r="F1355" s="219" t="s">
        <v>970</v>
      </c>
      <c r="G1355" s="217"/>
      <c r="H1355" s="220">
        <v>9.25</v>
      </c>
      <c r="I1355" s="221"/>
      <c r="J1355" s="217"/>
      <c r="K1355" s="217"/>
      <c r="L1355" s="222"/>
      <c r="M1355" s="223"/>
      <c r="N1355" s="224"/>
      <c r="O1355" s="224"/>
      <c r="P1355" s="224"/>
      <c r="Q1355" s="224"/>
      <c r="R1355" s="224"/>
      <c r="S1355" s="224"/>
      <c r="T1355" s="225"/>
      <c r="AT1355" s="226" t="s">
        <v>144</v>
      </c>
      <c r="AU1355" s="226" t="s">
        <v>80</v>
      </c>
      <c r="AV1355" s="14" t="s">
        <v>80</v>
      </c>
      <c r="AW1355" s="14" t="s">
        <v>33</v>
      </c>
      <c r="AX1355" s="14" t="s">
        <v>71</v>
      </c>
      <c r="AY1355" s="226" t="s">
        <v>135</v>
      </c>
    </row>
    <row r="1356" spans="1:65" s="14" customFormat="1" ht="10.199999999999999">
      <c r="B1356" s="216"/>
      <c r="C1356" s="217"/>
      <c r="D1356" s="207" t="s">
        <v>144</v>
      </c>
      <c r="E1356" s="218" t="s">
        <v>18</v>
      </c>
      <c r="F1356" s="219" t="s">
        <v>971</v>
      </c>
      <c r="G1356" s="217"/>
      <c r="H1356" s="220">
        <v>8.5399999999999991</v>
      </c>
      <c r="I1356" s="221"/>
      <c r="J1356" s="217"/>
      <c r="K1356" s="217"/>
      <c r="L1356" s="222"/>
      <c r="M1356" s="223"/>
      <c r="N1356" s="224"/>
      <c r="O1356" s="224"/>
      <c r="P1356" s="224"/>
      <c r="Q1356" s="224"/>
      <c r="R1356" s="224"/>
      <c r="S1356" s="224"/>
      <c r="T1356" s="225"/>
      <c r="AT1356" s="226" t="s">
        <v>144</v>
      </c>
      <c r="AU1356" s="226" t="s">
        <v>80</v>
      </c>
      <c r="AV1356" s="14" t="s">
        <v>80</v>
      </c>
      <c r="AW1356" s="14" t="s">
        <v>33</v>
      </c>
      <c r="AX1356" s="14" t="s">
        <v>71</v>
      </c>
      <c r="AY1356" s="226" t="s">
        <v>135</v>
      </c>
    </row>
    <row r="1357" spans="1:65" s="14" customFormat="1" ht="10.199999999999999">
      <c r="B1357" s="216"/>
      <c r="C1357" s="217"/>
      <c r="D1357" s="207" t="s">
        <v>144</v>
      </c>
      <c r="E1357" s="218" t="s">
        <v>18</v>
      </c>
      <c r="F1357" s="219" t="s">
        <v>551</v>
      </c>
      <c r="G1357" s="217"/>
      <c r="H1357" s="220">
        <v>1.56</v>
      </c>
      <c r="I1357" s="221"/>
      <c r="J1357" s="217"/>
      <c r="K1357" s="217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144</v>
      </c>
      <c r="AU1357" s="226" t="s">
        <v>80</v>
      </c>
      <c r="AV1357" s="14" t="s">
        <v>80</v>
      </c>
      <c r="AW1357" s="14" t="s">
        <v>33</v>
      </c>
      <c r="AX1357" s="14" t="s">
        <v>71</v>
      </c>
      <c r="AY1357" s="226" t="s">
        <v>135</v>
      </c>
    </row>
    <row r="1358" spans="1:65" s="13" customFormat="1" ht="10.199999999999999">
      <c r="B1358" s="205"/>
      <c r="C1358" s="206"/>
      <c r="D1358" s="207" t="s">
        <v>144</v>
      </c>
      <c r="E1358" s="208" t="s">
        <v>18</v>
      </c>
      <c r="F1358" s="209" t="s">
        <v>467</v>
      </c>
      <c r="G1358" s="206"/>
      <c r="H1358" s="208" t="s">
        <v>18</v>
      </c>
      <c r="I1358" s="210"/>
      <c r="J1358" s="206"/>
      <c r="K1358" s="206"/>
      <c r="L1358" s="211"/>
      <c r="M1358" s="212"/>
      <c r="N1358" s="213"/>
      <c r="O1358" s="213"/>
      <c r="P1358" s="213"/>
      <c r="Q1358" s="213"/>
      <c r="R1358" s="213"/>
      <c r="S1358" s="213"/>
      <c r="T1358" s="214"/>
      <c r="AT1358" s="215" t="s">
        <v>144</v>
      </c>
      <c r="AU1358" s="215" t="s">
        <v>80</v>
      </c>
      <c r="AV1358" s="13" t="s">
        <v>78</v>
      </c>
      <c r="AW1358" s="13" t="s">
        <v>33</v>
      </c>
      <c r="AX1358" s="13" t="s">
        <v>71</v>
      </c>
      <c r="AY1358" s="215" t="s">
        <v>135</v>
      </c>
    </row>
    <row r="1359" spans="1:65" s="14" customFormat="1" ht="10.199999999999999">
      <c r="B1359" s="216"/>
      <c r="C1359" s="217"/>
      <c r="D1359" s="207" t="s">
        <v>144</v>
      </c>
      <c r="E1359" s="218" t="s">
        <v>18</v>
      </c>
      <c r="F1359" s="219" t="s">
        <v>972</v>
      </c>
      <c r="G1359" s="217"/>
      <c r="H1359" s="220">
        <v>0.18</v>
      </c>
      <c r="I1359" s="221"/>
      <c r="J1359" s="217"/>
      <c r="K1359" s="217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144</v>
      </c>
      <c r="AU1359" s="226" t="s">
        <v>80</v>
      </c>
      <c r="AV1359" s="14" t="s">
        <v>80</v>
      </c>
      <c r="AW1359" s="14" t="s">
        <v>33</v>
      </c>
      <c r="AX1359" s="14" t="s">
        <v>71</v>
      </c>
      <c r="AY1359" s="226" t="s">
        <v>135</v>
      </c>
    </row>
    <row r="1360" spans="1:65" s="14" customFormat="1" ht="10.199999999999999">
      <c r="B1360" s="216"/>
      <c r="C1360" s="217"/>
      <c r="D1360" s="207" t="s">
        <v>144</v>
      </c>
      <c r="E1360" s="218" t="s">
        <v>18</v>
      </c>
      <c r="F1360" s="219" t="s">
        <v>973</v>
      </c>
      <c r="G1360" s="217"/>
      <c r="H1360" s="220">
        <v>2.98</v>
      </c>
      <c r="I1360" s="221"/>
      <c r="J1360" s="217"/>
      <c r="K1360" s="217"/>
      <c r="L1360" s="222"/>
      <c r="M1360" s="223"/>
      <c r="N1360" s="224"/>
      <c r="O1360" s="224"/>
      <c r="P1360" s="224"/>
      <c r="Q1360" s="224"/>
      <c r="R1360" s="224"/>
      <c r="S1360" s="224"/>
      <c r="T1360" s="225"/>
      <c r="AT1360" s="226" t="s">
        <v>144</v>
      </c>
      <c r="AU1360" s="226" t="s">
        <v>80</v>
      </c>
      <c r="AV1360" s="14" t="s">
        <v>80</v>
      </c>
      <c r="AW1360" s="14" t="s">
        <v>33</v>
      </c>
      <c r="AX1360" s="14" t="s">
        <v>71</v>
      </c>
      <c r="AY1360" s="226" t="s">
        <v>135</v>
      </c>
    </row>
    <row r="1361" spans="1:65" s="14" customFormat="1" ht="10.199999999999999">
      <c r="B1361" s="216"/>
      <c r="C1361" s="217"/>
      <c r="D1361" s="207" t="s">
        <v>144</v>
      </c>
      <c r="E1361" s="218" t="s">
        <v>18</v>
      </c>
      <c r="F1361" s="219" t="s">
        <v>973</v>
      </c>
      <c r="G1361" s="217"/>
      <c r="H1361" s="220">
        <v>2.98</v>
      </c>
      <c r="I1361" s="221"/>
      <c r="J1361" s="217"/>
      <c r="K1361" s="217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144</v>
      </c>
      <c r="AU1361" s="226" t="s">
        <v>80</v>
      </c>
      <c r="AV1361" s="14" t="s">
        <v>80</v>
      </c>
      <c r="AW1361" s="14" t="s">
        <v>33</v>
      </c>
      <c r="AX1361" s="14" t="s">
        <v>71</v>
      </c>
      <c r="AY1361" s="226" t="s">
        <v>135</v>
      </c>
    </row>
    <row r="1362" spans="1:65" s="14" customFormat="1" ht="10.199999999999999">
      <c r="B1362" s="216"/>
      <c r="C1362" s="217"/>
      <c r="D1362" s="207" t="s">
        <v>144</v>
      </c>
      <c r="E1362" s="218" t="s">
        <v>18</v>
      </c>
      <c r="F1362" s="219" t="s">
        <v>972</v>
      </c>
      <c r="G1362" s="217"/>
      <c r="H1362" s="220">
        <v>0.18</v>
      </c>
      <c r="I1362" s="221"/>
      <c r="J1362" s="217"/>
      <c r="K1362" s="217"/>
      <c r="L1362" s="222"/>
      <c r="M1362" s="223"/>
      <c r="N1362" s="224"/>
      <c r="O1362" s="224"/>
      <c r="P1362" s="224"/>
      <c r="Q1362" s="224"/>
      <c r="R1362" s="224"/>
      <c r="S1362" s="224"/>
      <c r="T1362" s="225"/>
      <c r="AT1362" s="226" t="s">
        <v>144</v>
      </c>
      <c r="AU1362" s="226" t="s">
        <v>80</v>
      </c>
      <c r="AV1362" s="14" t="s">
        <v>80</v>
      </c>
      <c r="AW1362" s="14" t="s">
        <v>33</v>
      </c>
      <c r="AX1362" s="14" t="s">
        <v>71</v>
      </c>
      <c r="AY1362" s="226" t="s">
        <v>135</v>
      </c>
    </row>
    <row r="1363" spans="1:65" s="13" customFormat="1" ht="10.199999999999999">
      <c r="B1363" s="205"/>
      <c r="C1363" s="206"/>
      <c r="D1363" s="207" t="s">
        <v>144</v>
      </c>
      <c r="E1363" s="208" t="s">
        <v>18</v>
      </c>
      <c r="F1363" s="209" t="s">
        <v>474</v>
      </c>
      <c r="G1363" s="206"/>
      <c r="H1363" s="208" t="s">
        <v>18</v>
      </c>
      <c r="I1363" s="210"/>
      <c r="J1363" s="206"/>
      <c r="K1363" s="206"/>
      <c r="L1363" s="211"/>
      <c r="M1363" s="212"/>
      <c r="N1363" s="213"/>
      <c r="O1363" s="213"/>
      <c r="P1363" s="213"/>
      <c r="Q1363" s="213"/>
      <c r="R1363" s="213"/>
      <c r="S1363" s="213"/>
      <c r="T1363" s="214"/>
      <c r="AT1363" s="215" t="s">
        <v>144</v>
      </c>
      <c r="AU1363" s="215" t="s">
        <v>80</v>
      </c>
      <c r="AV1363" s="13" t="s">
        <v>78</v>
      </c>
      <c r="AW1363" s="13" t="s">
        <v>33</v>
      </c>
      <c r="AX1363" s="13" t="s">
        <v>71</v>
      </c>
      <c r="AY1363" s="215" t="s">
        <v>135</v>
      </c>
    </row>
    <row r="1364" spans="1:65" s="14" customFormat="1" ht="10.199999999999999">
      <c r="B1364" s="216"/>
      <c r="C1364" s="217"/>
      <c r="D1364" s="207" t="s">
        <v>144</v>
      </c>
      <c r="E1364" s="218" t="s">
        <v>18</v>
      </c>
      <c r="F1364" s="219" t="s">
        <v>974</v>
      </c>
      <c r="G1364" s="217"/>
      <c r="H1364" s="220">
        <v>1.95</v>
      </c>
      <c r="I1364" s="221"/>
      <c r="J1364" s="217"/>
      <c r="K1364" s="217"/>
      <c r="L1364" s="222"/>
      <c r="M1364" s="223"/>
      <c r="N1364" s="224"/>
      <c r="O1364" s="224"/>
      <c r="P1364" s="224"/>
      <c r="Q1364" s="224"/>
      <c r="R1364" s="224"/>
      <c r="S1364" s="224"/>
      <c r="T1364" s="225"/>
      <c r="AT1364" s="226" t="s">
        <v>144</v>
      </c>
      <c r="AU1364" s="226" t="s">
        <v>80</v>
      </c>
      <c r="AV1364" s="14" t="s">
        <v>80</v>
      </c>
      <c r="AW1364" s="14" t="s">
        <v>33</v>
      </c>
      <c r="AX1364" s="14" t="s">
        <v>71</v>
      </c>
      <c r="AY1364" s="226" t="s">
        <v>135</v>
      </c>
    </row>
    <row r="1365" spans="1:65" s="14" customFormat="1" ht="10.199999999999999">
      <c r="B1365" s="216"/>
      <c r="C1365" s="217"/>
      <c r="D1365" s="207" t="s">
        <v>144</v>
      </c>
      <c r="E1365" s="218" t="s">
        <v>18</v>
      </c>
      <c r="F1365" s="219" t="s">
        <v>975</v>
      </c>
      <c r="G1365" s="217"/>
      <c r="H1365" s="220">
        <v>7.28</v>
      </c>
      <c r="I1365" s="221"/>
      <c r="J1365" s="217"/>
      <c r="K1365" s="217"/>
      <c r="L1365" s="222"/>
      <c r="M1365" s="223"/>
      <c r="N1365" s="224"/>
      <c r="O1365" s="224"/>
      <c r="P1365" s="224"/>
      <c r="Q1365" s="224"/>
      <c r="R1365" s="224"/>
      <c r="S1365" s="224"/>
      <c r="T1365" s="225"/>
      <c r="AT1365" s="226" t="s">
        <v>144</v>
      </c>
      <c r="AU1365" s="226" t="s">
        <v>80</v>
      </c>
      <c r="AV1365" s="14" t="s">
        <v>80</v>
      </c>
      <c r="AW1365" s="14" t="s">
        <v>33</v>
      </c>
      <c r="AX1365" s="14" t="s">
        <v>71</v>
      </c>
      <c r="AY1365" s="226" t="s">
        <v>135</v>
      </c>
    </row>
    <row r="1366" spans="1:65" s="14" customFormat="1" ht="10.199999999999999">
      <c r="B1366" s="216"/>
      <c r="C1366" s="217"/>
      <c r="D1366" s="207" t="s">
        <v>144</v>
      </c>
      <c r="E1366" s="218" t="s">
        <v>18</v>
      </c>
      <c r="F1366" s="219" t="s">
        <v>976</v>
      </c>
      <c r="G1366" s="217"/>
      <c r="H1366" s="220">
        <v>6.18</v>
      </c>
      <c r="I1366" s="221"/>
      <c r="J1366" s="217"/>
      <c r="K1366" s="217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144</v>
      </c>
      <c r="AU1366" s="226" t="s">
        <v>80</v>
      </c>
      <c r="AV1366" s="14" t="s">
        <v>80</v>
      </c>
      <c r="AW1366" s="14" t="s">
        <v>33</v>
      </c>
      <c r="AX1366" s="14" t="s">
        <v>71</v>
      </c>
      <c r="AY1366" s="226" t="s">
        <v>135</v>
      </c>
    </row>
    <row r="1367" spans="1:65" s="14" customFormat="1" ht="10.199999999999999">
      <c r="B1367" s="216"/>
      <c r="C1367" s="217"/>
      <c r="D1367" s="207" t="s">
        <v>144</v>
      </c>
      <c r="E1367" s="218" t="s">
        <v>18</v>
      </c>
      <c r="F1367" s="219" t="s">
        <v>977</v>
      </c>
      <c r="G1367" s="217"/>
      <c r="H1367" s="220">
        <v>9.9</v>
      </c>
      <c r="I1367" s="221"/>
      <c r="J1367" s="217"/>
      <c r="K1367" s="217"/>
      <c r="L1367" s="222"/>
      <c r="M1367" s="223"/>
      <c r="N1367" s="224"/>
      <c r="O1367" s="224"/>
      <c r="P1367" s="224"/>
      <c r="Q1367" s="224"/>
      <c r="R1367" s="224"/>
      <c r="S1367" s="224"/>
      <c r="T1367" s="225"/>
      <c r="AT1367" s="226" t="s">
        <v>144</v>
      </c>
      <c r="AU1367" s="226" t="s">
        <v>80</v>
      </c>
      <c r="AV1367" s="14" t="s">
        <v>80</v>
      </c>
      <c r="AW1367" s="14" t="s">
        <v>33</v>
      </c>
      <c r="AX1367" s="14" t="s">
        <v>71</v>
      </c>
      <c r="AY1367" s="226" t="s">
        <v>135</v>
      </c>
    </row>
    <row r="1368" spans="1:65" s="14" customFormat="1" ht="10.199999999999999">
      <c r="B1368" s="216"/>
      <c r="C1368" s="217"/>
      <c r="D1368" s="207" t="s">
        <v>144</v>
      </c>
      <c r="E1368" s="218" t="s">
        <v>18</v>
      </c>
      <c r="F1368" s="219" t="s">
        <v>978</v>
      </c>
      <c r="G1368" s="217"/>
      <c r="H1368" s="220">
        <v>9.69</v>
      </c>
      <c r="I1368" s="221"/>
      <c r="J1368" s="217"/>
      <c r="K1368" s="217"/>
      <c r="L1368" s="222"/>
      <c r="M1368" s="223"/>
      <c r="N1368" s="224"/>
      <c r="O1368" s="224"/>
      <c r="P1368" s="224"/>
      <c r="Q1368" s="224"/>
      <c r="R1368" s="224"/>
      <c r="S1368" s="224"/>
      <c r="T1368" s="225"/>
      <c r="AT1368" s="226" t="s">
        <v>144</v>
      </c>
      <c r="AU1368" s="226" t="s">
        <v>80</v>
      </c>
      <c r="AV1368" s="14" t="s">
        <v>80</v>
      </c>
      <c r="AW1368" s="14" t="s">
        <v>33</v>
      </c>
      <c r="AX1368" s="14" t="s">
        <v>71</v>
      </c>
      <c r="AY1368" s="226" t="s">
        <v>135</v>
      </c>
    </row>
    <row r="1369" spans="1:65" s="13" customFormat="1" ht="10.199999999999999">
      <c r="B1369" s="205"/>
      <c r="C1369" s="206"/>
      <c r="D1369" s="207" t="s">
        <v>144</v>
      </c>
      <c r="E1369" s="208" t="s">
        <v>18</v>
      </c>
      <c r="F1369" s="209" t="s">
        <v>477</v>
      </c>
      <c r="G1369" s="206"/>
      <c r="H1369" s="208" t="s">
        <v>18</v>
      </c>
      <c r="I1369" s="210"/>
      <c r="J1369" s="206"/>
      <c r="K1369" s="206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144</v>
      </c>
      <c r="AU1369" s="215" t="s">
        <v>80</v>
      </c>
      <c r="AV1369" s="13" t="s">
        <v>78</v>
      </c>
      <c r="AW1369" s="13" t="s">
        <v>33</v>
      </c>
      <c r="AX1369" s="13" t="s">
        <v>71</v>
      </c>
      <c r="AY1369" s="215" t="s">
        <v>135</v>
      </c>
    </row>
    <row r="1370" spans="1:65" s="14" customFormat="1" ht="10.199999999999999">
      <c r="B1370" s="216"/>
      <c r="C1370" s="217"/>
      <c r="D1370" s="207" t="s">
        <v>144</v>
      </c>
      <c r="E1370" s="218" t="s">
        <v>18</v>
      </c>
      <c r="F1370" s="219" t="s">
        <v>979</v>
      </c>
      <c r="G1370" s="217"/>
      <c r="H1370" s="220">
        <v>7.85</v>
      </c>
      <c r="I1370" s="221"/>
      <c r="J1370" s="217"/>
      <c r="K1370" s="217"/>
      <c r="L1370" s="222"/>
      <c r="M1370" s="223"/>
      <c r="N1370" s="224"/>
      <c r="O1370" s="224"/>
      <c r="P1370" s="224"/>
      <c r="Q1370" s="224"/>
      <c r="R1370" s="224"/>
      <c r="S1370" s="224"/>
      <c r="T1370" s="225"/>
      <c r="AT1370" s="226" t="s">
        <v>144</v>
      </c>
      <c r="AU1370" s="226" t="s">
        <v>80</v>
      </c>
      <c r="AV1370" s="14" t="s">
        <v>80</v>
      </c>
      <c r="AW1370" s="14" t="s">
        <v>33</v>
      </c>
      <c r="AX1370" s="14" t="s">
        <v>71</v>
      </c>
      <c r="AY1370" s="226" t="s">
        <v>135</v>
      </c>
    </row>
    <row r="1371" spans="1:65" s="14" customFormat="1" ht="10.199999999999999">
      <c r="B1371" s="216"/>
      <c r="C1371" s="217"/>
      <c r="D1371" s="207" t="s">
        <v>144</v>
      </c>
      <c r="E1371" s="218" t="s">
        <v>18</v>
      </c>
      <c r="F1371" s="219" t="s">
        <v>980</v>
      </c>
      <c r="G1371" s="217"/>
      <c r="H1371" s="220">
        <v>5.97</v>
      </c>
      <c r="I1371" s="221"/>
      <c r="J1371" s="217"/>
      <c r="K1371" s="217"/>
      <c r="L1371" s="222"/>
      <c r="M1371" s="223"/>
      <c r="N1371" s="224"/>
      <c r="O1371" s="224"/>
      <c r="P1371" s="224"/>
      <c r="Q1371" s="224"/>
      <c r="R1371" s="224"/>
      <c r="S1371" s="224"/>
      <c r="T1371" s="225"/>
      <c r="AT1371" s="226" t="s">
        <v>144</v>
      </c>
      <c r="AU1371" s="226" t="s">
        <v>80</v>
      </c>
      <c r="AV1371" s="14" t="s">
        <v>80</v>
      </c>
      <c r="AW1371" s="14" t="s">
        <v>33</v>
      </c>
      <c r="AX1371" s="14" t="s">
        <v>71</v>
      </c>
      <c r="AY1371" s="226" t="s">
        <v>135</v>
      </c>
    </row>
    <row r="1372" spans="1:65" s="14" customFormat="1" ht="10.199999999999999">
      <c r="B1372" s="216"/>
      <c r="C1372" s="217"/>
      <c r="D1372" s="207" t="s">
        <v>144</v>
      </c>
      <c r="E1372" s="218" t="s">
        <v>18</v>
      </c>
      <c r="F1372" s="219" t="s">
        <v>546</v>
      </c>
      <c r="G1372" s="217"/>
      <c r="H1372" s="220">
        <v>3.24</v>
      </c>
      <c r="I1372" s="221"/>
      <c r="J1372" s="217"/>
      <c r="K1372" s="217"/>
      <c r="L1372" s="222"/>
      <c r="M1372" s="223"/>
      <c r="N1372" s="224"/>
      <c r="O1372" s="224"/>
      <c r="P1372" s="224"/>
      <c r="Q1372" s="224"/>
      <c r="R1372" s="224"/>
      <c r="S1372" s="224"/>
      <c r="T1372" s="225"/>
      <c r="AT1372" s="226" t="s">
        <v>144</v>
      </c>
      <c r="AU1372" s="226" t="s">
        <v>80</v>
      </c>
      <c r="AV1372" s="14" t="s">
        <v>80</v>
      </c>
      <c r="AW1372" s="14" t="s">
        <v>33</v>
      </c>
      <c r="AX1372" s="14" t="s">
        <v>71</v>
      </c>
      <c r="AY1372" s="226" t="s">
        <v>135</v>
      </c>
    </row>
    <row r="1373" spans="1:65" s="14" customFormat="1" ht="10.199999999999999">
      <c r="B1373" s="216"/>
      <c r="C1373" s="217"/>
      <c r="D1373" s="207" t="s">
        <v>144</v>
      </c>
      <c r="E1373" s="218" t="s">
        <v>18</v>
      </c>
      <c r="F1373" s="219" t="s">
        <v>696</v>
      </c>
      <c r="G1373" s="217"/>
      <c r="H1373" s="220">
        <v>2.52</v>
      </c>
      <c r="I1373" s="221"/>
      <c r="J1373" s="217"/>
      <c r="K1373" s="217"/>
      <c r="L1373" s="222"/>
      <c r="M1373" s="223"/>
      <c r="N1373" s="224"/>
      <c r="O1373" s="224"/>
      <c r="P1373" s="224"/>
      <c r="Q1373" s="224"/>
      <c r="R1373" s="224"/>
      <c r="S1373" s="224"/>
      <c r="T1373" s="225"/>
      <c r="AT1373" s="226" t="s">
        <v>144</v>
      </c>
      <c r="AU1373" s="226" t="s">
        <v>80</v>
      </c>
      <c r="AV1373" s="14" t="s">
        <v>80</v>
      </c>
      <c r="AW1373" s="14" t="s">
        <v>33</v>
      </c>
      <c r="AX1373" s="14" t="s">
        <v>71</v>
      </c>
      <c r="AY1373" s="226" t="s">
        <v>135</v>
      </c>
    </row>
    <row r="1374" spans="1:65" s="15" customFormat="1" ht="10.199999999999999">
      <c r="B1374" s="227"/>
      <c r="C1374" s="228"/>
      <c r="D1374" s="207" t="s">
        <v>144</v>
      </c>
      <c r="E1374" s="229" t="s">
        <v>18</v>
      </c>
      <c r="F1374" s="230" t="s">
        <v>147</v>
      </c>
      <c r="G1374" s="228"/>
      <c r="H1374" s="231">
        <v>87.989999999999981</v>
      </c>
      <c r="I1374" s="232"/>
      <c r="J1374" s="228"/>
      <c r="K1374" s="228"/>
      <c r="L1374" s="233"/>
      <c r="M1374" s="234"/>
      <c r="N1374" s="235"/>
      <c r="O1374" s="235"/>
      <c r="P1374" s="235"/>
      <c r="Q1374" s="235"/>
      <c r="R1374" s="235"/>
      <c r="S1374" s="235"/>
      <c r="T1374" s="236"/>
      <c r="AT1374" s="237" t="s">
        <v>144</v>
      </c>
      <c r="AU1374" s="237" t="s">
        <v>80</v>
      </c>
      <c r="AV1374" s="15" t="s">
        <v>142</v>
      </c>
      <c r="AW1374" s="15" t="s">
        <v>33</v>
      </c>
      <c r="AX1374" s="15" t="s">
        <v>78</v>
      </c>
      <c r="AY1374" s="237" t="s">
        <v>135</v>
      </c>
    </row>
    <row r="1375" spans="1:65" s="2" customFormat="1" ht="16.5" customHeight="1">
      <c r="A1375" s="35"/>
      <c r="B1375" s="36"/>
      <c r="C1375" s="238" t="s">
        <v>981</v>
      </c>
      <c r="D1375" s="238" t="s">
        <v>281</v>
      </c>
      <c r="E1375" s="239" t="s">
        <v>982</v>
      </c>
      <c r="F1375" s="240" t="s">
        <v>983</v>
      </c>
      <c r="G1375" s="241" t="s">
        <v>140</v>
      </c>
      <c r="H1375" s="242">
        <v>89.75</v>
      </c>
      <c r="I1375" s="243"/>
      <c r="J1375" s="242">
        <f>ROUND(I1375*H1375,2)</f>
        <v>0</v>
      </c>
      <c r="K1375" s="240" t="s">
        <v>141</v>
      </c>
      <c r="L1375" s="244"/>
      <c r="M1375" s="245" t="s">
        <v>18</v>
      </c>
      <c r="N1375" s="246" t="s">
        <v>42</v>
      </c>
      <c r="O1375" s="65"/>
      <c r="P1375" s="201">
        <f>O1375*H1375</f>
        <v>0</v>
      </c>
      <c r="Q1375" s="201">
        <v>4.1000000000000003E-3</v>
      </c>
      <c r="R1375" s="201">
        <f>Q1375*H1375</f>
        <v>0.36797500000000005</v>
      </c>
      <c r="S1375" s="201">
        <v>0</v>
      </c>
      <c r="T1375" s="202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203" t="s">
        <v>199</v>
      </c>
      <c r="AT1375" s="203" t="s">
        <v>281</v>
      </c>
      <c r="AU1375" s="203" t="s">
        <v>80</v>
      </c>
      <c r="AY1375" s="18" t="s">
        <v>135</v>
      </c>
      <c r="BE1375" s="204">
        <f>IF(N1375="základní",J1375,0)</f>
        <v>0</v>
      </c>
      <c r="BF1375" s="204">
        <f>IF(N1375="snížená",J1375,0)</f>
        <v>0</v>
      </c>
      <c r="BG1375" s="204">
        <f>IF(N1375="zákl. přenesená",J1375,0)</f>
        <v>0</v>
      </c>
      <c r="BH1375" s="204">
        <f>IF(N1375="sníž. přenesená",J1375,0)</f>
        <v>0</v>
      </c>
      <c r="BI1375" s="204">
        <f>IF(N1375="nulová",J1375,0)</f>
        <v>0</v>
      </c>
      <c r="BJ1375" s="18" t="s">
        <v>78</v>
      </c>
      <c r="BK1375" s="204">
        <f>ROUND(I1375*H1375,2)</f>
        <v>0</v>
      </c>
      <c r="BL1375" s="18" t="s">
        <v>142</v>
      </c>
      <c r="BM1375" s="203" t="s">
        <v>984</v>
      </c>
    </row>
    <row r="1376" spans="1:65" s="13" customFormat="1" ht="10.199999999999999">
      <c r="B1376" s="205"/>
      <c r="C1376" s="206"/>
      <c r="D1376" s="207" t="s">
        <v>144</v>
      </c>
      <c r="E1376" s="208" t="s">
        <v>18</v>
      </c>
      <c r="F1376" s="209" t="s">
        <v>679</v>
      </c>
      <c r="G1376" s="206"/>
      <c r="H1376" s="208" t="s">
        <v>18</v>
      </c>
      <c r="I1376" s="210"/>
      <c r="J1376" s="206"/>
      <c r="K1376" s="206"/>
      <c r="L1376" s="211"/>
      <c r="M1376" s="212"/>
      <c r="N1376" s="213"/>
      <c r="O1376" s="213"/>
      <c r="P1376" s="213"/>
      <c r="Q1376" s="213"/>
      <c r="R1376" s="213"/>
      <c r="S1376" s="213"/>
      <c r="T1376" s="214"/>
      <c r="AT1376" s="215" t="s">
        <v>144</v>
      </c>
      <c r="AU1376" s="215" t="s">
        <v>80</v>
      </c>
      <c r="AV1376" s="13" t="s">
        <v>78</v>
      </c>
      <c r="AW1376" s="13" t="s">
        <v>33</v>
      </c>
      <c r="AX1376" s="13" t="s">
        <v>71</v>
      </c>
      <c r="AY1376" s="215" t="s">
        <v>135</v>
      </c>
    </row>
    <row r="1377" spans="2:51" s="13" customFormat="1" ht="10.199999999999999">
      <c r="B1377" s="205"/>
      <c r="C1377" s="206"/>
      <c r="D1377" s="207" t="s">
        <v>144</v>
      </c>
      <c r="E1377" s="208" t="s">
        <v>18</v>
      </c>
      <c r="F1377" s="209" t="s">
        <v>457</v>
      </c>
      <c r="G1377" s="206"/>
      <c r="H1377" s="208" t="s">
        <v>18</v>
      </c>
      <c r="I1377" s="210"/>
      <c r="J1377" s="206"/>
      <c r="K1377" s="206"/>
      <c r="L1377" s="211"/>
      <c r="M1377" s="212"/>
      <c r="N1377" s="213"/>
      <c r="O1377" s="213"/>
      <c r="P1377" s="213"/>
      <c r="Q1377" s="213"/>
      <c r="R1377" s="213"/>
      <c r="S1377" s="213"/>
      <c r="T1377" s="214"/>
      <c r="AT1377" s="215" t="s">
        <v>144</v>
      </c>
      <c r="AU1377" s="215" t="s">
        <v>80</v>
      </c>
      <c r="AV1377" s="13" t="s">
        <v>78</v>
      </c>
      <c r="AW1377" s="13" t="s">
        <v>33</v>
      </c>
      <c r="AX1377" s="13" t="s">
        <v>71</v>
      </c>
      <c r="AY1377" s="215" t="s">
        <v>135</v>
      </c>
    </row>
    <row r="1378" spans="2:51" s="14" customFormat="1" ht="10.199999999999999">
      <c r="B1378" s="216"/>
      <c r="C1378" s="217"/>
      <c r="D1378" s="207" t="s">
        <v>144</v>
      </c>
      <c r="E1378" s="218" t="s">
        <v>18</v>
      </c>
      <c r="F1378" s="219" t="s">
        <v>969</v>
      </c>
      <c r="G1378" s="217"/>
      <c r="H1378" s="220">
        <v>7.74</v>
      </c>
      <c r="I1378" s="221"/>
      <c r="J1378" s="217"/>
      <c r="K1378" s="217"/>
      <c r="L1378" s="222"/>
      <c r="M1378" s="223"/>
      <c r="N1378" s="224"/>
      <c r="O1378" s="224"/>
      <c r="P1378" s="224"/>
      <c r="Q1378" s="224"/>
      <c r="R1378" s="224"/>
      <c r="S1378" s="224"/>
      <c r="T1378" s="225"/>
      <c r="AT1378" s="226" t="s">
        <v>144</v>
      </c>
      <c r="AU1378" s="226" t="s">
        <v>80</v>
      </c>
      <c r="AV1378" s="14" t="s">
        <v>80</v>
      </c>
      <c r="AW1378" s="14" t="s">
        <v>33</v>
      </c>
      <c r="AX1378" s="14" t="s">
        <v>71</v>
      </c>
      <c r="AY1378" s="226" t="s">
        <v>135</v>
      </c>
    </row>
    <row r="1379" spans="2:51" s="14" customFormat="1" ht="10.199999999999999">
      <c r="B1379" s="216"/>
      <c r="C1379" s="217"/>
      <c r="D1379" s="207" t="s">
        <v>144</v>
      </c>
      <c r="E1379" s="218" t="s">
        <v>18</v>
      </c>
      <c r="F1379" s="219" t="s">
        <v>970</v>
      </c>
      <c r="G1379" s="217"/>
      <c r="H1379" s="220">
        <v>9.25</v>
      </c>
      <c r="I1379" s="221"/>
      <c r="J1379" s="217"/>
      <c r="K1379" s="217"/>
      <c r="L1379" s="222"/>
      <c r="M1379" s="223"/>
      <c r="N1379" s="224"/>
      <c r="O1379" s="224"/>
      <c r="P1379" s="224"/>
      <c r="Q1379" s="224"/>
      <c r="R1379" s="224"/>
      <c r="S1379" s="224"/>
      <c r="T1379" s="225"/>
      <c r="AT1379" s="226" t="s">
        <v>144</v>
      </c>
      <c r="AU1379" s="226" t="s">
        <v>80</v>
      </c>
      <c r="AV1379" s="14" t="s">
        <v>80</v>
      </c>
      <c r="AW1379" s="14" t="s">
        <v>33</v>
      </c>
      <c r="AX1379" s="14" t="s">
        <v>71</v>
      </c>
      <c r="AY1379" s="226" t="s">
        <v>135</v>
      </c>
    </row>
    <row r="1380" spans="2:51" s="14" customFormat="1" ht="10.199999999999999">
      <c r="B1380" s="216"/>
      <c r="C1380" s="217"/>
      <c r="D1380" s="207" t="s">
        <v>144</v>
      </c>
      <c r="E1380" s="218" t="s">
        <v>18</v>
      </c>
      <c r="F1380" s="219" t="s">
        <v>971</v>
      </c>
      <c r="G1380" s="217"/>
      <c r="H1380" s="220">
        <v>8.5399999999999991</v>
      </c>
      <c r="I1380" s="221"/>
      <c r="J1380" s="217"/>
      <c r="K1380" s="217"/>
      <c r="L1380" s="222"/>
      <c r="M1380" s="223"/>
      <c r="N1380" s="224"/>
      <c r="O1380" s="224"/>
      <c r="P1380" s="224"/>
      <c r="Q1380" s="224"/>
      <c r="R1380" s="224"/>
      <c r="S1380" s="224"/>
      <c r="T1380" s="225"/>
      <c r="AT1380" s="226" t="s">
        <v>144</v>
      </c>
      <c r="AU1380" s="226" t="s">
        <v>80</v>
      </c>
      <c r="AV1380" s="14" t="s">
        <v>80</v>
      </c>
      <c r="AW1380" s="14" t="s">
        <v>33</v>
      </c>
      <c r="AX1380" s="14" t="s">
        <v>71</v>
      </c>
      <c r="AY1380" s="226" t="s">
        <v>135</v>
      </c>
    </row>
    <row r="1381" spans="2:51" s="14" customFormat="1" ht="10.199999999999999">
      <c r="B1381" s="216"/>
      <c r="C1381" s="217"/>
      <c r="D1381" s="207" t="s">
        <v>144</v>
      </c>
      <c r="E1381" s="218" t="s">
        <v>18</v>
      </c>
      <c r="F1381" s="219" t="s">
        <v>551</v>
      </c>
      <c r="G1381" s="217"/>
      <c r="H1381" s="220">
        <v>1.56</v>
      </c>
      <c r="I1381" s="221"/>
      <c r="J1381" s="217"/>
      <c r="K1381" s="217"/>
      <c r="L1381" s="222"/>
      <c r="M1381" s="223"/>
      <c r="N1381" s="224"/>
      <c r="O1381" s="224"/>
      <c r="P1381" s="224"/>
      <c r="Q1381" s="224"/>
      <c r="R1381" s="224"/>
      <c r="S1381" s="224"/>
      <c r="T1381" s="225"/>
      <c r="AT1381" s="226" t="s">
        <v>144</v>
      </c>
      <c r="AU1381" s="226" t="s">
        <v>80</v>
      </c>
      <c r="AV1381" s="14" t="s">
        <v>80</v>
      </c>
      <c r="AW1381" s="14" t="s">
        <v>33</v>
      </c>
      <c r="AX1381" s="14" t="s">
        <v>71</v>
      </c>
      <c r="AY1381" s="226" t="s">
        <v>135</v>
      </c>
    </row>
    <row r="1382" spans="2:51" s="13" customFormat="1" ht="10.199999999999999">
      <c r="B1382" s="205"/>
      <c r="C1382" s="206"/>
      <c r="D1382" s="207" t="s">
        <v>144</v>
      </c>
      <c r="E1382" s="208" t="s">
        <v>18</v>
      </c>
      <c r="F1382" s="209" t="s">
        <v>467</v>
      </c>
      <c r="G1382" s="206"/>
      <c r="H1382" s="208" t="s">
        <v>18</v>
      </c>
      <c r="I1382" s="210"/>
      <c r="J1382" s="206"/>
      <c r="K1382" s="206"/>
      <c r="L1382" s="211"/>
      <c r="M1382" s="212"/>
      <c r="N1382" s="213"/>
      <c r="O1382" s="213"/>
      <c r="P1382" s="213"/>
      <c r="Q1382" s="213"/>
      <c r="R1382" s="213"/>
      <c r="S1382" s="213"/>
      <c r="T1382" s="214"/>
      <c r="AT1382" s="215" t="s">
        <v>144</v>
      </c>
      <c r="AU1382" s="215" t="s">
        <v>80</v>
      </c>
      <c r="AV1382" s="13" t="s">
        <v>78</v>
      </c>
      <c r="AW1382" s="13" t="s">
        <v>33</v>
      </c>
      <c r="AX1382" s="13" t="s">
        <v>71</v>
      </c>
      <c r="AY1382" s="215" t="s">
        <v>135</v>
      </c>
    </row>
    <row r="1383" spans="2:51" s="14" customFormat="1" ht="10.199999999999999">
      <c r="B1383" s="216"/>
      <c r="C1383" s="217"/>
      <c r="D1383" s="207" t="s">
        <v>144</v>
      </c>
      <c r="E1383" s="218" t="s">
        <v>18</v>
      </c>
      <c r="F1383" s="219" t="s">
        <v>972</v>
      </c>
      <c r="G1383" s="217"/>
      <c r="H1383" s="220">
        <v>0.18</v>
      </c>
      <c r="I1383" s="221"/>
      <c r="J1383" s="217"/>
      <c r="K1383" s="217"/>
      <c r="L1383" s="222"/>
      <c r="M1383" s="223"/>
      <c r="N1383" s="224"/>
      <c r="O1383" s="224"/>
      <c r="P1383" s="224"/>
      <c r="Q1383" s="224"/>
      <c r="R1383" s="224"/>
      <c r="S1383" s="224"/>
      <c r="T1383" s="225"/>
      <c r="AT1383" s="226" t="s">
        <v>144</v>
      </c>
      <c r="AU1383" s="226" t="s">
        <v>80</v>
      </c>
      <c r="AV1383" s="14" t="s">
        <v>80</v>
      </c>
      <c r="AW1383" s="14" t="s">
        <v>33</v>
      </c>
      <c r="AX1383" s="14" t="s">
        <v>71</v>
      </c>
      <c r="AY1383" s="226" t="s">
        <v>135</v>
      </c>
    </row>
    <row r="1384" spans="2:51" s="14" customFormat="1" ht="10.199999999999999">
      <c r="B1384" s="216"/>
      <c r="C1384" s="217"/>
      <c r="D1384" s="207" t="s">
        <v>144</v>
      </c>
      <c r="E1384" s="218" t="s">
        <v>18</v>
      </c>
      <c r="F1384" s="219" t="s">
        <v>973</v>
      </c>
      <c r="G1384" s="217"/>
      <c r="H1384" s="220">
        <v>2.98</v>
      </c>
      <c r="I1384" s="221"/>
      <c r="J1384" s="217"/>
      <c r="K1384" s="217"/>
      <c r="L1384" s="222"/>
      <c r="M1384" s="223"/>
      <c r="N1384" s="224"/>
      <c r="O1384" s="224"/>
      <c r="P1384" s="224"/>
      <c r="Q1384" s="224"/>
      <c r="R1384" s="224"/>
      <c r="S1384" s="224"/>
      <c r="T1384" s="225"/>
      <c r="AT1384" s="226" t="s">
        <v>144</v>
      </c>
      <c r="AU1384" s="226" t="s">
        <v>80</v>
      </c>
      <c r="AV1384" s="14" t="s">
        <v>80</v>
      </c>
      <c r="AW1384" s="14" t="s">
        <v>33</v>
      </c>
      <c r="AX1384" s="14" t="s">
        <v>71</v>
      </c>
      <c r="AY1384" s="226" t="s">
        <v>135</v>
      </c>
    </row>
    <row r="1385" spans="2:51" s="14" customFormat="1" ht="10.199999999999999">
      <c r="B1385" s="216"/>
      <c r="C1385" s="217"/>
      <c r="D1385" s="207" t="s">
        <v>144</v>
      </c>
      <c r="E1385" s="218" t="s">
        <v>18</v>
      </c>
      <c r="F1385" s="219" t="s">
        <v>973</v>
      </c>
      <c r="G1385" s="217"/>
      <c r="H1385" s="220">
        <v>2.98</v>
      </c>
      <c r="I1385" s="221"/>
      <c r="J1385" s="217"/>
      <c r="K1385" s="217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144</v>
      </c>
      <c r="AU1385" s="226" t="s">
        <v>80</v>
      </c>
      <c r="AV1385" s="14" t="s">
        <v>80</v>
      </c>
      <c r="AW1385" s="14" t="s">
        <v>33</v>
      </c>
      <c r="AX1385" s="14" t="s">
        <v>71</v>
      </c>
      <c r="AY1385" s="226" t="s">
        <v>135</v>
      </c>
    </row>
    <row r="1386" spans="2:51" s="14" customFormat="1" ht="10.199999999999999">
      <c r="B1386" s="216"/>
      <c r="C1386" s="217"/>
      <c r="D1386" s="207" t="s">
        <v>144</v>
      </c>
      <c r="E1386" s="218" t="s">
        <v>18</v>
      </c>
      <c r="F1386" s="219" t="s">
        <v>972</v>
      </c>
      <c r="G1386" s="217"/>
      <c r="H1386" s="220">
        <v>0.18</v>
      </c>
      <c r="I1386" s="221"/>
      <c r="J1386" s="217"/>
      <c r="K1386" s="217"/>
      <c r="L1386" s="222"/>
      <c r="M1386" s="223"/>
      <c r="N1386" s="224"/>
      <c r="O1386" s="224"/>
      <c r="P1386" s="224"/>
      <c r="Q1386" s="224"/>
      <c r="R1386" s="224"/>
      <c r="S1386" s="224"/>
      <c r="T1386" s="225"/>
      <c r="AT1386" s="226" t="s">
        <v>144</v>
      </c>
      <c r="AU1386" s="226" t="s">
        <v>80</v>
      </c>
      <c r="AV1386" s="14" t="s">
        <v>80</v>
      </c>
      <c r="AW1386" s="14" t="s">
        <v>33</v>
      </c>
      <c r="AX1386" s="14" t="s">
        <v>71</v>
      </c>
      <c r="AY1386" s="226" t="s">
        <v>135</v>
      </c>
    </row>
    <row r="1387" spans="2:51" s="13" customFormat="1" ht="10.199999999999999">
      <c r="B1387" s="205"/>
      <c r="C1387" s="206"/>
      <c r="D1387" s="207" t="s">
        <v>144</v>
      </c>
      <c r="E1387" s="208" t="s">
        <v>18</v>
      </c>
      <c r="F1387" s="209" t="s">
        <v>474</v>
      </c>
      <c r="G1387" s="206"/>
      <c r="H1387" s="208" t="s">
        <v>18</v>
      </c>
      <c r="I1387" s="210"/>
      <c r="J1387" s="206"/>
      <c r="K1387" s="206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144</v>
      </c>
      <c r="AU1387" s="215" t="s">
        <v>80</v>
      </c>
      <c r="AV1387" s="13" t="s">
        <v>78</v>
      </c>
      <c r="AW1387" s="13" t="s">
        <v>33</v>
      </c>
      <c r="AX1387" s="13" t="s">
        <v>71</v>
      </c>
      <c r="AY1387" s="215" t="s">
        <v>135</v>
      </c>
    </row>
    <row r="1388" spans="2:51" s="14" customFormat="1" ht="10.199999999999999">
      <c r="B1388" s="216"/>
      <c r="C1388" s="217"/>
      <c r="D1388" s="207" t="s">
        <v>144</v>
      </c>
      <c r="E1388" s="218" t="s">
        <v>18</v>
      </c>
      <c r="F1388" s="219" t="s">
        <v>974</v>
      </c>
      <c r="G1388" s="217"/>
      <c r="H1388" s="220">
        <v>1.95</v>
      </c>
      <c r="I1388" s="221"/>
      <c r="J1388" s="217"/>
      <c r="K1388" s="217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144</v>
      </c>
      <c r="AU1388" s="226" t="s">
        <v>80</v>
      </c>
      <c r="AV1388" s="14" t="s">
        <v>80</v>
      </c>
      <c r="AW1388" s="14" t="s">
        <v>33</v>
      </c>
      <c r="AX1388" s="14" t="s">
        <v>71</v>
      </c>
      <c r="AY1388" s="226" t="s">
        <v>135</v>
      </c>
    </row>
    <row r="1389" spans="2:51" s="14" customFormat="1" ht="10.199999999999999">
      <c r="B1389" s="216"/>
      <c r="C1389" s="217"/>
      <c r="D1389" s="207" t="s">
        <v>144</v>
      </c>
      <c r="E1389" s="218" t="s">
        <v>18</v>
      </c>
      <c r="F1389" s="219" t="s">
        <v>975</v>
      </c>
      <c r="G1389" s="217"/>
      <c r="H1389" s="220">
        <v>7.28</v>
      </c>
      <c r="I1389" s="221"/>
      <c r="J1389" s="217"/>
      <c r="K1389" s="217"/>
      <c r="L1389" s="222"/>
      <c r="M1389" s="223"/>
      <c r="N1389" s="224"/>
      <c r="O1389" s="224"/>
      <c r="P1389" s="224"/>
      <c r="Q1389" s="224"/>
      <c r="R1389" s="224"/>
      <c r="S1389" s="224"/>
      <c r="T1389" s="225"/>
      <c r="AT1389" s="226" t="s">
        <v>144</v>
      </c>
      <c r="AU1389" s="226" t="s">
        <v>80</v>
      </c>
      <c r="AV1389" s="14" t="s">
        <v>80</v>
      </c>
      <c r="AW1389" s="14" t="s">
        <v>33</v>
      </c>
      <c r="AX1389" s="14" t="s">
        <v>71</v>
      </c>
      <c r="AY1389" s="226" t="s">
        <v>135</v>
      </c>
    </row>
    <row r="1390" spans="2:51" s="14" customFormat="1" ht="10.199999999999999">
      <c r="B1390" s="216"/>
      <c r="C1390" s="217"/>
      <c r="D1390" s="207" t="s">
        <v>144</v>
      </c>
      <c r="E1390" s="218" t="s">
        <v>18</v>
      </c>
      <c r="F1390" s="219" t="s">
        <v>976</v>
      </c>
      <c r="G1390" s="217"/>
      <c r="H1390" s="220">
        <v>6.18</v>
      </c>
      <c r="I1390" s="221"/>
      <c r="J1390" s="217"/>
      <c r="K1390" s="217"/>
      <c r="L1390" s="222"/>
      <c r="M1390" s="223"/>
      <c r="N1390" s="224"/>
      <c r="O1390" s="224"/>
      <c r="P1390" s="224"/>
      <c r="Q1390" s="224"/>
      <c r="R1390" s="224"/>
      <c r="S1390" s="224"/>
      <c r="T1390" s="225"/>
      <c r="AT1390" s="226" t="s">
        <v>144</v>
      </c>
      <c r="AU1390" s="226" t="s">
        <v>80</v>
      </c>
      <c r="AV1390" s="14" t="s">
        <v>80</v>
      </c>
      <c r="AW1390" s="14" t="s">
        <v>33</v>
      </c>
      <c r="AX1390" s="14" t="s">
        <v>71</v>
      </c>
      <c r="AY1390" s="226" t="s">
        <v>135</v>
      </c>
    </row>
    <row r="1391" spans="2:51" s="14" customFormat="1" ht="10.199999999999999">
      <c r="B1391" s="216"/>
      <c r="C1391" s="217"/>
      <c r="D1391" s="207" t="s">
        <v>144</v>
      </c>
      <c r="E1391" s="218" t="s">
        <v>18</v>
      </c>
      <c r="F1391" s="219" t="s">
        <v>977</v>
      </c>
      <c r="G1391" s="217"/>
      <c r="H1391" s="220">
        <v>9.9</v>
      </c>
      <c r="I1391" s="221"/>
      <c r="J1391" s="217"/>
      <c r="K1391" s="217"/>
      <c r="L1391" s="222"/>
      <c r="M1391" s="223"/>
      <c r="N1391" s="224"/>
      <c r="O1391" s="224"/>
      <c r="P1391" s="224"/>
      <c r="Q1391" s="224"/>
      <c r="R1391" s="224"/>
      <c r="S1391" s="224"/>
      <c r="T1391" s="225"/>
      <c r="AT1391" s="226" t="s">
        <v>144</v>
      </c>
      <c r="AU1391" s="226" t="s">
        <v>80</v>
      </c>
      <c r="AV1391" s="14" t="s">
        <v>80</v>
      </c>
      <c r="AW1391" s="14" t="s">
        <v>33</v>
      </c>
      <c r="AX1391" s="14" t="s">
        <v>71</v>
      </c>
      <c r="AY1391" s="226" t="s">
        <v>135</v>
      </c>
    </row>
    <row r="1392" spans="2:51" s="14" customFormat="1" ht="10.199999999999999">
      <c r="B1392" s="216"/>
      <c r="C1392" s="217"/>
      <c r="D1392" s="207" t="s">
        <v>144</v>
      </c>
      <c r="E1392" s="218" t="s">
        <v>18</v>
      </c>
      <c r="F1392" s="219" t="s">
        <v>978</v>
      </c>
      <c r="G1392" s="217"/>
      <c r="H1392" s="220">
        <v>9.69</v>
      </c>
      <c r="I1392" s="221"/>
      <c r="J1392" s="217"/>
      <c r="K1392" s="217"/>
      <c r="L1392" s="222"/>
      <c r="M1392" s="223"/>
      <c r="N1392" s="224"/>
      <c r="O1392" s="224"/>
      <c r="P1392" s="224"/>
      <c r="Q1392" s="224"/>
      <c r="R1392" s="224"/>
      <c r="S1392" s="224"/>
      <c r="T1392" s="225"/>
      <c r="AT1392" s="226" t="s">
        <v>144</v>
      </c>
      <c r="AU1392" s="226" t="s">
        <v>80</v>
      </c>
      <c r="AV1392" s="14" t="s">
        <v>80</v>
      </c>
      <c r="AW1392" s="14" t="s">
        <v>33</v>
      </c>
      <c r="AX1392" s="14" t="s">
        <v>71</v>
      </c>
      <c r="AY1392" s="226" t="s">
        <v>135</v>
      </c>
    </row>
    <row r="1393" spans="1:65" s="13" customFormat="1" ht="10.199999999999999">
      <c r="B1393" s="205"/>
      <c r="C1393" s="206"/>
      <c r="D1393" s="207" t="s">
        <v>144</v>
      </c>
      <c r="E1393" s="208" t="s">
        <v>18</v>
      </c>
      <c r="F1393" s="209" t="s">
        <v>477</v>
      </c>
      <c r="G1393" s="206"/>
      <c r="H1393" s="208" t="s">
        <v>18</v>
      </c>
      <c r="I1393" s="210"/>
      <c r="J1393" s="206"/>
      <c r="K1393" s="206"/>
      <c r="L1393" s="211"/>
      <c r="M1393" s="212"/>
      <c r="N1393" s="213"/>
      <c r="O1393" s="213"/>
      <c r="P1393" s="213"/>
      <c r="Q1393" s="213"/>
      <c r="R1393" s="213"/>
      <c r="S1393" s="213"/>
      <c r="T1393" s="214"/>
      <c r="AT1393" s="215" t="s">
        <v>144</v>
      </c>
      <c r="AU1393" s="215" t="s">
        <v>80</v>
      </c>
      <c r="AV1393" s="13" t="s">
        <v>78</v>
      </c>
      <c r="AW1393" s="13" t="s">
        <v>33</v>
      </c>
      <c r="AX1393" s="13" t="s">
        <v>71</v>
      </c>
      <c r="AY1393" s="215" t="s">
        <v>135</v>
      </c>
    </row>
    <row r="1394" spans="1:65" s="14" customFormat="1" ht="10.199999999999999">
      <c r="B1394" s="216"/>
      <c r="C1394" s="217"/>
      <c r="D1394" s="207" t="s">
        <v>144</v>
      </c>
      <c r="E1394" s="218" t="s">
        <v>18</v>
      </c>
      <c r="F1394" s="219" t="s">
        <v>979</v>
      </c>
      <c r="G1394" s="217"/>
      <c r="H1394" s="220">
        <v>7.85</v>
      </c>
      <c r="I1394" s="221"/>
      <c r="J1394" s="217"/>
      <c r="K1394" s="217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144</v>
      </c>
      <c r="AU1394" s="226" t="s">
        <v>80</v>
      </c>
      <c r="AV1394" s="14" t="s">
        <v>80</v>
      </c>
      <c r="AW1394" s="14" t="s">
        <v>33</v>
      </c>
      <c r="AX1394" s="14" t="s">
        <v>71</v>
      </c>
      <c r="AY1394" s="226" t="s">
        <v>135</v>
      </c>
    </row>
    <row r="1395" spans="1:65" s="14" customFormat="1" ht="10.199999999999999">
      <c r="B1395" s="216"/>
      <c r="C1395" s="217"/>
      <c r="D1395" s="207" t="s">
        <v>144</v>
      </c>
      <c r="E1395" s="218" t="s">
        <v>18</v>
      </c>
      <c r="F1395" s="219" t="s">
        <v>980</v>
      </c>
      <c r="G1395" s="217"/>
      <c r="H1395" s="220">
        <v>5.97</v>
      </c>
      <c r="I1395" s="221"/>
      <c r="J1395" s="217"/>
      <c r="K1395" s="217"/>
      <c r="L1395" s="222"/>
      <c r="M1395" s="223"/>
      <c r="N1395" s="224"/>
      <c r="O1395" s="224"/>
      <c r="P1395" s="224"/>
      <c r="Q1395" s="224"/>
      <c r="R1395" s="224"/>
      <c r="S1395" s="224"/>
      <c r="T1395" s="225"/>
      <c r="AT1395" s="226" t="s">
        <v>144</v>
      </c>
      <c r="AU1395" s="226" t="s">
        <v>80</v>
      </c>
      <c r="AV1395" s="14" t="s">
        <v>80</v>
      </c>
      <c r="AW1395" s="14" t="s">
        <v>33</v>
      </c>
      <c r="AX1395" s="14" t="s">
        <v>71</v>
      </c>
      <c r="AY1395" s="226" t="s">
        <v>135</v>
      </c>
    </row>
    <row r="1396" spans="1:65" s="14" customFormat="1" ht="10.199999999999999">
      <c r="B1396" s="216"/>
      <c r="C1396" s="217"/>
      <c r="D1396" s="207" t="s">
        <v>144</v>
      </c>
      <c r="E1396" s="218" t="s">
        <v>18</v>
      </c>
      <c r="F1396" s="219" t="s">
        <v>546</v>
      </c>
      <c r="G1396" s="217"/>
      <c r="H1396" s="220">
        <v>3.24</v>
      </c>
      <c r="I1396" s="221"/>
      <c r="J1396" s="217"/>
      <c r="K1396" s="217"/>
      <c r="L1396" s="222"/>
      <c r="M1396" s="223"/>
      <c r="N1396" s="224"/>
      <c r="O1396" s="224"/>
      <c r="P1396" s="224"/>
      <c r="Q1396" s="224"/>
      <c r="R1396" s="224"/>
      <c r="S1396" s="224"/>
      <c r="T1396" s="225"/>
      <c r="AT1396" s="226" t="s">
        <v>144</v>
      </c>
      <c r="AU1396" s="226" t="s">
        <v>80</v>
      </c>
      <c r="AV1396" s="14" t="s">
        <v>80</v>
      </c>
      <c r="AW1396" s="14" t="s">
        <v>33</v>
      </c>
      <c r="AX1396" s="14" t="s">
        <v>71</v>
      </c>
      <c r="AY1396" s="226" t="s">
        <v>135</v>
      </c>
    </row>
    <row r="1397" spans="1:65" s="14" customFormat="1" ht="10.199999999999999">
      <c r="B1397" s="216"/>
      <c r="C1397" s="217"/>
      <c r="D1397" s="207" t="s">
        <v>144</v>
      </c>
      <c r="E1397" s="218" t="s">
        <v>18</v>
      </c>
      <c r="F1397" s="219" t="s">
        <v>696</v>
      </c>
      <c r="G1397" s="217"/>
      <c r="H1397" s="220">
        <v>2.52</v>
      </c>
      <c r="I1397" s="221"/>
      <c r="J1397" s="217"/>
      <c r="K1397" s="217"/>
      <c r="L1397" s="222"/>
      <c r="M1397" s="223"/>
      <c r="N1397" s="224"/>
      <c r="O1397" s="224"/>
      <c r="P1397" s="224"/>
      <c r="Q1397" s="224"/>
      <c r="R1397" s="224"/>
      <c r="S1397" s="224"/>
      <c r="T1397" s="225"/>
      <c r="AT1397" s="226" t="s">
        <v>144</v>
      </c>
      <c r="AU1397" s="226" t="s">
        <v>80</v>
      </c>
      <c r="AV1397" s="14" t="s">
        <v>80</v>
      </c>
      <c r="AW1397" s="14" t="s">
        <v>33</v>
      </c>
      <c r="AX1397" s="14" t="s">
        <v>71</v>
      </c>
      <c r="AY1397" s="226" t="s">
        <v>135</v>
      </c>
    </row>
    <row r="1398" spans="1:65" s="15" customFormat="1" ht="10.199999999999999">
      <c r="B1398" s="227"/>
      <c r="C1398" s="228"/>
      <c r="D1398" s="207" t="s">
        <v>144</v>
      </c>
      <c r="E1398" s="229" t="s">
        <v>18</v>
      </c>
      <c r="F1398" s="230" t="s">
        <v>147</v>
      </c>
      <c r="G1398" s="228"/>
      <c r="H1398" s="231">
        <v>87.989999999999981</v>
      </c>
      <c r="I1398" s="232"/>
      <c r="J1398" s="228"/>
      <c r="K1398" s="228"/>
      <c r="L1398" s="233"/>
      <c r="M1398" s="234"/>
      <c r="N1398" s="235"/>
      <c r="O1398" s="235"/>
      <c r="P1398" s="235"/>
      <c r="Q1398" s="235"/>
      <c r="R1398" s="235"/>
      <c r="S1398" s="235"/>
      <c r="T1398" s="236"/>
      <c r="AT1398" s="237" t="s">
        <v>144</v>
      </c>
      <c r="AU1398" s="237" t="s">
        <v>80</v>
      </c>
      <c r="AV1398" s="15" t="s">
        <v>142</v>
      </c>
      <c r="AW1398" s="15" t="s">
        <v>33</v>
      </c>
      <c r="AX1398" s="15" t="s">
        <v>78</v>
      </c>
      <c r="AY1398" s="237" t="s">
        <v>135</v>
      </c>
    </row>
    <row r="1399" spans="1:65" s="14" customFormat="1" ht="10.199999999999999">
      <c r="B1399" s="216"/>
      <c r="C1399" s="217"/>
      <c r="D1399" s="207" t="s">
        <v>144</v>
      </c>
      <c r="E1399" s="217"/>
      <c r="F1399" s="219" t="s">
        <v>985</v>
      </c>
      <c r="G1399" s="217"/>
      <c r="H1399" s="220">
        <v>89.75</v>
      </c>
      <c r="I1399" s="221"/>
      <c r="J1399" s="217"/>
      <c r="K1399" s="217"/>
      <c r="L1399" s="222"/>
      <c r="M1399" s="223"/>
      <c r="N1399" s="224"/>
      <c r="O1399" s="224"/>
      <c r="P1399" s="224"/>
      <c r="Q1399" s="224"/>
      <c r="R1399" s="224"/>
      <c r="S1399" s="224"/>
      <c r="T1399" s="225"/>
      <c r="AT1399" s="226" t="s">
        <v>144</v>
      </c>
      <c r="AU1399" s="226" t="s">
        <v>80</v>
      </c>
      <c r="AV1399" s="14" t="s">
        <v>80</v>
      </c>
      <c r="AW1399" s="14" t="s">
        <v>4</v>
      </c>
      <c r="AX1399" s="14" t="s">
        <v>78</v>
      </c>
      <c r="AY1399" s="226" t="s">
        <v>135</v>
      </c>
    </row>
    <row r="1400" spans="1:65" s="2" customFormat="1" ht="21.75" customHeight="1">
      <c r="A1400" s="35"/>
      <c r="B1400" s="36"/>
      <c r="C1400" s="193" t="s">
        <v>986</v>
      </c>
      <c r="D1400" s="193" t="s">
        <v>137</v>
      </c>
      <c r="E1400" s="194" t="s">
        <v>987</v>
      </c>
      <c r="F1400" s="195" t="s">
        <v>988</v>
      </c>
      <c r="G1400" s="196" t="s">
        <v>961</v>
      </c>
      <c r="H1400" s="198"/>
      <c r="I1400" s="198"/>
      <c r="J1400" s="197">
        <f>ROUND(I1400*H1400,2)</f>
        <v>0</v>
      </c>
      <c r="K1400" s="195" t="s">
        <v>141</v>
      </c>
      <c r="L1400" s="40"/>
      <c r="M1400" s="199" t="s">
        <v>18</v>
      </c>
      <c r="N1400" s="200" t="s">
        <v>42</v>
      </c>
      <c r="O1400" s="65"/>
      <c r="P1400" s="201">
        <f>O1400*H1400</f>
        <v>0</v>
      </c>
      <c r="Q1400" s="201">
        <v>0</v>
      </c>
      <c r="R1400" s="201">
        <f>Q1400*H1400</f>
        <v>0</v>
      </c>
      <c r="S1400" s="201">
        <v>0</v>
      </c>
      <c r="T1400" s="202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3" t="s">
        <v>261</v>
      </c>
      <c r="AT1400" s="203" t="s">
        <v>137</v>
      </c>
      <c r="AU1400" s="203" t="s">
        <v>80</v>
      </c>
      <c r="AY1400" s="18" t="s">
        <v>135</v>
      </c>
      <c r="BE1400" s="204">
        <f>IF(N1400="základní",J1400,0)</f>
        <v>0</v>
      </c>
      <c r="BF1400" s="204">
        <f>IF(N1400="snížená",J1400,0)</f>
        <v>0</v>
      </c>
      <c r="BG1400" s="204">
        <f>IF(N1400="zákl. přenesená",J1400,0)</f>
        <v>0</v>
      </c>
      <c r="BH1400" s="204">
        <f>IF(N1400="sníž. přenesená",J1400,0)</f>
        <v>0</v>
      </c>
      <c r="BI1400" s="204">
        <f>IF(N1400="nulová",J1400,0)</f>
        <v>0</v>
      </c>
      <c r="BJ1400" s="18" t="s">
        <v>78</v>
      </c>
      <c r="BK1400" s="204">
        <f>ROUND(I1400*H1400,2)</f>
        <v>0</v>
      </c>
      <c r="BL1400" s="18" t="s">
        <v>261</v>
      </c>
      <c r="BM1400" s="203" t="s">
        <v>989</v>
      </c>
    </row>
    <row r="1401" spans="1:65" s="12" customFormat="1" ht="22.8" customHeight="1">
      <c r="B1401" s="177"/>
      <c r="C1401" s="178"/>
      <c r="D1401" s="179" t="s">
        <v>70</v>
      </c>
      <c r="E1401" s="191" t="s">
        <v>990</v>
      </c>
      <c r="F1401" s="191" t="s">
        <v>991</v>
      </c>
      <c r="G1401" s="178"/>
      <c r="H1401" s="178"/>
      <c r="I1401" s="181"/>
      <c r="J1401" s="192">
        <f>BK1401</f>
        <v>0</v>
      </c>
      <c r="K1401" s="178"/>
      <c r="L1401" s="183"/>
      <c r="M1401" s="184"/>
      <c r="N1401" s="185"/>
      <c r="O1401" s="185"/>
      <c r="P1401" s="186">
        <f>SUM(P1402:P1414)</f>
        <v>0</v>
      </c>
      <c r="Q1401" s="185"/>
      <c r="R1401" s="186">
        <f>SUM(R1402:R1414)</f>
        <v>1.54</v>
      </c>
      <c r="S1401" s="185"/>
      <c r="T1401" s="187">
        <f>SUM(T1402:T1414)</f>
        <v>1.68</v>
      </c>
      <c r="AR1401" s="188" t="s">
        <v>80</v>
      </c>
      <c r="AT1401" s="189" t="s">
        <v>70</v>
      </c>
      <c r="AU1401" s="189" t="s">
        <v>78</v>
      </c>
      <c r="AY1401" s="188" t="s">
        <v>135</v>
      </c>
      <c r="BK1401" s="190">
        <f>SUM(BK1402:BK1414)</f>
        <v>0</v>
      </c>
    </row>
    <row r="1402" spans="1:65" s="2" customFormat="1" ht="21.75" customHeight="1">
      <c r="A1402" s="35"/>
      <c r="B1402" s="36"/>
      <c r="C1402" s="193" t="s">
        <v>992</v>
      </c>
      <c r="D1402" s="193" t="s">
        <v>137</v>
      </c>
      <c r="E1402" s="194" t="s">
        <v>993</v>
      </c>
      <c r="F1402" s="195" t="s">
        <v>994</v>
      </c>
      <c r="G1402" s="196" t="s">
        <v>140</v>
      </c>
      <c r="H1402" s="197">
        <v>112</v>
      </c>
      <c r="I1402" s="198"/>
      <c r="J1402" s="197">
        <f>ROUND(I1402*H1402,2)</f>
        <v>0</v>
      </c>
      <c r="K1402" s="195" t="s">
        <v>141</v>
      </c>
      <c r="L1402" s="40"/>
      <c r="M1402" s="199" t="s">
        <v>18</v>
      </c>
      <c r="N1402" s="200" t="s">
        <v>42</v>
      </c>
      <c r="O1402" s="65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3" t="s">
        <v>261</v>
      </c>
      <c r="AT1402" s="203" t="s">
        <v>137</v>
      </c>
      <c r="AU1402" s="203" t="s">
        <v>80</v>
      </c>
      <c r="AY1402" s="18" t="s">
        <v>135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8" t="s">
        <v>78</v>
      </c>
      <c r="BK1402" s="204">
        <f>ROUND(I1402*H1402,2)</f>
        <v>0</v>
      </c>
      <c r="BL1402" s="18" t="s">
        <v>261</v>
      </c>
      <c r="BM1402" s="203" t="s">
        <v>995</v>
      </c>
    </row>
    <row r="1403" spans="1:65" s="13" customFormat="1" ht="10.199999999999999">
      <c r="B1403" s="205"/>
      <c r="C1403" s="206"/>
      <c r="D1403" s="207" t="s">
        <v>144</v>
      </c>
      <c r="E1403" s="208" t="s">
        <v>18</v>
      </c>
      <c r="F1403" s="209" t="s">
        <v>996</v>
      </c>
      <c r="G1403" s="206"/>
      <c r="H1403" s="208" t="s">
        <v>18</v>
      </c>
      <c r="I1403" s="210"/>
      <c r="J1403" s="206"/>
      <c r="K1403" s="206"/>
      <c r="L1403" s="211"/>
      <c r="M1403" s="212"/>
      <c r="N1403" s="213"/>
      <c r="O1403" s="213"/>
      <c r="P1403" s="213"/>
      <c r="Q1403" s="213"/>
      <c r="R1403" s="213"/>
      <c r="S1403" s="213"/>
      <c r="T1403" s="214"/>
      <c r="AT1403" s="215" t="s">
        <v>144</v>
      </c>
      <c r="AU1403" s="215" t="s">
        <v>80</v>
      </c>
      <c r="AV1403" s="13" t="s">
        <v>78</v>
      </c>
      <c r="AW1403" s="13" t="s">
        <v>33</v>
      </c>
      <c r="AX1403" s="13" t="s">
        <v>71</v>
      </c>
      <c r="AY1403" s="215" t="s">
        <v>135</v>
      </c>
    </row>
    <row r="1404" spans="1:65" s="14" customFormat="1" ht="10.199999999999999">
      <c r="B1404" s="216"/>
      <c r="C1404" s="217"/>
      <c r="D1404" s="207" t="s">
        <v>144</v>
      </c>
      <c r="E1404" s="218" t="s">
        <v>18</v>
      </c>
      <c r="F1404" s="219" t="s">
        <v>997</v>
      </c>
      <c r="G1404" s="217"/>
      <c r="H1404" s="220">
        <v>112</v>
      </c>
      <c r="I1404" s="221"/>
      <c r="J1404" s="217"/>
      <c r="K1404" s="217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144</v>
      </c>
      <c r="AU1404" s="226" t="s">
        <v>80</v>
      </c>
      <c r="AV1404" s="14" t="s">
        <v>80</v>
      </c>
      <c r="AW1404" s="14" t="s">
        <v>33</v>
      </c>
      <c r="AX1404" s="14" t="s">
        <v>71</v>
      </c>
      <c r="AY1404" s="226" t="s">
        <v>135</v>
      </c>
    </row>
    <row r="1405" spans="1:65" s="15" customFormat="1" ht="10.199999999999999">
      <c r="B1405" s="227"/>
      <c r="C1405" s="228"/>
      <c r="D1405" s="207" t="s">
        <v>144</v>
      </c>
      <c r="E1405" s="229" t="s">
        <v>18</v>
      </c>
      <c r="F1405" s="230" t="s">
        <v>147</v>
      </c>
      <c r="G1405" s="228"/>
      <c r="H1405" s="231">
        <v>112</v>
      </c>
      <c r="I1405" s="232"/>
      <c r="J1405" s="228"/>
      <c r="K1405" s="228"/>
      <c r="L1405" s="233"/>
      <c r="M1405" s="234"/>
      <c r="N1405" s="235"/>
      <c r="O1405" s="235"/>
      <c r="P1405" s="235"/>
      <c r="Q1405" s="235"/>
      <c r="R1405" s="235"/>
      <c r="S1405" s="235"/>
      <c r="T1405" s="236"/>
      <c r="AT1405" s="237" t="s">
        <v>144</v>
      </c>
      <c r="AU1405" s="237" t="s">
        <v>80</v>
      </c>
      <c r="AV1405" s="15" t="s">
        <v>142</v>
      </c>
      <c r="AW1405" s="15" t="s">
        <v>33</v>
      </c>
      <c r="AX1405" s="15" t="s">
        <v>78</v>
      </c>
      <c r="AY1405" s="237" t="s">
        <v>135</v>
      </c>
    </row>
    <row r="1406" spans="1:65" s="2" customFormat="1" ht="16.5" customHeight="1">
      <c r="A1406" s="35"/>
      <c r="B1406" s="36"/>
      <c r="C1406" s="238" t="s">
        <v>998</v>
      </c>
      <c r="D1406" s="238" t="s">
        <v>281</v>
      </c>
      <c r="E1406" s="239" t="s">
        <v>999</v>
      </c>
      <c r="F1406" s="240" t="s">
        <v>1000</v>
      </c>
      <c r="G1406" s="241" t="s">
        <v>150</v>
      </c>
      <c r="H1406" s="242">
        <v>2.8</v>
      </c>
      <c r="I1406" s="243"/>
      <c r="J1406" s="242">
        <f>ROUND(I1406*H1406,2)</f>
        <v>0</v>
      </c>
      <c r="K1406" s="240" t="s">
        <v>141</v>
      </c>
      <c r="L1406" s="244"/>
      <c r="M1406" s="245" t="s">
        <v>18</v>
      </c>
      <c r="N1406" s="246" t="s">
        <v>42</v>
      </c>
      <c r="O1406" s="65"/>
      <c r="P1406" s="201">
        <f>O1406*H1406</f>
        <v>0</v>
      </c>
      <c r="Q1406" s="201">
        <v>0.55000000000000004</v>
      </c>
      <c r="R1406" s="201">
        <f>Q1406*H1406</f>
        <v>1.54</v>
      </c>
      <c r="S1406" s="201">
        <v>0</v>
      </c>
      <c r="T1406" s="202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203" t="s">
        <v>395</v>
      </c>
      <c r="AT1406" s="203" t="s">
        <v>281</v>
      </c>
      <c r="AU1406" s="203" t="s">
        <v>80</v>
      </c>
      <c r="AY1406" s="18" t="s">
        <v>135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8" t="s">
        <v>78</v>
      </c>
      <c r="BK1406" s="204">
        <f>ROUND(I1406*H1406,2)</f>
        <v>0</v>
      </c>
      <c r="BL1406" s="18" t="s">
        <v>261</v>
      </c>
      <c r="BM1406" s="203" t="s">
        <v>1001</v>
      </c>
    </row>
    <row r="1407" spans="1:65" s="13" customFormat="1" ht="10.199999999999999">
      <c r="B1407" s="205"/>
      <c r="C1407" s="206"/>
      <c r="D1407" s="207" t="s">
        <v>144</v>
      </c>
      <c r="E1407" s="208" t="s">
        <v>18</v>
      </c>
      <c r="F1407" s="209" t="s">
        <v>996</v>
      </c>
      <c r="G1407" s="206"/>
      <c r="H1407" s="208" t="s">
        <v>18</v>
      </c>
      <c r="I1407" s="210"/>
      <c r="J1407" s="206"/>
      <c r="K1407" s="206"/>
      <c r="L1407" s="211"/>
      <c r="M1407" s="212"/>
      <c r="N1407" s="213"/>
      <c r="O1407" s="213"/>
      <c r="P1407" s="213"/>
      <c r="Q1407" s="213"/>
      <c r="R1407" s="213"/>
      <c r="S1407" s="213"/>
      <c r="T1407" s="214"/>
      <c r="AT1407" s="215" t="s">
        <v>144</v>
      </c>
      <c r="AU1407" s="215" t="s">
        <v>80</v>
      </c>
      <c r="AV1407" s="13" t="s">
        <v>78</v>
      </c>
      <c r="AW1407" s="13" t="s">
        <v>33</v>
      </c>
      <c r="AX1407" s="13" t="s">
        <v>71</v>
      </c>
      <c r="AY1407" s="215" t="s">
        <v>135</v>
      </c>
    </row>
    <row r="1408" spans="1:65" s="14" customFormat="1" ht="10.199999999999999">
      <c r="B1408" s="216"/>
      <c r="C1408" s="217"/>
      <c r="D1408" s="207" t="s">
        <v>144</v>
      </c>
      <c r="E1408" s="218" t="s">
        <v>18</v>
      </c>
      <c r="F1408" s="219" t="s">
        <v>1002</v>
      </c>
      <c r="G1408" s="217"/>
      <c r="H1408" s="220">
        <v>2.8</v>
      </c>
      <c r="I1408" s="221"/>
      <c r="J1408" s="217"/>
      <c r="K1408" s="217"/>
      <c r="L1408" s="222"/>
      <c r="M1408" s="223"/>
      <c r="N1408" s="224"/>
      <c r="O1408" s="224"/>
      <c r="P1408" s="224"/>
      <c r="Q1408" s="224"/>
      <c r="R1408" s="224"/>
      <c r="S1408" s="224"/>
      <c r="T1408" s="225"/>
      <c r="AT1408" s="226" t="s">
        <v>144</v>
      </c>
      <c r="AU1408" s="226" t="s">
        <v>80</v>
      </c>
      <c r="AV1408" s="14" t="s">
        <v>80</v>
      </c>
      <c r="AW1408" s="14" t="s">
        <v>33</v>
      </c>
      <c r="AX1408" s="14" t="s">
        <v>71</v>
      </c>
      <c r="AY1408" s="226" t="s">
        <v>135</v>
      </c>
    </row>
    <row r="1409" spans="1:65" s="15" customFormat="1" ht="10.199999999999999">
      <c r="B1409" s="227"/>
      <c r="C1409" s="228"/>
      <c r="D1409" s="207" t="s">
        <v>144</v>
      </c>
      <c r="E1409" s="229" t="s">
        <v>18</v>
      </c>
      <c r="F1409" s="230" t="s">
        <v>147</v>
      </c>
      <c r="G1409" s="228"/>
      <c r="H1409" s="231">
        <v>2.8</v>
      </c>
      <c r="I1409" s="232"/>
      <c r="J1409" s="228"/>
      <c r="K1409" s="228"/>
      <c r="L1409" s="233"/>
      <c r="M1409" s="234"/>
      <c r="N1409" s="235"/>
      <c r="O1409" s="235"/>
      <c r="P1409" s="235"/>
      <c r="Q1409" s="235"/>
      <c r="R1409" s="235"/>
      <c r="S1409" s="235"/>
      <c r="T1409" s="236"/>
      <c r="AT1409" s="237" t="s">
        <v>144</v>
      </c>
      <c r="AU1409" s="237" t="s">
        <v>80</v>
      </c>
      <c r="AV1409" s="15" t="s">
        <v>142</v>
      </c>
      <c r="AW1409" s="15" t="s">
        <v>33</v>
      </c>
      <c r="AX1409" s="15" t="s">
        <v>78</v>
      </c>
      <c r="AY1409" s="237" t="s">
        <v>135</v>
      </c>
    </row>
    <row r="1410" spans="1:65" s="2" customFormat="1" ht="21.75" customHeight="1">
      <c r="A1410" s="35"/>
      <c r="B1410" s="36"/>
      <c r="C1410" s="193" t="s">
        <v>1003</v>
      </c>
      <c r="D1410" s="193" t="s">
        <v>137</v>
      </c>
      <c r="E1410" s="194" t="s">
        <v>1004</v>
      </c>
      <c r="F1410" s="195" t="s">
        <v>1005</v>
      </c>
      <c r="G1410" s="196" t="s">
        <v>140</v>
      </c>
      <c r="H1410" s="197">
        <v>112</v>
      </c>
      <c r="I1410" s="198"/>
      <c r="J1410" s="197">
        <f>ROUND(I1410*H1410,2)</f>
        <v>0</v>
      </c>
      <c r="K1410" s="195" t="s">
        <v>141</v>
      </c>
      <c r="L1410" s="40"/>
      <c r="M1410" s="199" t="s">
        <v>18</v>
      </c>
      <c r="N1410" s="200" t="s">
        <v>42</v>
      </c>
      <c r="O1410" s="65"/>
      <c r="P1410" s="201">
        <f>O1410*H1410</f>
        <v>0</v>
      </c>
      <c r="Q1410" s="201">
        <v>0</v>
      </c>
      <c r="R1410" s="201">
        <f>Q1410*H1410</f>
        <v>0</v>
      </c>
      <c r="S1410" s="201">
        <v>1.4999999999999999E-2</v>
      </c>
      <c r="T1410" s="202">
        <f>S1410*H1410</f>
        <v>1.68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203" t="s">
        <v>261</v>
      </c>
      <c r="AT1410" s="203" t="s">
        <v>137</v>
      </c>
      <c r="AU1410" s="203" t="s">
        <v>80</v>
      </c>
      <c r="AY1410" s="18" t="s">
        <v>135</v>
      </c>
      <c r="BE1410" s="204">
        <f>IF(N1410="základní",J1410,0)</f>
        <v>0</v>
      </c>
      <c r="BF1410" s="204">
        <f>IF(N1410="snížená",J1410,0)</f>
        <v>0</v>
      </c>
      <c r="BG1410" s="204">
        <f>IF(N1410="zákl. přenesená",J1410,0)</f>
        <v>0</v>
      </c>
      <c r="BH1410" s="204">
        <f>IF(N1410="sníž. přenesená",J1410,0)</f>
        <v>0</v>
      </c>
      <c r="BI1410" s="204">
        <f>IF(N1410="nulová",J1410,0)</f>
        <v>0</v>
      </c>
      <c r="BJ1410" s="18" t="s">
        <v>78</v>
      </c>
      <c r="BK1410" s="204">
        <f>ROUND(I1410*H1410,2)</f>
        <v>0</v>
      </c>
      <c r="BL1410" s="18" t="s">
        <v>261</v>
      </c>
      <c r="BM1410" s="203" t="s">
        <v>1006</v>
      </c>
    </row>
    <row r="1411" spans="1:65" s="13" customFormat="1" ht="10.199999999999999">
      <c r="B1411" s="205"/>
      <c r="C1411" s="206"/>
      <c r="D1411" s="207" t="s">
        <v>144</v>
      </c>
      <c r="E1411" s="208" t="s">
        <v>18</v>
      </c>
      <c r="F1411" s="209" t="s">
        <v>1007</v>
      </c>
      <c r="G1411" s="206"/>
      <c r="H1411" s="208" t="s">
        <v>18</v>
      </c>
      <c r="I1411" s="210"/>
      <c r="J1411" s="206"/>
      <c r="K1411" s="206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144</v>
      </c>
      <c r="AU1411" s="215" t="s">
        <v>80</v>
      </c>
      <c r="AV1411" s="13" t="s">
        <v>78</v>
      </c>
      <c r="AW1411" s="13" t="s">
        <v>33</v>
      </c>
      <c r="AX1411" s="13" t="s">
        <v>71</v>
      </c>
      <c r="AY1411" s="215" t="s">
        <v>135</v>
      </c>
    </row>
    <row r="1412" spans="1:65" s="14" customFormat="1" ht="10.199999999999999">
      <c r="B1412" s="216"/>
      <c r="C1412" s="217"/>
      <c r="D1412" s="207" t="s">
        <v>144</v>
      </c>
      <c r="E1412" s="218" t="s">
        <v>18</v>
      </c>
      <c r="F1412" s="219" t="s">
        <v>997</v>
      </c>
      <c r="G1412" s="217"/>
      <c r="H1412" s="220">
        <v>112</v>
      </c>
      <c r="I1412" s="221"/>
      <c r="J1412" s="217"/>
      <c r="K1412" s="217"/>
      <c r="L1412" s="222"/>
      <c r="M1412" s="223"/>
      <c r="N1412" s="224"/>
      <c r="O1412" s="224"/>
      <c r="P1412" s="224"/>
      <c r="Q1412" s="224"/>
      <c r="R1412" s="224"/>
      <c r="S1412" s="224"/>
      <c r="T1412" s="225"/>
      <c r="AT1412" s="226" t="s">
        <v>144</v>
      </c>
      <c r="AU1412" s="226" t="s">
        <v>80</v>
      </c>
      <c r="AV1412" s="14" t="s">
        <v>80</v>
      </c>
      <c r="AW1412" s="14" t="s">
        <v>33</v>
      </c>
      <c r="AX1412" s="14" t="s">
        <v>71</v>
      </c>
      <c r="AY1412" s="226" t="s">
        <v>135</v>
      </c>
    </row>
    <row r="1413" spans="1:65" s="15" customFormat="1" ht="10.199999999999999">
      <c r="B1413" s="227"/>
      <c r="C1413" s="228"/>
      <c r="D1413" s="207" t="s">
        <v>144</v>
      </c>
      <c r="E1413" s="229" t="s">
        <v>18</v>
      </c>
      <c r="F1413" s="230" t="s">
        <v>147</v>
      </c>
      <c r="G1413" s="228"/>
      <c r="H1413" s="231">
        <v>112</v>
      </c>
      <c r="I1413" s="232"/>
      <c r="J1413" s="228"/>
      <c r="K1413" s="228"/>
      <c r="L1413" s="233"/>
      <c r="M1413" s="234"/>
      <c r="N1413" s="235"/>
      <c r="O1413" s="235"/>
      <c r="P1413" s="235"/>
      <c r="Q1413" s="235"/>
      <c r="R1413" s="235"/>
      <c r="S1413" s="235"/>
      <c r="T1413" s="236"/>
      <c r="AT1413" s="237" t="s">
        <v>144</v>
      </c>
      <c r="AU1413" s="237" t="s">
        <v>80</v>
      </c>
      <c r="AV1413" s="15" t="s">
        <v>142</v>
      </c>
      <c r="AW1413" s="15" t="s">
        <v>33</v>
      </c>
      <c r="AX1413" s="15" t="s">
        <v>78</v>
      </c>
      <c r="AY1413" s="237" t="s">
        <v>135</v>
      </c>
    </row>
    <row r="1414" spans="1:65" s="2" customFormat="1" ht="21.75" customHeight="1">
      <c r="A1414" s="35"/>
      <c r="B1414" s="36"/>
      <c r="C1414" s="193" t="s">
        <v>1008</v>
      </c>
      <c r="D1414" s="193" t="s">
        <v>137</v>
      </c>
      <c r="E1414" s="194" t="s">
        <v>1009</v>
      </c>
      <c r="F1414" s="195" t="s">
        <v>1010</v>
      </c>
      <c r="G1414" s="196" t="s">
        <v>961</v>
      </c>
      <c r="H1414" s="198"/>
      <c r="I1414" s="198"/>
      <c r="J1414" s="197">
        <f>ROUND(I1414*H1414,2)</f>
        <v>0</v>
      </c>
      <c r="K1414" s="195" t="s">
        <v>141</v>
      </c>
      <c r="L1414" s="40"/>
      <c r="M1414" s="199" t="s">
        <v>18</v>
      </c>
      <c r="N1414" s="200" t="s">
        <v>42</v>
      </c>
      <c r="O1414" s="65"/>
      <c r="P1414" s="201">
        <f>O1414*H1414</f>
        <v>0</v>
      </c>
      <c r="Q1414" s="201">
        <v>0</v>
      </c>
      <c r="R1414" s="201">
        <f>Q1414*H1414</f>
        <v>0</v>
      </c>
      <c r="S1414" s="201">
        <v>0</v>
      </c>
      <c r="T1414" s="202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203" t="s">
        <v>261</v>
      </c>
      <c r="AT1414" s="203" t="s">
        <v>137</v>
      </c>
      <c r="AU1414" s="203" t="s">
        <v>80</v>
      </c>
      <c r="AY1414" s="18" t="s">
        <v>135</v>
      </c>
      <c r="BE1414" s="204">
        <f>IF(N1414="základní",J1414,0)</f>
        <v>0</v>
      </c>
      <c r="BF1414" s="204">
        <f>IF(N1414="snížená",J1414,0)</f>
        <v>0</v>
      </c>
      <c r="BG1414" s="204">
        <f>IF(N1414="zákl. přenesená",J1414,0)</f>
        <v>0</v>
      </c>
      <c r="BH1414" s="204">
        <f>IF(N1414="sníž. přenesená",J1414,0)</f>
        <v>0</v>
      </c>
      <c r="BI1414" s="204">
        <f>IF(N1414="nulová",J1414,0)</f>
        <v>0</v>
      </c>
      <c r="BJ1414" s="18" t="s">
        <v>78</v>
      </c>
      <c r="BK1414" s="204">
        <f>ROUND(I1414*H1414,2)</f>
        <v>0</v>
      </c>
      <c r="BL1414" s="18" t="s">
        <v>261</v>
      </c>
      <c r="BM1414" s="203" t="s">
        <v>1011</v>
      </c>
    </row>
    <row r="1415" spans="1:65" s="12" customFormat="1" ht="22.8" customHeight="1">
      <c r="B1415" s="177"/>
      <c r="C1415" s="178"/>
      <c r="D1415" s="179" t="s">
        <v>70</v>
      </c>
      <c r="E1415" s="191" t="s">
        <v>1012</v>
      </c>
      <c r="F1415" s="191" t="s">
        <v>1013</v>
      </c>
      <c r="G1415" s="178"/>
      <c r="H1415" s="178"/>
      <c r="I1415" s="181"/>
      <c r="J1415" s="192">
        <f>BK1415</f>
        <v>0</v>
      </c>
      <c r="K1415" s="178"/>
      <c r="L1415" s="183"/>
      <c r="M1415" s="184"/>
      <c r="N1415" s="185"/>
      <c r="O1415" s="185"/>
      <c r="P1415" s="186">
        <f>SUM(P1416:P1510)</f>
        <v>0</v>
      </c>
      <c r="Q1415" s="185"/>
      <c r="R1415" s="186">
        <f>SUM(R1416:R1510)</f>
        <v>2.0194885</v>
      </c>
      <c r="S1415" s="185"/>
      <c r="T1415" s="187">
        <f>SUM(T1416:T1510)</f>
        <v>1.8902209999999999</v>
      </c>
      <c r="AR1415" s="188" t="s">
        <v>80</v>
      </c>
      <c r="AT1415" s="189" t="s">
        <v>70</v>
      </c>
      <c r="AU1415" s="189" t="s">
        <v>78</v>
      </c>
      <c r="AY1415" s="188" t="s">
        <v>135</v>
      </c>
      <c r="BK1415" s="190">
        <f>SUM(BK1416:BK1510)</f>
        <v>0</v>
      </c>
    </row>
    <row r="1416" spans="1:65" s="2" customFormat="1" ht="16.5" customHeight="1">
      <c r="A1416" s="35"/>
      <c r="B1416" s="36"/>
      <c r="C1416" s="193" t="s">
        <v>1014</v>
      </c>
      <c r="D1416" s="193" t="s">
        <v>137</v>
      </c>
      <c r="E1416" s="194" t="s">
        <v>1015</v>
      </c>
      <c r="F1416" s="195" t="s">
        <v>1016</v>
      </c>
      <c r="G1416" s="196" t="s">
        <v>140</v>
      </c>
      <c r="H1416" s="197">
        <v>112</v>
      </c>
      <c r="I1416" s="198"/>
      <c r="J1416" s="197">
        <f>ROUND(I1416*H1416,2)</f>
        <v>0</v>
      </c>
      <c r="K1416" s="195" t="s">
        <v>141</v>
      </c>
      <c r="L1416" s="40"/>
      <c r="M1416" s="199" t="s">
        <v>18</v>
      </c>
      <c r="N1416" s="200" t="s">
        <v>42</v>
      </c>
      <c r="O1416" s="65"/>
      <c r="P1416" s="201">
        <f>O1416*H1416</f>
        <v>0</v>
      </c>
      <c r="Q1416" s="201">
        <v>0</v>
      </c>
      <c r="R1416" s="201">
        <f>Q1416*H1416</f>
        <v>0</v>
      </c>
      <c r="S1416" s="201">
        <v>5.7099999999999998E-3</v>
      </c>
      <c r="T1416" s="202">
        <f>S1416*H1416</f>
        <v>0.63951999999999998</v>
      </c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R1416" s="203" t="s">
        <v>261</v>
      </c>
      <c r="AT1416" s="203" t="s">
        <v>137</v>
      </c>
      <c r="AU1416" s="203" t="s">
        <v>80</v>
      </c>
      <c r="AY1416" s="18" t="s">
        <v>135</v>
      </c>
      <c r="BE1416" s="204">
        <f>IF(N1416="základní",J1416,0)</f>
        <v>0</v>
      </c>
      <c r="BF1416" s="204">
        <f>IF(N1416="snížená",J1416,0)</f>
        <v>0</v>
      </c>
      <c r="BG1416" s="204">
        <f>IF(N1416="zákl. přenesená",J1416,0)</f>
        <v>0</v>
      </c>
      <c r="BH1416" s="204">
        <f>IF(N1416="sníž. přenesená",J1416,0)</f>
        <v>0</v>
      </c>
      <c r="BI1416" s="204">
        <f>IF(N1416="nulová",J1416,0)</f>
        <v>0</v>
      </c>
      <c r="BJ1416" s="18" t="s">
        <v>78</v>
      </c>
      <c r="BK1416" s="204">
        <f>ROUND(I1416*H1416,2)</f>
        <v>0</v>
      </c>
      <c r="BL1416" s="18" t="s">
        <v>261</v>
      </c>
      <c r="BM1416" s="203" t="s">
        <v>1017</v>
      </c>
    </row>
    <row r="1417" spans="1:65" s="13" customFormat="1" ht="10.199999999999999">
      <c r="B1417" s="205"/>
      <c r="C1417" s="206"/>
      <c r="D1417" s="207" t="s">
        <v>144</v>
      </c>
      <c r="E1417" s="208" t="s">
        <v>18</v>
      </c>
      <c r="F1417" s="209" t="s">
        <v>1007</v>
      </c>
      <c r="G1417" s="206"/>
      <c r="H1417" s="208" t="s">
        <v>18</v>
      </c>
      <c r="I1417" s="210"/>
      <c r="J1417" s="206"/>
      <c r="K1417" s="206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144</v>
      </c>
      <c r="AU1417" s="215" t="s">
        <v>80</v>
      </c>
      <c r="AV1417" s="13" t="s">
        <v>78</v>
      </c>
      <c r="AW1417" s="13" t="s">
        <v>33</v>
      </c>
      <c r="AX1417" s="13" t="s">
        <v>71</v>
      </c>
      <c r="AY1417" s="215" t="s">
        <v>135</v>
      </c>
    </row>
    <row r="1418" spans="1:65" s="14" customFormat="1" ht="10.199999999999999">
      <c r="B1418" s="216"/>
      <c r="C1418" s="217"/>
      <c r="D1418" s="207" t="s">
        <v>144</v>
      </c>
      <c r="E1418" s="218" t="s">
        <v>18</v>
      </c>
      <c r="F1418" s="219" t="s">
        <v>997</v>
      </c>
      <c r="G1418" s="217"/>
      <c r="H1418" s="220">
        <v>112</v>
      </c>
      <c r="I1418" s="221"/>
      <c r="J1418" s="217"/>
      <c r="K1418" s="217"/>
      <c r="L1418" s="222"/>
      <c r="M1418" s="223"/>
      <c r="N1418" s="224"/>
      <c r="O1418" s="224"/>
      <c r="P1418" s="224"/>
      <c r="Q1418" s="224"/>
      <c r="R1418" s="224"/>
      <c r="S1418" s="224"/>
      <c r="T1418" s="225"/>
      <c r="AT1418" s="226" t="s">
        <v>144</v>
      </c>
      <c r="AU1418" s="226" t="s">
        <v>80</v>
      </c>
      <c r="AV1418" s="14" t="s">
        <v>80</v>
      </c>
      <c r="AW1418" s="14" t="s">
        <v>33</v>
      </c>
      <c r="AX1418" s="14" t="s">
        <v>71</v>
      </c>
      <c r="AY1418" s="226" t="s">
        <v>135</v>
      </c>
    </row>
    <row r="1419" spans="1:65" s="15" customFormat="1" ht="10.199999999999999">
      <c r="B1419" s="227"/>
      <c r="C1419" s="228"/>
      <c r="D1419" s="207" t="s">
        <v>144</v>
      </c>
      <c r="E1419" s="229" t="s">
        <v>18</v>
      </c>
      <c r="F1419" s="230" t="s">
        <v>147</v>
      </c>
      <c r="G1419" s="228"/>
      <c r="H1419" s="231">
        <v>112</v>
      </c>
      <c r="I1419" s="232"/>
      <c r="J1419" s="228"/>
      <c r="K1419" s="228"/>
      <c r="L1419" s="233"/>
      <c r="M1419" s="234"/>
      <c r="N1419" s="235"/>
      <c r="O1419" s="235"/>
      <c r="P1419" s="235"/>
      <c r="Q1419" s="235"/>
      <c r="R1419" s="235"/>
      <c r="S1419" s="235"/>
      <c r="T1419" s="236"/>
      <c r="AT1419" s="237" t="s">
        <v>144</v>
      </c>
      <c r="AU1419" s="237" t="s">
        <v>80</v>
      </c>
      <c r="AV1419" s="15" t="s">
        <v>142</v>
      </c>
      <c r="AW1419" s="15" t="s">
        <v>33</v>
      </c>
      <c r="AX1419" s="15" t="s">
        <v>78</v>
      </c>
      <c r="AY1419" s="237" t="s">
        <v>135</v>
      </c>
    </row>
    <row r="1420" spans="1:65" s="2" customFormat="1" ht="16.5" customHeight="1">
      <c r="A1420" s="35"/>
      <c r="B1420" s="36"/>
      <c r="C1420" s="193" t="s">
        <v>1018</v>
      </c>
      <c r="D1420" s="193" t="s">
        <v>137</v>
      </c>
      <c r="E1420" s="194" t="s">
        <v>1019</v>
      </c>
      <c r="F1420" s="195" t="s">
        <v>1020</v>
      </c>
      <c r="G1420" s="196" t="s">
        <v>320</v>
      </c>
      <c r="H1420" s="197">
        <v>111.3</v>
      </c>
      <c r="I1420" s="198"/>
      <c r="J1420" s="197">
        <f>ROUND(I1420*H1420,2)</f>
        <v>0</v>
      </c>
      <c r="K1420" s="195" t="s">
        <v>141</v>
      </c>
      <c r="L1420" s="40"/>
      <c r="M1420" s="199" t="s">
        <v>18</v>
      </c>
      <c r="N1420" s="200" t="s">
        <v>42</v>
      </c>
      <c r="O1420" s="65"/>
      <c r="P1420" s="201">
        <f>O1420*H1420</f>
        <v>0</v>
      </c>
      <c r="Q1420" s="201">
        <v>0</v>
      </c>
      <c r="R1420" s="201">
        <f>Q1420*H1420</f>
        <v>0</v>
      </c>
      <c r="S1420" s="201">
        <v>1.67E-3</v>
      </c>
      <c r="T1420" s="202">
        <f>S1420*H1420</f>
        <v>0.18587100000000001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203" t="s">
        <v>261</v>
      </c>
      <c r="AT1420" s="203" t="s">
        <v>137</v>
      </c>
      <c r="AU1420" s="203" t="s">
        <v>80</v>
      </c>
      <c r="AY1420" s="18" t="s">
        <v>135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8" t="s">
        <v>78</v>
      </c>
      <c r="BK1420" s="204">
        <f>ROUND(I1420*H1420,2)</f>
        <v>0</v>
      </c>
      <c r="BL1420" s="18" t="s">
        <v>261</v>
      </c>
      <c r="BM1420" s="203" t="s">
        <v>1021</v>
      </c>
    </row>
    <row r="1421" spans="1:65" s="13" customFormat="1" ht="10.199999999999999">
      <c r="B1421" s="205"/>
      <c r="C1421" s="206"/>
      <c r="D1421" s="207" t="s">
        <v>144</v>
      </c>
      <c r="E1421" s="208" t="s">
        <v>18</v>
      </c>
      <c r="F1421" s="209" t="s">
        <v>1022</v>
      </c>
      <c r="G1421" s="206"/>
      <c r="H1421" s="208" t="s">
        <v>18</v>
      </c>
      <c r="I1421" s="210"/>
      <c r="J1421" s="206"/>
      <c r="K1421" s="206"/>
      <c r="L1421" s="211"/>
      <c r="M1421" s="212"/>
      <c r="N1421" s="213"/>
      <c r="O1421" s="213"/>
      <c r="P1421" s="213"/>
      <c r="Q1421" s="213"/>
      <c r="R1421" s="213"/>
      <c r="S1421" s="213"/>
      <c r="T1421" s="214"/>
      <c r="AT1421" s="215" t="s">
        <v>144</v>
      </c>
      <c r="AU1421" s="215" t="s">
        <v>80</v>
      </c>
      <c r="AV1421" s="13" t="s">
        <v>78</v>
      </c>
      <c r="AW1421" s="13" t="s">
        <v>33</v>
      </c>
      <c r="AX1421" s="13" t="s">
        <v>71</v>
      </c>
      <c r="AY1421" s="215" t="s">
        <v>135</v>
      </c>
    </row>
    <row r="1422" spans="1:65" s="14" customFormat="1" ht="10.199999999999999">
      <c r="B1422" s="216"/>
      <c r="C1422" s="217"/>
      <c r="D1422" s="207" t="s">
        <v>144</v>
      </c>
      <c r="E1422" s="218" t="s">
        <v>18</v>
      </c>
      <c r="F1422" s="219" t="s">
        <v>1023</v>
      </c>
      <c r="G1422" s="217"/>
      <c r="H1422" s="220">
        <v>55.2</v>
      </c>
      <c r="I1422" s="221"/>
      <c r="J1422" s="217"/>
      <c r="K1422" s="217"/>
      <c r="L1422" s="222"/>
      <c r="M1422" s="223"/>
      <c r="N1422" s="224"/>
      <c r="O1422" s="224"/>
      <c r="P1422" s="224"/>
      <c r="Q1422" s="224"/>
      <c r="R1422" s="224"/>
      <c r="S1422" s="224"/>
      <c r="T1422" s="225"/>
      <c r="AT1422" s="226" t="s">
        <v>144</v>
      </c>
      <c r="AU1422" s="226" t="s">
        <v>80</v>
      </c>
      <c r="AV1422" s="14" t="s">
        <v>80</v>
      </c>
      <c r="AW1422" s="14" t="s">
        <v>33</v>
      </c>
      <c r="AX1422" s="14" t="s">
        <v>71</v>
      </c>
      <c r="AY1422" s="226" t="s">
        <v>135</v>
      </c>
    </row>
    <row r="1423" spans="1:65" s="13" customFormat="1" ht="10.199999999999999">
      <c r="B1423" s="205"/>
      <c r="C1423" s="206"/>
      <c r="D1423" s="207" t="s">
        <v>144</v>
      </c>
      <c r="E1423" s="208" t="s">
        <v>18</v>
      </c>
      <c r="F1423" s="209" t="s">
        <v>1024</v>
      </c>
      <c r="G1423" s="206"/>
      <c r="H1423" s="208" t="s">
        <v>18</v>
      </c>
      <c r="I1423" s="210"/>
      <c r="J1423" s="206"/>
      <c r="K1423" s="206"/>
      <c r="L1423" s="211"/>
      <c r="M1423" s="212"/>
      <c r="N1423" s="213"/>
      <c r="O1423" s="213"/>
      <c r="P1423" s="213"/>
      <c r="Q1423" s="213"/>
      <c r="R1423" s="213"/>
      <c r="S1423" s="213"/>
      <c r="T1423" s="214"/>
      <c r="AT1423" s="215" t="s">
        <v>144</v>
      </c>
      <c r="AU1423" s="215" t="s">
        <v>80</v>
      </c>
      <c r="AV1423" s="13" t="s">
        <v>78</v>
      </c>
      <c r="AW1423" s="13" t="s">
        <v>33</v>
      </c>
      <c r="AX1423" s="13" t="s">
        <v>71</v>
      </c>
      <c r="AY1423" s="215" t="s">
        <v>135</v>
      </c>
    </row>
    <row r="1424" spans="1:65" s="14" customFormat="1" ht="10.199999999999999">
      <c r="B1424" s="216"/>
      <c r="C1424" s="217"/>
      <c r="D1424" s="207" t="s">
        <v>144</v>
      </c>
      <c r="E1424" s="218" t="s">
        <v>18</v>
      </c>
      <c r="F1424" s="219" t="s">
        <v>642</v>
      </c>
      <c r="G1424" s="217"/>
      <c r="H1424" s="220">
        <v>13.2</v>
      </c>
      <c r="I1424" s="221"/>
      <c r="J1424" s="217"/>
      <c r="K1424" s="217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144</v>
      </c>
      <c r="AU1424" s="226" t="s">
        <v>80</v>
      </c>
      <c r="AV1424" s="14" t="s">
        <v>80</v>
      </c>
      <c r="AW1424" s="14" t="s">
        <v>33</v>
      </c>
      <c r="AX1424" s="14" t="s">
        <v>71</v>
      </c>
      <c r="AY1424" s="226" t="s">
        <v>135</v>
      </c>
    </row>
    <row r="1425" spans="1:65" s="13" customFormat="1" ht="10.199999999999999">
      <c r="B1425" s="205"/>
      <c r="C1425" s="206"/>
      <c r="D1425" s="207" t="s">
        <v>144</v>
      </c>
      <c r="E1425" s="208" t="s">
        <v>18</v>
      </c>
      <c r="F1425" s="209" t="s">
        <v>1025</v>
      </c>
      <c r="G1425" s="206"/>
      <c r="H1425" s="208" t="s">
        <v>18</v>
      </c>
      <c r="I1425" s="210"/>
      <c r="J1425" s="206"/>
      <c r="K1425" s="206"/>
      <c r="L1425" s="211"/>
      <c r="M1425" s="212"/>
      <c r="N1425" s="213"/>
      <c r="O1425" s="213"/>
      <c r="P1425" s="213"/>
      <c r="Q1425" s="213"/>
      <c r="R1425" s="213"/>
      <c r="S1425" s="213"/>
      <c r="T1425" s="214"/>
      <c r="AT1425" s="215" t="s">
        <v>144</v>
      </c>
      <c r="AU1425" s="215" t="s">
        <v>80</v>
      </c>
      <c r="AV1425" s="13" t="s">
        <v>78</v>
      </c>
      <c r="AW1425" s="13" t="s">
        <v>33</v>
      </c>
      <c r="AX1425" s="13" t="s">
        <v>71</v>
      </c>
      <c r="AY1425" s="215" t="s">
        <v>135</v>
      </c>
    </row>
    <row r="1426" spans="1:65" s="14" customFormat="1" ht="10.199999999999999">
      <c r="B1426" s="216"/>
      <c r="C1426" s="217"/>
      <c r="D1426" s="207" t="s">
        <v>144</v>
      </c>
      <c r="E1426" s="218" t="s">
        <v>18</v>
      </c>
      <c r="F1426" s="219" t="s">
        <v>644</v>
      </c>
      <c r="G1426" s="217"/>
      <c r="H1426" s="220">
        <v>5.4</v>
      </c>
      <c r="I1426" s="221"/>
      <c r="J1426" s="217"/>
      <c r="K1426" s="217"/>
      <c r="L1426" s="222"/>
      <c r="M1426" s="223"/>
      <c r="N1426" s="224"/>
      <c r="O1426" s="224"/>
      <c r="P1426" s="224"/>
      <c r="Q1426" s="224"/>
      <c r="R1426" s="224"/>
      <c r="S1426" s="224"/>
      <c r="T1426" s="225"/>
      <c r="AT1426" s="226" t="s">
        <v>144</v>
      </c>
      <c r="AU1426" s="226" t="s">
        <v>80</v>
      </c>
      <c r="AV1426" s="14" t="s">
        <v>80</v>
      </c>
      <c r="AW1426" s="14" t="s">
        <v>33</v>
      </c>
      <c r="AX1426" s="14" t="s">
        <v>71</v>
      </c>
      <c r="AY1426" s="226" t="s">
        <v>135</v>
      </c>
    </row>
    <row r="1427" spans="1:65" s="13" customFormat="1" ht="10.199999999999999">
      <c r="B1427" s="205"/>
      <c r="C1427" s="206"/>
      <c r="D1427" s="207" t="s">
        <v>144</v>
      </c>
      <c r="E1427" s="208" t="s">
        <v>18</v>
      </c>
      <c r="F1427" s="209" t="s">
        <v>1026</v>
      </c>
      <c r="G1427" s="206"/>
      <c r="H1427" s="208" t="s">
        <v>18</v>
      </c>
      <c r="I1427" s="210"/>
      <c r="J1427" s="206"/>
      <c r="K1427" s="206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144</v>
      </c>
      <c r="AU1427" s="215" t="s">
        <v>80</v>
      </c>
      <c r="AV1427" s="13" t="s">
        <v>78</v>
      </c>
      <c r="AW1427" s="13" t="s">
        <v>33</v>
      </c>
      <c r="AX1427" s="13" t="s">
        <v>71</v>
      </c>
      <c r="AY1427" s="215" t="s">
        <v>135</v>
      </c>
    </row>
    <row r="1428" spans="1:65" s="14" customFormat="1" ht="10.199999999999999">
      <c r="B1428" s="216"/>
      <c r="C1428" s="217"/>
      <c r="D1428" s="207" t="s">
        <v>144</v>
      </c>
      <c r="E1428" s="218" t="s">
        <v>18</v>
      </c>
      <c r="F1428" s="219" t="s">
        <v>1027</v>
      </c>
      <c r="G1428" s="217"/>
      <c r="H1428" s="220">
        <v>31.2</v>
      </c>
      <c r="I1428" s="221"/>
      <c r="J1428" s="217"/>
      <c r="K1428" s="217"/>
      <c r="L1428" s="222"/>
      <c r="M1428" s="223"/>
      <c r="N1428" s="224"/>
      <c r="O1428" s="224"/>
      <c r="P1428" s="224"/>
      <c r="Q1428" s="224"/>
      <c r="R1428" s="224"/>
      <c r="S1428" s="224"/>
      <c r="T1428" s="225"/>
      <c r="AT1428" s="226" t="s">
        <v>144</v>
      </c>
      <c r="AU1428" s="226" t="s">
        <v>80</v>
      </c>
      <c r="AV1428" s="14" t="s">
        <v>80</v>
      </c>
      <c r="AW1428" s="14" t="s">
        <v>33</v>
      </c>
      <c r="AX1428" s="14" t="s">
        <v>71</v>
      </c>
      <c r="AY1428" s="226" t="s">
        <v>135</v>
      </c>
    </row>
    <row r="1429" spans="1:65" s="13" customFormat="1" ht="10.199999999999999">
      <c r="B1429" s="205"/>
      <c r="C1429" s="206"/>
      <c r="D1429" s="207" t="s">
        <v>144</v>
      </c>
      <c r="E1429" s="208" t="s">
        <v>18</v>
      </c>
      <c r="F1429" s="209" t="s">
        <v>1028</v>
      </c>
      <c r="G1429" s="206"/>
      <c r="H1429" s="208" t="s">
        <v>18</v>
      </c>
      <c r="I1429" s="210"/>
      <c r="J1429" s="206"/>
      <c r="K1429" s="206"/>
      <c r="L1429" s="211"/>
      <c r="M1429" s="212"/>
      <c r="N1429" s="213"/>
      <c r="O1429" s="213"/>
      <c r="P1429" s="213"/>
      <c r="Q1429" s="213"/>
      <c r="R1429" s="213"/>
      <c r="S1429" s="213"/>
      <c r="T1429" s="214"/>
      <c r="AT1429" s="215" t="s">
        <v>144</v>
      </c>
      <c r="AU1429" s="215" t="s">
        <v>80</v>
      </c>
      <c r="AV1429" s="13" t="s">
        <v>78</v>
      </c>
      <c r="AW1429" s="13" t="s">
        <v>33</v>
      </c>
      <c r="AX1429" s="13" t="s">
        <v>71</v>
      </c>
      <c r="AY1429" s="215" t="s">
        <v>135</v>
      </c>
    </row>
    <row r="1430" spans="1:65" s="14" customFormat="1" ht="10.199999999999999">
      <c r="B1430" s="216"/>
      <c r="C1430" s="217"/>
      <c r="D1430" s="207" t="s">
        <v>144</v>
      </c>
      <c r="E1430" s="218" t="s">
        <v>18</v>
      </c>
      <c r="F1430" s="219" t="s">
        <v>647</v>
      </c>
      <c r="G1430" s="217"/>
      <c r="H1430" s="220">
        <v>3.6</v>
      </c>
      <c r="I1430" s="221"/>
      <c r="J1430" s="217"/>
      <c r="K1430" s="217"/>
      <c r="L1430" s="222"/>
      <c r="M1430" s="223"/>
      <c r="N1430" s="224"/>
      <c r="O1430" s="224"/>
      <c r="P1430" s="224"/>
      <c r="Q1430" s="224"/>
      <c r="R1430" s="224"/>
      <c r="S1430" s="224"/>
      <c r="T1430" s="225"/>
      <c r="AT1430" s="226" t="s">
        <v>144</v>
      </c>
      <c r="AU1430" s="226" t="s">
        <v>80</v>
      </c>
      <c r="AV1430" s="14" t="s">
        <v>80</v>
      </c>
      <c r="AW1430" s="14" t="s">
        <v>33</v>
      </c>
      <c r="AX1430" s="14" t="s">
        <v>71</v>
      </c>
      <c r="AY1430" s="226" t="s">
        <v>135</v>
      </c>
    </row>
    <row r="1431" spans="1:65" s="13" customFormat="1" ht="10.199999999999999">
      <c r="B1431" s="205"/>
      <c r="C1431" s="206"/>
      <c r="D1431" s="207" t="s">
        <v>144</v>
      </c>
      <c r="E1431" s="208" t="s">
        <v>18</v>
      </c>
      <c r="F1431" s="209" t="s">
        <v>1029</v>
      </c>
      <c r="G1431" s="206"/>
      <c r="H1431" s="208" t="s">
        <v>18</v>
      </c>
      <c r="I1431" s="210"/>
      <c r="J1431" s="206"/>
      <c r="K1431" s="206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144</v>
      </c>
      <c r="AU1431" s="215" t="s">
        <v>80</v>
      </c>
      <c r="AV1431" s="13" t="s">
        <v>78</v>
      </c>
      <c r="AW1431" s="13" t="s">
        <v>33</v>
      </c>
      <c r="AX1431" s="13" t="s">
        <v>71</v>
      </c>
      <c r="AY1431" s="215" t="s">
        <v>135</v>
      </c>
    </row>
    <row r="1432" spans="1:65" s="14" customFormat="1" ht="10.199999999999999">
      <c r="B1432" s="216"/>
      <c r="C1432" s="217"/>
      <c r="D1432" s="207" t="s">
        <v>144</v>
      </c>
      <c r="E1432" s="218" t="s">
        <v>18</v>
      </c>
      <c r="F1432" s="219" t="s">
        <v>649</v>
      </c>
      <c r="G1432" s="217"/>
      <c r="H1432" s="220">
        <v>2.7</v>
      </c>
      <c r="I1432" s="221"/>
      <c r="J1432" s="217"/>
      <c r="K1432" s="217"/>
      <c r="L1432" s="222"/>
      <c r="M1432" s="223"/>
      <c r="N1432" s="224"/>
      <c r="O1432" s="224"/>
      <c r="P1432" s="224"/>
      <c r="Q1432" s="224"/>
      <c r="R1432" s="224"/>
      <c r="S1432" s="224"/>
      <c r="T1432" s="225"/>
      <c r="AT1432" s="226" t="s">
        <v>144</v>
      </c>
      <c r="AU1432" s="226" t="s">
        <v>80</v>
      </c>
      <c r="AV1432" s="14" t="s">
        <v>80</v>
      </c>
      <c r="AW1432" s="14" t="s">
        <v>33</v>
      </c>
      <c r="AX1432" s="14" t="s">
        <v>71</v>
      </c>
      <c r="AY1432" s="226" t="s">
        <v>135</v>
      </c>
    </row>
    <row r="1433" spans="1:65" s="15" customFormat="1" ht="10.199999999999999">
      <c r="B1433" s="227"/>
      <c r="C1433" s="228"/>
      <c r="D1433" s="207" t="s">
        <v>144</v>
      </c>
      <c r="E1433" s="229" t="s">
        <v>18</v>
      </c>
      <c r="F1433" s="230" t="s">
        <v>147</v>
      </c>
      <c r="G1433" s="228"/>
      <c r="H1433" s="231">
        <v>111.30000000000001</v>
      </c>
      <c r="I1433" s="232"/>
      <c r="J1433" s="228"/>
      <c r="K1433" s="228"/>
      <c r="L1433" s="233"/>
      <c r="M1433" s="234"/>
      <c r="N1433" s="235"/>
      <c r="O1433" s="235"/>
      <c r="P1433" s="235"/>
      <c r="Q1433" s="235"/>
      <c r="R1433" s="235"/>
      <c r="S1433" s="235"/>
      <c r="T1433" s="236"/>
      <c r="AT1433" s="237" t="s">
        <v>144</v>
      </c>
      <c r="AU1433" s="237" t="s">
        <v>80</v>
      </c>
      <c r="AV1433" s="15" t="s">
        <v>142</v>
      </c>
      <c r="AW1433" s="15" t="s">
        <v>33</v>
      </c>
      <c r="AX1433" s="15" t="s">
        <v>78</v>
      </c>
      <c r="AY1433" s="237" t="s">
        <v>135</v>
      </c>
    </row>
    <row r="1434" spans="1:65" s="2" customFormat="1" ht="16.5" customHeight="1">
      <c r="A1434" s="35"/>
      <c r="B1434" s="36"/>
      <c r="C1434" s="193" t="s">
        <v>1030</v>
      </c>
      <c r="D1434" s="193" t="s">
        <v>137</v>
      </c>
      <c r="E1434" s="194" t="s">
        <v>1031</v>
      </c>
      <c r="F1434" s="195" t="s">
        <v>1032</v>
      </c>
      <c r="G1434" s="196" t="s">
        <v>320</v>
      </c>
      <c r="H1434" s="197">
        <v>106</v>
      </c>
      <c r="I1434" s="198"/>
      <c r="J1434" s="197">
        <f>ROUND(I1434*H1434,2)</f>
        <v>0</v>
      </c>
      <c r="K1434" s="195" t="s">
        <v>141</v>
      </c>
      <c r="L1434" s="40"/>
      <c r="M1434" s="199" t="s">
        <v>18</v>
      </c>
      <c r="N1434" s="200" t="s">
        <v>42</v>
      </c>
      <c r="O1434" s="65"/>
      <c r="P1434" s="201">
        <f>O1434*H1434</f>
        <v>0</v>
      </c>
      <c r="Q1434" s="201">
        <v>0</v>
      </c>
      <c r="R1434" s="201">
        <f>Q1434*H1434</f>
        <v>0</v>
      </c>
      <c r="S1434" s="201">
        <v>2.5999999999999999E-3</v>
      </c>
      <c r="T1434" s="202">
        <f>S1434*H1434</f>
        <v>0.27560000000000001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203" t="s">
        <v>261</v>
      </c>
      <c r="AT1434" s="203" t="s">
        <v>137</v>
      </c>
      <c r="AU1434" s="203" t="s">
        <v>80</v>
      </c>
      <c r="AY1434" s="18" t="s">
        <v>135</v>
      </c>
      <c r="BE1434" s="204">
        <f>IF(N1434="základní",J1434,0)</f>
        <v>0</v>
      </c>
      <c r="BF1434" s="204">
        <f>IF(N1434="snížená",J1434,0)</f>
        <v>0</v>
      </c>
      <c r="BG1434" s="204">
        <f>IF(N1434="zákl. přenesená",J1434,0)</f>
        <v>0</v>
      </c>
      <c r="BH1434" s="204">
        <f>IF(N1434="sníž. přenesená",J1434,0)</f>
        <v>0</v>
      </c>
      <c r="BI1434" s="204">
        <f>IF(N1434="nulová",J1434,0)</f>
        <v>0</v>
      </c>
      <c r="BJ1434" s="18" t="s">
        <v>78</v>
      </c>
      <c r="BK1434" s="204">
        <f>ROUND(I1434*H1434,2)</f>
        <v>0</v>
      </c>
      <c r="BL1434" s="18" t="s">
        <v>261</v>
      </c>
      <c r="BM1434" s="203" t="s">
        <v>1033</v>
      </c>
    </row>
    <row r="1435" spans="1:65" s="13" customFormat="1" ht="10.199999999999999">
      <c r="B1435" s="205"/>
      <c r="C1435" s="206"/>
      <c r="D1435" s="207" t="s">
        <v>144</v>
      </c>
      <c r="E1435" s="208" t="s">
        <v>18</v>
      </c>
      <c r="F1435" s="209" t="s">
        <v>1034</v>
      </c>
      <c r="G1435" s="206"/>
      <c r="H1435" s="208" t="s">
        <v>18</v>
      </c>
      <c r="I1435" s="210"/>
      <c r="J1435" s="206"/>
      <c r="K1435" s="206"/>
      <c r="L1435" s="211"/>
      <c r="M1435" s="212"/>
      <c r="N1435" s="213"/>
      <c r="O1435" s="213"/>
      <c r="P1435" s="213"/>
      <c r="Q1435" s="213"/>
      <c r="R1435" s="213"/>
      <c r="S1435" s="213"/>
      <c r="T1435" s="214"/>
      <c r="AT1435" s="215" t="s">
        <v>144</v>
      </c>
      <c r="AU1435" s="215" t="s">
        <v>80</v>
      </c>
      <c r="AV1435" s="13" t="s">
        <v>78</v>
      </c>
      <c r="AW1435" s="13" t="s">
        <v>33</v>
      </c>
      <c r="AX1435" s="13" t="s">
        <v>71</v>
      </c>
      <c r="AY1435" s="215" t="s">
        <v>135</v>
      </c>
    </row>
    <row r="1436" spans="1:65" s="14" customFormat="1" ht="10.199999999999999">
      <c r="B1436" s="216"/>
      <c r="C1436" s="217"/>
      <c r="D1436" s="207" t="s">
        <v>144</v>
      </c>
      <c r="E1436" s="218" t="s">
        <v>18</v>
      </c>
      <c r="F1436" s="219" t="s">
        <v>1035</v>
      </c>
      <c r="G1436" s="217"/>
      <c r="H1436" s="220">
        <v>106</v>
      </c>
      <c r="I1436" s="221"/>
      <c r="J1436" s="217"/>
      <c r="K1436" s="217"/>
      <c r="L1436" s="222"/>
      <c r="M1436" s="223"/>
      <c r="N1436" s="224"/>
      <c r="O1436" s="224"/>
      <c r="P1436" s="224"/>
      <c r="Q1436" s="224"/>
      <c r="R1436" s="224"/>
      <c r="S1436" s="224"/>
      <c r="T1436" s="225"/>
      <c r="AT1436" s="226" t="s">
        <v>144</v>
      </c>
      <c r="AU1436" s="226" t="s">
        <v>80</v>
      </c>
      <c r="AV1436" s="14" t="s">
        <v>80</v>
      </c>
      <c r="AW1436" s="14" t="s">
        <v>33</v>
      </c>
      <c r="AX1436" s="14" t="s">
        <v>71</v>
      </c>
      <c r="AY1436" s="226" t="s">
        <v>135</v>
      </c>
    </row>
    <row r="1437" spans="1:65" s="15" customFormat="1" ht="10.199999999999999">
      <c r="B1437" s="227"/>
      <c r="C1437" s="228"/>
      <c r="D1437" s="207" t="s">
        <v>144</v>
      </c>
      <c r="E1437" s="229" t="s">
        <v>18</v>
      </c>
      <c r="F1437" s="230" t="s">
        <v>147</v>
      </c>
      <c r="G1437" s="228"/>
      <c r="H1437" s="231">
        <v>106</v>
      </c>
      <c r="I1437" s="232"/>
      <c r="J1437" s="228"/>
      <c r="K1437" s="228"/>
      <c r="L1437" s="233"/>
      <c r="M1437" s="234"/>
      <c r="N1437" s="235"/>
      <c r="O1437" s="235"/>
      <c r="P1437" s="235"/>
      <c r="Q1437" s="235"/>
      <c r="R1437" s="235"/>
      <c r="S1437" s="235"/>
      <c r="T1437" s="236"/>
      <c r="AT1437" s="237" t="s">
        <v>144</v>
      </c>
      <c r="AU1437" s="237" t="s">
        <v>80</v>
      </c>
      <c r="AV1437" s="15" t="s">
        <v>142</v>
      </c>
      <c r="AW1437" s="15" t="s">
        <v>33</v>
      </c>
      <c r="AX1437" s="15" t="s">
        <v>78</v>
      </c>
      <c r="AY1437" s="237" t="s">
        <v>135</v>
      </c>
    </row>
    <row r="1438" spans="1:65" s="2" customFormat="1" ht="16.5" customHeight="1">
      <c r="A1438" s="35"/>
      <c r="B1438" s="36"/>
      <c r="C1438" s="193" t="s">
        <v>1036</v>
      </c>
      <c r="D1438" s="193" t="s">
        <v>137</v>
      </c>
      <c r="E1438" s="194" t="s">
        <v>1037</v>
      </c>
      <c r="F1438" s="195" t="s">
        <v>1038</v>
      </c>
      <c r="G1438" s="196" t="s">
        <v>320</v>
      </c>
      <c r="H1438" s="197">
        <v>51</v>
      </c>
      <c r="I1438" s="198"/>
      <c r="J1438" s="197">
        <f>ROUND(I1438*H1438,2)</f>
        <v>0</v>
      </c>
      <c r="K1438" s="195" t="s">
        <v>141</v>
      </c>
      <c r="L1438" s="40"/>
      <c r="M1438" s="199" t="s">
        <v>18</v>
      </c>
      <c r="N1438" s="200" t="s">
        <v>42</v>
      </c>
      <c r="O1438" s="65"/>
      <c r="P1438" s="201">
        <f>O1438*H1438</f>
        <v>0</v>
      </c>
      <c r="Q1438" s="201">
        <v>0</v>
      </c>
      <c r="R1438" s="201">
        <f>Q1438*H1438</f>
        <v>0</v>
      </c>
      <c r="S1438" s="201">
        <v>6.0499999999999998E-3</v>
      </c>
      <c r="T1438" s="202">
        <f>S1438*H1438</f>
        <v>0.30854999999999999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203" t="s">
        <v>261</v>
      </c>
      <c r="AT1438" s="203" t="s">
        <v>137</v>
      </c>
      <c r="AU1438" s="203" t="s">
        <v>80</v>
      </c>
      <c r="AY1438" s="18" t="s">
        <v>135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8" t="s">
        <v>78</v>
      </c>
      <c r="BK1438" s="204">
        <f>ROUND(I1438*H1438,2)</f>
        <v>0</v>
      </c>
      <c r="BL1438" s="18" t="s">
        <v>261</v>
      </c>
      <c r="BM1438" s="203" t="s">
        <v>1039</v>
      </c>
    </row>
    <row r="1439" spans="1:65" s="13" customFormat="1" ht="10.199999999999999">
      <c r="B1439" s="205"/>
      <c r="C1439" s="206"/>
      <c r="D1439" s="207" t="s">
        <v>144</v>
      </c>
      <c r="E1439" s="208" t="s">
        <v>18</v>
      </c>
      <c r="F1439" s="209" t="s">
        <v>1034</v>
      </c>
      <c r="G1439" s="206"/>
      <c r="H1439" s="208" t="s">
        <v>18</v>
      </c>
      <c r="I1439" s="210"/>
      <c r="J1439" s="206"/>
      <c r="K1439" s="206"/>
      <c r="L1439" s="211"/>
      <c r="M1439" s="212"/>
      <c r="N1439" s="213"/>
      <c r="O1439" s="213"/>
      <c r="P1439" s="213"/>
      <c r="Q1439" s="213"/>
      <c r="R1439" s="213"/>
      <c r="S1439" s="213"/>
      <c r="T1439" s="214"/>
      <c r="AT1439" s="215" t="s">
        <v>144</v>
      </c>
      <c r="AU1439" s="215" t="s">
        <v>80</v>
      </c>
      <c r="AV1439" s="13" t="s">
        <v>78</v>
      </c>
      <c r="AW1439" s="13" t="s">
        <v>33</v>
      </c>
      <c r="AX1439" s="13" t="s">
        <v>71</v>
      </c>
      <c r="AY1439" s="215" t="s">
        <v>135</v>
      </c>
    </row>
    <row r="1440" spans="1:65" s="14" customFormat="1" ht="10.199999999999999">
      <c r="B1440" s="216"/>
      <c r="C1440" s="217"/>
      <c r="D1440" s="207" t="s">
        <v>144</v>
      </c>
      <c r="E1440" s="218" t="s">
        <v>18</v>
      </c>
      <c r="F1440" s="219" t="s">
        <v>1040</v>
      </c>
      <c r="G1440" s="217"/>
      <c r="H1440" s="220">
        <v>51</v>
      </c>
      <c r="I1440" s="221"/>
      <c r="J1440" s="217"/>
      <c r="K1440" s="217"/>
      <c r="L1440" s="222"/>
      <c r="M1440" s="223"/>
      <c r="N1440" s="224"/>
      <c r="O1440" s="224"/>
      <c r="P1440" s="224"/>
      <c r="Q1440" s="224"/>
      <c r="R1440" s="224"/>
      <c r="S1440" s="224"/>
      <c r="T1440" s="225"/>
      <c r="AT1440" s="226" t="s">
        <v>144</v>
      </c>
      <c r="AU1440" s="226" t="s">
        <v>80</v>
      </c>
      <c r="AV1440" s="14" t="s">
        <v>80</v>
      </c>
      <c r="AW1440" s="14" t="s">
        <v>33</v>
      </c>
      <c r="AX1440" s="14" t="s">
        <v>71</v>
      </c>
      <c r="AY1440" s="226" t="s">
        <v>135</v>
      </c>
    </row>
    <row r="1441" spans="1:65" s="15" customFormat="1" ht="10.199999999999999">
      <c r="B1441" s="227"/>
      <c r="C1441" s="228"/>
      <c r="D1441" s="207" t="s">
        <v>144</v>
      </c>
      <c r="E1441" s="229" t="s">
        <v>18</v>
      </c>
      <c r="F1441" s="230" t="s">
        <v>147</v>
      </c>
      <c r="G1441" s="228"/>
      <c r="H1441" s="231">
        <v>51</v>
      </c>
      <c r="I1441" s="232"/>
      <c r="J1441" s="228"/>
      <c r="K1441" s="228"/>
      <c r="L1441" s="233"/>
      <c r="M1441" s="234"/>
      <c r="N1441" s="235"/>
      <c r="O1441" s="235"/>
      <c r="P1441" s="235"/>
      <c r="Q1441" s="235"/>
      <c r="R1441" s="235"/>
      <c r="S1441" s="235"/>
      <c r="T1441" s="236"/>
      <c r="AT1441" s="237" t="s">
        <v>144</v>
      </c>
      <c r="AU1441" s="237" t="s">
        <v>80</v>
      </c>
      <c r="AV1441" s="15" t="s">
        <v>142</v>
      </c>
      <c r="AW1441" s="15" t="s">
        <v>33</v>
      </c>
      <c r="AX1441" s="15" t="s">
        <v>78</v>
      </c>
      <c r="AY1441" s="237" t="s">
        <v>135</v>
      </c>
    </row>
    <row r="1442" spans="1:65" s="2" customFormat="1" ht="16.5" customHeight="1">
      <c r="A1442" s="35"/>
      <c r="B1442" s="36"/>
      <c r="C1442" s="193" t="s">
        <v>1041</v>
      </c>
      <c r="D1442" s="193" t="s">
        <v>137</v>
      </c>
      <c r="E1442" s="194" t="s">
        <v>1042</v>
      </c>
      <c r="F1442" s="195" t="s">
        <v>1043</v>
      </c>
      <c r="G1442" s="196" t="s">
        <v>320</v>
      </c>
      <c r="H1442" s="197">
        <v>122</v>
      </c>
      <c r="I1442" s="198"/>
      <c r="J1442" s="197">
        <f>ROUND(I1442*H1442,2)</f>
        <v>0</v>
      </c>
      <c r="K1442" s="195" t="s">
        <v>141</v>
      </c>
      <c r="L1442" s="40"/>
      <c r="M1442" s="199" t="s">
        <v>18</v>
      </c>
      <c r="N1442" s="200" t="s">
        <v>42</v>
      </c>
      <c r="O1442" s="65"/>
      <c r="P1442" s="201">
        <f>O1442*H1442</f>
        <v>0</v>
      </c>
      <c r="Q1442" s="201">
        <v>0</v>
      </c>
      <c r="R1442" s="201">
        <f>Q1442*H1442</f>
        <v>0</v>
      </c>
      <c r="S1442" s="201">
        <v>3.9399999999999999E-3</v>
      </c>
      <c r="T1442" s="202">
        <f>S1442*H1442</f>
        <v>0.48068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203" t="s">
        <v>261</v>
      </c>
      <c r="AT1442" s="203" t="s">
        <v>137</v>
      </c>
      <c r="AU1442" s="203" t="s">
        <v>80</v>
      </c>
      <c r="AY1442" s="18" t="s">
        <v>135</v>
      </c>
      <c r="BE1442" s="204">
        <f>IF(N1442="základní",J1442,0)</f>
        <v>0</v>
      </c>
      <c r="BF1442" s="204">
        <f>IF(N1442="snížená",J1442,0)</f>
        <v>0</v>
      </c>
      <c r="BG1442" s="204">
        <f>IF(N1442="zákl. přenesená",J1442,0)</f>
        <v>0</v>
      </c>
      <c r="BH1442" s="204">
        <f>IF(N1442="sníž. přenesená",J1442,0)</f>
        <v>0</v>
      </c>
      <c r="BI1442" s="204">
        <f>IF(N1442="nulová",J1442,0)</f>
        <v>0</v>
      </c>
      <c r="BJ1442" s="18" t="s">
        <v>78</v>
      </c>
      <c r="BK1442" s="204">
        <f>ROUND(I1442*H1442,2)</f>
        <v>0</v>
      </c>
      <c r="BL1442" s="18" t="s">
        <v>261</v>
      </c>
      <c r="BM1442" s="203" t="s">
        <v>1044</v>
      </c>
    </row>
    <row r="1443" spans="1:65" s="13" customFormat="1" ht="10.199999999999999">
      <c r="B1443" s="205"/>
      <c r="C1443" s="206"/>
      <c r="D1443" s="207" t="s">
        <v>144</v>
      </c>
      <c r="E1443" s="208" t="s">
        <v>18</v>
      </c>
      <c r="F1443" s="209" t="s">
        <v>1034</v>
      </c>
      <c r="G1443" s="206"/>
      <c r="H1443" s="208" t="s">
        <v>18</v>
      </c>
      <c r="I1443" s="210"/>
      <c r="J1443" s="206"/>
      <c r="K1443" s="206"/>
      <c r="L1443" s="211"/>
      <c r="M1443" s="212"/>
      <c r="N1443" s="213"/>
      <c r="O1443" s="213"/>
      <c r="P1443" s="213"/>
      <c r="Q1443" s="213"/>
      <c r="R1443" s="213"/>
      <c r="S1443" s="213"/>
      <c r="T1443" s="214"/>
      <c r="AT1443" s="215" t="s">
        <v>144</v>
      </c>
      <c r="AU1443" s="215" t="s">
        <v>80</v>
      </c>
      <c r="AV1443" s="13" t="s">
        <v>78</v>
      </c>
      <c r="AW1443" s="13" t="s">
        <v>33</v>
      </c>
      <c r="AX1443" s="13" t="s">
        <v>71</v>
      </c>
      <c r="AY1443" s="215" t="s">
        <v>135</v>
      </c>
    </row>
    <row r="1444" spans="1:65" s="14" customFormat="1" ht="10.199999999999999">
      <c r="B1444" s="216"/>
      <c r="C1444" s="217"/>
      <c r="D1444" s="207" t="s">
        <v>144</v>
      </c>
      <c r="E1444" s="218" t="s">
        <v>18</v>
      </c>
      <c r="F1444" s="219" t="s">
        <v>1045</v>
      </c>
      <c r="G1444" s="217"/>
      <c r="H1444" s="220">
        <v>122</v>
      </c>
      <c r="I1444" s="221"/>
      <c r="J1444" s="217"/>
      <c r="K1444" s="217"/>
      <c r="L1444" s="222"/>
      <c r="M1444" s="223"/>
      <c r="N1444" s="224"/>
      <c r="O1444" s="224"/>
      <c r="P1444" s="224"/>
      <c r="Q1444" s="224"/>
      <c r="R1444" s="224"/>
      <c r="S1444" s="224"/>
      <c r="T1444" s="225"/>
      <c r="AT1444" s="226" t="s">
        <v>144</v>
      </c>
      <c r="AU1444" s="226" t="s">
        <v>80</v>
      </c>
      <c r="AV1444" s="14" t="s">
        <v>80</v>
      </c>
      <c r="AW1444" s="14" t="s">
        <v>33</v>
      </c>
      <c r="AX1444" s="14" t="s">
        <v>71</v>
      </c>
      <c r="AY1444" s="226" t="s">
        <v>135</v>
      </c>
    </row>
    <row r="1445" spans="1:65" s="15" customFormat="1" ht="10.199999999999999">
      <c r="B1445" s="227"/>
      <c r="C1445" s="228"/>
      <c r="D1445" s="207" t="s">
        <v>144</v>
      </c>
      <c r="E1445" s="229" t="s">
        <v>18</v>
      </c>
      <c r="F1445" s="230" t="s">
        <v>147</v>
      </c>
      <c r="G1445" s="228"/>
      <c r="H1445" s="231">
        <v>122</v>
      </c>
      <c r="I1445" s="232"/>
      <c r="J1445" s="228"/>
      <c r="K1445" s="228"/>
      <c r="L1445" s="233"/>
      <c r="M1445" s="234"/>
      <c r="N1445" s="235"/>
      <c r="O1445" s="235"/>
      <c r="P1445" s="235"/>
      <c r="Q1445" s="235"/>
      <c r="R1445" s="235"/>
      <c r="S1445" s="235"/>
      <c r="T1445" s="236"/>
      <c r="AT1445" s="237" t="s">
        <v>144</v>
      </c>
      <c r="AU1445" s="237" t="s">
        <v>80</v>
      </c>
      <c r="AV1445" s="15" t="s">
        <v>142</v>
      </c>
      <c r="AW1445" s="15" t="s">
        <v>33</v>
      </c>
      <c r="AX1445" s="15" t="s">
        <v>78</v>
      </c>
      <c r="AY1445" s="237" t="s">
        <v>135</v>
      </c>
    </row>
    <row r="1446" spans="1:65" s="2" customFormat="1" ht="21.75" customHeight="1">
      <c r="A1446" s="35"/>
      <c r="B1446" s="36"/>
      <c r="C1446" s="193" t="s">
        <v>1046</v>
      </c>
      <c r="D1446" s="193" t="s">
        <v>137</v>
      </c>
      <c r="E1446" s="194" t="s">
        <v>1047</v>
      </c>
      <c r="F1446" s="195" t="s">
        <v>1048</v>
      </c>
      <c r="G1446" s="196" t="s">
        <v>140</v>
      </c>
      <c r="H1446" s="197">
        <v>112</v>
      </c>
      <c r="I1446" s="198"/>
      <c r="J1446" s="197">
        <f>ROUND(I1446*H1446,2)</f>
        <v>0</v>
      </c>
      <c r="K1446" s="195" t="s">
        <v>141</v>
      </c>
      <c r="L1446" s="40"/>
      <c r="M1446" s="199" t="s">
        <v>18</v>
      </c>
      <c r="N1446" s="200" t="s">
        <v>42</v>
      </c>
      <c r="O1446" s="65"/>
      <c r="P1446" s="201">
        <f>O1446*H1446</f>
        <v>0</v>
      </c>
      <c r="Q1446" s="201">
        <v>2.99E-3</v>
      </c>
      <c r="R1446" s="201">
        <f>Q1446*H1446</f>
        <v>0.33488000000000001</v>
      </c>
      <c r="S1446" s="201">
        <v>0</v>
      </c>
      <c r="T1446" s="202">
        <f>S1446*H1446</f>
        <v>0</v>
      </c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R1446" s="203" t="s">
        <v>261</v>
      </c>
      <c r="AT1446" s="203" t="s">
        <v>137</v>
      </c>
      <c r="AU1446" s="203" t="s">
        <v>80</v>
      </c>
      <c r="AY1446" s="18" t="s">
        <v>135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8" t="s">
        <v>78</v>
      </c>
      <c r="BK1446" s="204">
        <f>ROUND(I1446*H1446,2)</f>
        <v>0</v>
      </c>
      <c r="BL1446" s="18" t="s">
        <v>261</v>
      </c>
      <c r="BM1446" s="203" t="s">
        <v>1049</v>
      </c>
    </row>
    <row r="1447" spans="1:65" s="13" customFormat="1" ht="10.199999999999999">
      <c r="B1447" s="205"/>
      <c r="C1447" s="206"/>
      <c r="D1447" s="207" t="s">
        <v>144</v>
      </c>
      <c r="E1447" s="208" t="s">
        <v>18</v>
      </c>
      <c r="F1447" s="209" t="s">
        <v>996</v>
      </c>
      <c r="G1447" s="206"/>
      <c r="H1447" s="208" t="s">
        <v>18</v>
      </c>
      <c r="I1447" s="210"/>
      <c r="J1447" s="206"/>
      <c r="K1447" s="206"/>
      <c r="L1447" s="211"/>
      <c r="M1447" s="212"/>
      <c r="N1447" s="213"/>
      <c r="O1447" s="213"/>
      <c r="P1447" s="213"/>
      <c r="Q1447" s="213"/>
      <c r="R1447" s="213"/>
      <c r="S1447" s="213"/>
      <c r="T1447" s="214"/>
      <c r="AT1447" s="215" t="s">
        <v>144</v>
      </c>
      <c r="AU1447" s="215" t="s">
        <v>80</v>
      </c>
      <c r="AV1447" s="13" t="s">
        <v>78</v>
      </c>
      <c r="AW1447" s="13" t="s">
        <v>33</v>
      </c>
      <c r="AX1447" s="13" t="s">
        <v>71</v>
      </c>
      <c r="AY1447" s="215" t="s">
        <v>135</v>
      </c>
    </row>
    <row r="1448" spans="1:65" s="14" customFormat="1" ht="10.199999999999999">
      <c r="B1448" s="216"/>
      <c r="C1448" s="217"/>
      <c r="D1448" s="207" t="s">
        <v>144</v>
      </c>
      <c r="E1448" s="218" t="s">
        <v>18</v>
      </c>
      <c r="F1448" s="219" t="s">
        <v>997</v>
      </c>
      <c r="G1448" s="217"/>
      <c r="H1448" s="220">
        <v>112</v>
      </c>
      <c r="I1448" s="221"/>
      <c r="J1448" s="217"/>
      <c r="K1448" s="217"/>
      <c r="L1448" s="222"/>
      <c r="M1448" s="223"/>
      <c r="N1448" s="224"/>
      <c r="O1448" s="224"/>
      <c r="P1448" s="224"/>
      <c r="Q1448" s="224"/>
      <c r="R1448" s="224"/>
      <c r="S1448" s="224"/>
      <c r="T1448" s="225"/>
      <c r="AT1448" s="226" t="s">
        <v>144</v>
      </c>
      <c r="AU1448" s="226" t="s">
        <v>80</v>
      </c>
      <c r="AV1448" s="14" t="s">
        <v>80</v>
      </c>
      <c r="AW1448" s="14" t="s">
        <v>33</v>
      </c>
      <c r="AX1448" s="14" t="s">
        <v>71</v>
      </c>
      <c r="AY1448" s="226" t="s">
        <v>135</v>
      </c>
    </row>
    <row r="1449" spans="1:65" s="15" customFormat="1" ht="10.199999999999999">
      <c r="B1449" s="227"/>
      <c r="C1449" s="228"/>
      <c r="D1449" s="207" t="s">
        <v>144</v>
      </c>
      <c r="E1449" s="229" t="s">
        <v>18</v>
      </c>
      <c r="F1449" s="230" t="s">
        <v>147</v>
      </c>
      <c r="G1449" s="228"/>
      <c r="H1449" s="231">
        <v>112</v>
      </c>
      <c r="I1449" s="232"/>
      <c r="J1449" s="228"/>
      <c r="K1449" s="228"/>
      <c r="L1449" s="233"/>
      <c r="M1449" s="234"/>
      <c r="N1449" s="235"/>
      <c r="O1449" s="235"/>
      <c r="P1449" s="235"/>
      <c r="Q1449" s="235"/>
      <c r="R1449" s="235"/>
      <c r="S1449" s="235"/>
      <c r="T1449" s="236"/>
      <c r="AT1449" s="237" t="s">
        <v>144</v>
      </c>
      <c r="AU1449" s="237" t="s">
        <v>80</v>
      </c>
      <c r="AV1449" s="15" t="s">
        <v>142</v>
      </c>
      <c r="AW1449" s="15" t="s">
        <v>33</v>
      </c>
      <c r="AX1449" s="15" t="s">
        <v>78</v>
      </c>
      <c r="AY1449" s="237" t="s">
        <v>135</v>
      </c>
    </row>
    <row r="1450" spans="1:65" s="2" customFormat="1" ht="16.5" customHeight="1">
      <c r="A1450" s="35"/>
      <c r="B1450" s="36"/>
      <c r="C1450" s="193" t="s">
        <v>1050</v>
      </c>
      <c r="D1450" s="193" t="s">
        <v>137</v>
      </c>
      <c r="E1450" s="194" t="s">
        <v>1051</v>
      </c>
      <c r="F1450" s="195" t="s">
        <v>1052</v>
      </c>
      <c r="G1450" s="196" t="s">
        <v>320</v>
      </c>
      <c r="H1450" s="197">
        <v>30</v>
      </c>
      <c r="I1450" s="198"/>
      <c r="J1450" s="197">
        <f>ROUND(I1450*H1450,2)</f>
        <v>0</v>
      </c>
      <c r="K1450" s="195" t="s">
        <v>398</v>
      </c>
      <c r="L1450" s="40"/>
      <c r="M1450" s="199" t="s">
        <v>18</v>
      </c>
      <c r="N1450" s="200" t="s">
        <v>42</v>
      </c>
      <c r="O1450" s="65"/>
      <c r="P1450" s="201">
        <f>O1450*H1450</f>
        <v>0</v>
      </c>
      <c r="Q1450" s="201">
        <v>6.4900000000000001E-3</v>
      </c>
      <c r="R1450" s="201">
        <f>Q1450*H1450</f>
        <v>0.19470000000000001</v>
      </c>
      <c r="S1450" s="201">
        <v>0</v>
      </c>
      <c r="T1450" s="202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203" t="s">
        <v>261</v>
      </c>
      <c r="AT1450" s="203" t="s">
        <v>137</v>
      </c>
      <c r="AU1450" s="203" t="s">
        <v>80</v>
      </c>
      <c r="AY1450" s="18" t="s">
        <v>135</v>
      </c>
      <c r="BE1450" s="204">
        <f>IF(N1450="základní",J1450,0)</f>
        <v>0</v>
      </c>
      <c r="BF1450" s="204">
        <f>IF(N1450="snížená",J1450,0)</f>
        <v>0</v>
      </c>
      <c r="BG1450" s="204">
        <f>IF(N1450="zákl. přenesená",J1450,0)</f>
        <v>0</v>
      </c>
      <c r="BH1450" s="204">
        <f>IF(N1450="sníž. přenesená",J1450,0)</f>
        <v>0</v>
      </c>
      <c r="BI1450" s="204">
        <f>IF(N1450="nulová",J1450,0)</f>
        <v>0</v>
      </c>
      <c r="BJ1450" s="18" t="s">
        <v>78</v>
      </c>
      <c r="BK1450" s="204">
        <f>ROUND(I1450*H1450,2)</f>
        <v>0</v>
      </c>
      <c r="BL1450" s="18" t="s">
        <v>261</v>
      </c>
      <c r="BM1450" s="203" t="s">
        <v>1053</v>
      </c>
    </row>
    <row r="1451" spans="1:65" s="13" customFormat="1" ht="10.199999999999999">
      <c r="B1451" s="205"/>
      <c r="C1451" s="206"/>
      <c r="D1451" s="207" t="s">
        <v>144</v>
      </c>
      <c r="E1451" s="208" t="s">
        <v>18</v>
      </c>
      <c r="F1451" s="209" t="s">
        <v>1054</v>
      </c>
      <c r="G1451" s="206"/>
      <c r="H1451" s="208" t="s">
        <v>18</v>
      </c>
      <c r="I1451" s="210"/>
      <c r="J1451" s="206"/>
      <c r="K1451" s="206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144</v>
      </c>
      <c r="AU1451" s="215" t="s">
        <v>80</v>
      </c>
      <c r="AV1451" s="13" t="s">
        <v>78</v>
      </c>
      <c r="AW1451" s="13" t="s">
        <v>33</v>
      </c>
      <c r="AX1451" s="13" t="s">
        <v>71</v>
      </c>
      <c r="AY1451" s="215" t="s">
        <v>135</v>
      </c>
    </row>
    <row r="1452" spans="1:65" s="14" customFormat="1" ht="10.199999999999999">
      <c r="B1452" s="216"/>
      <c r="C1452" s="217"/>
      <c r="D1452" s="207" t="s">
        <v>144</v>
      </c>
      <c r="E1452" s="218" t="s">
        <v>18</v>
      </c>
      <c r="F1452" s="219" t="s">
        <v>280</v>
      </c>
      <c r="G1452" s="217"/>
      <c r="H1452" s="220">
        <v>20</v>
      </c>
      <c r="I1452" s="221"/>
      <c r="J1452" s="217"/>
      <c r="K1452" s="217"/>
      <c r="L1452" s="222"/>
      <c r="M1452" s="223"/>
      <c r="N1452" s="224"/>
      <c r="O1452" s="224"/>
      <c r="P1452" s="224"/>
      <c r="Q1452" s="224"/>
      <c r="R1452" s="224"/>
      <c r="S1452" s="224"/>
      <c r="T1452" s="225"/>
      <c r="AT1452" s="226" t="s">
        <v>144</v>
      </c>
      <c r="AU1452" s="226" t="s">
        <v>80</v>
      </c>
      <c r="AV1452" s="14" t="s">
        <v>80</v>
      </c>
      <c r="AW1452" s="14" t="s">
        <v>33</v>
      </c>
      <c r="AX1452" s="14" t="s">
        <v>71</v>
      </c>
      <c r="AY1452" s="226" t="s">
        <v>135</v>
      </c>
    </row>
    <row r="1453" spans="1:65" s="13" customFormat="1" ht="10.199999999999999">
      <c r="B1453" s="205"/>
      <c r="C1453" s="206"/>
      <c r="D1453" s="207" t="s">
        <v>144</v>
      </c>
      <c r="E1453" s="208" t="s">
        <v>18</v>
      </c>
      <c r="F1453" s="209" t="s">
        <v>1055</v>
      </c>
      <c r="G1453" s="206"/>
      <c r="H1453" s="208" t="s">
        <v>18</v>
      </c>
      <c r="I1453" s="210"/>
      <c r="J1453" s="206"/>
      <c r="K1453" s="206"/>
      <c r="L1453" s="211"/>
      <c r="M1453" s="212"/>
      <c r="N1453" s="213"/>
      <c r="O1453" s="213"/>
      <c r="P1453" s="213"/>
      <c r="Q1453" s="213"/>
      <c r="R1453" s="213"/>
      <c r="S1453" s="213"/>
      <c r="T1453" s="214"/>
      <c r="AT1453" s="215" t="s">
        <v>144</v>
      </c>
      <c r="AU1453" s="215" t="s">
        <v>80</v>
      </c>
      <c r="AV1453" s="13" t="s">
        <v>78</v>
      </c>
      <c r="AW1453" s="13" t="s">
        <v>33</v>
      </c>
      <c r="AX1453" s="13" t="s">
        <v>71</v>
      </c>
      <c r="AY1453" s="215" t="s">
        <v>135</v>
      </c>
    </row>
    <row r="1454" spans="1:65" s="14" customFormat="1" ht="10.199999999999999">
      <c r="B1454" s="216"/>
      <c r="C1454" s="217"/>
      <c r="D1454" s="207" t="s">
        <v>144</v>
      </c>
      <c r="E1454" s="218" t="s">
        <v>18</v>
      </c>
      <c r="F1454" s="219" t="s">
        <v>217</v>
      </c>
      <c r="G1454" s="217"/>
      <c r="H1454" s="220">
        <v>10</v>
      </c>
      <c r="I1454" s="221"/>
      <c r="J1454" s="217"/>
      <c r="K1454" s="217"/>
      <c r="L1454" s="222"/>
      <c r="M1454" s="223"/>
      <c r="N1454" s="224"/>
      <c r="O1454" s="224"/>
      <c r="P1454" s="224"/>
      <c r="Q1454" s="224"/>
      <c r="R1454" s="224"/>
      <c r="S1454" s="224"/>
      <c r="T1454" s="225"/>
      <c r="AT1454" s="226" t="s">
        <v>144</v>
      </c>
      <c r="AU1454" s="226" t="s">
        <v>80</v>
      </c>
      <c r="AV1454" s="14" t="s">
        <v>80</v>
      </c>
      <c r="AW1454" s="14" t="s">
        <v>33</v>
      </c>
      <c r="AX1454" s="14" t="s">
        <v>71</v>
      </c>
      <c r="AY1454" s="226" t="s">
        <v>135</v>
      </c>
    </row>
    <row r="1455" spans="1:65" s="15" customFormat="1" ht="10.199999999999999">
      <c r="B1455" s="227"/>
      <c r="C1455" s="228"/>
      <c r="D1455" s="207" t="s">
        <v>144</v>
      </c>
      <c r="E1455" s="229" t="s">
        <v>18</v>
      </c>
      <c r="F1455" s="230" t="s">
        <v>147</v>
      </c>
      <c r="G1455" s="228"/>
      <c r="H1455" s="231">
        <v>30</v>
      </c>
      <c r="I1455" s="232"/>
      <c r="J1455" s="228"/>
      <c r="K1455" s="228"/>
      <c r="L1455" s="233"/>
      <c r="M1455" s="234"/>
      <c r="N1455" s="235"/>
      <c r="O1455" s="235"/>
      <c r="P1455" s="235"/>
      <c r="Q1455" s="235"/>
      <c r="R1455" s="235"/>
      <c r="S1455" s="235"/>
      <c r="T1455" s="236"/>
      <c r="AT1455" s="237" t="s">
        <v>144</v>
      </c>
      <c r="AU1455" s="237" t="s">
        <v>80</v>
      </c>
      <c r="AV1455" s="15" t="s">
        <v>142</v>
      </c>
      <c r="AW1455" s="15" t="s">
        <v>33</v>
      </c>
      <c r="AX1455" s="15" t="s">
        <v>78</v>
      </c>
      <c r="AY1455" s="237" t="s">
        <v>135</v>
      </c>
    </row>
    <row r="1456" spans="1:65" s="2" customFormat="1" ht="21.75" customHeight="1">
      <c r="A1456" s="35"/>
      <c r="B1456" s="36"/>
      <c r="C1456" s="193" t="s">
        <v>1056</v>
      </c>
      <c r="D1456" s="193" t="s">
        <v>137</v>
      </c>
      <c r="E1456" s="194" t="s">
        <v>1057</v>
      </c>
      <c r="F1456" s="195" t="s">
        <v>1058</v>
      </c>
      <c r="G1456" s="196" t="s">
        <v>320</v>
      </c>
      <c r="H1456" s="197">
        <v>78.150000000000006</v>
      </c>
      <c r="I1456" s="198"/>
      <c r="J1456" s="197">
        <f>ROUND(I1456*H1456,2)</f>
        <v>0</v>
      </c>
      <c r="K1456" s="195" t="s">
        <v>398</v>
      </c>
      <c r="L1456" s="40"/>
      <c r="M1456" s="199" t="s">
        <v>18</v>
      </c>
      <c r="N1456" s="200" t="s">
        <v>42</v>
      </c>
      <c r="O1456" s="65"/>
      <c r="P1456" s="201">
        <f>O1456*H1456</f>
        <v>0</v>
      </c>
      <c r="Q1456" s="201">
        <v>2.6900000000000001E-3</v>
      </c>
      <c r="R1456" s="201">
        <f>Q1456*H1456</f>
        <v>0.21022350000000004</v>
      </c>
      <c r="S1456" s="201">
        <v>0</v>
      </c>
      <c r="T1456" s="202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203" t="s">
        <v>261</v>
      </c>
      <c r="AT1456" s="203" t="s">
        <v>137</v>
      </c>
      <c r="AU1456" s="203" t="s">
        <v>80</v>
      </c>
      <c r="AY1456" s="18" t="s">
        <v>135</v>
      </c>
      <c r="BE1456" s="204">
        <f>IF(N1456="základní",J1456,0)</f>
        <v>0</v>
      </c>
      <c r="BF1456" s="204">
        <f>IF(N1456="snížená",J1456,0)</f>
        <v>0</v>
      </c>
      <c r="BG1456" s="204">
        <f>IF(N1456="zákl. přenesená",J1456,0)</f>
        <v>0</v>
      </c>
      <c r="BH1456" s="204">
        <f>IF(N1456="sníž. přenesená",J1456,0)</f>
        <v>0</v>
      </c>
      <c r="BI1456" s="204">
        <f>IF(N1456="nulová",J1456,0)</f>
        <v>0</v>
      </c>
      <c r="BJ1456" s="18" t="s">
        <v>78</v>
      </c>
      <c r="BK1456" s="204">
        <f>ROUND(I1456*H1456,2)</f>
        <v>0</v>
      </c>
      <c r="BL1456" s="18" t="s">
        <v>261</v>
      </c>
      <c r="BM1456" s="203" t="s">
        <v>1059</v>
      </c>
    </row>
    <row r="1457" spans="1:65" s="13" customFormat="1" ht="10.199999999999999">
      <c r="B1457" s="205"/>
      <c r="C1457" s="206"/>
      <c r="D1457" s="207" t="s">
        <v>144</v>
      </c>
      <c r="E1457" s="208" t="s">
        <v>18</v>
      </c>
      <c r="F1457" s="209" t="s">
        <v>1060</v>
      </c>
      <c r="G1457" s="206"/>
      <c r="H1457" s="208" t="s">
        <v>18</v>
      </c>
      <c r="I1457" s="210"/>
      <c r="J1457" s="206"/>
      <c r="K1457" s="206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144</v>
      </c>
      <c r="AU1457" s="215" t="s">
        <v>80</v>
      </c>
      <c r="AV1457" s="13" t="s">
        <v>78</v>
      </c>
      <c r="AW1457" s="13" t="s">
        <v>33</v>
      </c>
      <c r="AX1457" s="13" t="s">
        <v>71</v>
      </c>
      <c r="AY1457" s="215" t="s">
        <v>135</v>
      </c>
    </row>
    <row r="1458" spans="1:65" s="14" customFormat="1" ht="10.199999999999999">
      <c r="B1458" s="216"/>
      <c r="C1458" s="217"/>
      <c r="D1458" s="207" t="s">
        <v>144</v>
      </c>
      <c r="E1458" s="218" t="s">
        <v>18</v>
      </c>
      <c r="F1458" s="219" t="s">
        <v>1061</v>
      </c>
      <c r="G1458" s="217"/>
      <c r="H1458" s="220">
        <v>63.6</v>
      </c>
      <c r="I1458" s="221"/>
      <c r="J1458" s="217"/>
      <c r="K1458" s="217"/>
      <c r="L1458" s="222"/>
      <c r="M1458" s="223"/>
      <c r="N1458" s="224"/>
      <c r="O1458" s="224"/>
      <c r="P1458" s="224"/>
      <c r="Q1458" s="224"/>
      <c r="R1458" s="224"/>
      <c r="S1458" s="224"/>
      <c r="T1458" s="225"/>
      <c r="AT1458" s="226" t="s">
        <v>144</v>
      </c>
      <c r="AU1458" s="226" t="s">
        <v>80</v>
      </c>
      <c r="AV1458" s="14" t="s">
        <v>80</v>
      </c>
      <c r="AW1458" s="14" t="s">
        <v>33</v>
      </c>
      <c r="AX1458" s="14" t="s">
        <v>71</v>
      </c>
      <c r="AY1458" s="226" t="s">
        <v>135</v>
      </c>
    </row>
    <row r="1459" spans="1:65" s="13" customFormat="1" ht="10.199999999999999">
      <c r="B1459" s="205"/>
      <c r="C1459" s="206"/>
      <c r="D1459" s="207" t="s">
        <v>144</v>
      </c>
      <c r="E1459" s="208" t="s">
        <v>18</v>
      </c>
      <c r="F1459" s="209" t="s">
        <v>1062</v>
      </c>
      <c r="G1459" s="206"/>
      <c r="H1459" s="208" t="s">
        <v>18</v>
      </c>
      <c r="I1459" s="210"/>
      <c r="J1459" s="206"/>
      <c r="K1459" s="206"/>
      <c r="L1459" s="211"/>
      <c r="M1459" s="212"/>
      <c r="N1459" s="213"/>
      <c r="O1459" s="213"/>
      <c r="P1459" s="213"/>
      <c r="Q1459" s="213"/>
      <c r="R1459" s="213"/>
      <c r="S1459" s="213"/>
      <c r="T1459" s="214"/>
      <c r="AT1459" s="215" t="s">
        <v>144</v>
      </c>
      <c r="AU1459" s="215" t="s">
        <v>80</v>
      </c>
      <c r="AV1459" s="13" t="s">
        <v>78</v>
      </c>
      <c r="AW1459" s="13" t="s">
        <v>33</v>
      </c>
      <c r="AX1459" s="13" t="s">
        <v>71</v>
      </c>
      <c r="AY1459" s="215" t="s">
        <v>135</v>
      </c>
    </row>
    <row r="1460" spans="1:65" s="14" customFormat="1" ht="10.199999999999999">
      <c r="B1460" s="216"/>
      <c r="C1460" s="217"/>
      <c r="D1460" s="207" t="s">
        <v>144</v>
      </c>
      <c r="E1460" s="218" t="s">
        <v>18</v>
      </c>
      <c r="F1460" s="219" t="s">
        <v>644</v>
      </c>
      <c r="G1460" s="217"/>
      <c r="H1460" s="220">
        <v>5.4</v>
      </c>
      <c r="I1460" s="221"/>
      <c r="J1460" s="217"/>
      <c r="K1460" s="217"/>
      <c r="L1460" s="222"/>
      <c r="M1460" s="223"/>
      <c r="N1460" s="224"/>
      <c r="O1460" s="224"/>
      <c r="P1460" s="224"/>
      <c r="Q1460" s="224"/>
      <c r="R1460" s="224"/>
      <c r="S1460" s="224"/>
      <c r="T1460" s="225"/>
      <c r="AT1460" s="226" t="s">
        <v>144</v>
      </c>
      <c r="AU1460" s="226" t="s">
        <v>80</v>
      </c>
      <c r="AV1460" s="14" t="s">
        <v>80</v>
      </c>
      <c r="AW1460" s="14" t="s">
        <v>33</v>
      </c>
      <c r="AX1460" s="14" t="s">
        <v>71</v>
      </c>
      <c r="AY1460" s="226" t="s">
        <v>135</v>
      </c>
    </row>
    <row r="1461" spans="1:65" s="13" customFormat="1" ht="10.199999999999999">
      <c r="B1461" s="205"/>
      <c r="C1461" s="206"/>
      <c r="D1461" s="207" t="s">
        <v>144</v>
      </c>
      <c r="E1461" s="208" t="s">
        <v>18</v>
      </c>
      <c r="F1461" s="209" t="s">
        <v>1063</v>
      </c>
      <c r="G1461" s="206"/>
      <c r="H1461" s="208" t="s">
        <v>18</v>
      </c>
      <c r="I1461" s="210"/>
      <c r="J1461" s="206"/>
      <c r="K1461" s="206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144</v>
      </c>
      <c r="AU1461" s="215" t="s">
        <v>80</v>
      </c>
      <c r="AV1461" s="13" t="s">
        <v>78</v>
      </c>
      <c r="AW1461" s="13" t="s">
        <v>33</v>
      </c>
      <c r="AX1461" s="13" t="s">
        <v>71</v>
      </c>
      <c r="AY1461" s="215" t="s">
        <v>135</v>
      </c>
    </row>
    <row r="1462" spans="1:65" s="14" customFormat="1" ht="10.199999999999999">
      <c r="B1462" s="216"/>
      <c r="C1462" s="217"/>
      <c r="D1462" s="207" t="s">
        <v>144</v>
      </c>
      <c r="E1462" s="218" t="s">
        <v>18</v>
      </c>
      <c r="F1462" s="219" t="s">
        <v>1064</v>
      </c>
      <c r="G1462" s="217"/>
      <c r="H1462" s="220">
        <v>6</v>
      </c>
      <c r="I1462" s="221"/>
      <c r="J1462" s="217"/>
      <c r="K1462" s="217"/>
      <c r="L1462" s="222"/>
      <c r="M1462" s="223"/>
      <c r="N1462" s="224"/>
      <c r="O1462" s="224"/>
      <c r="P1462" s="224"/>
      <c r="Q1462" s="224"/>
      <c r="R1462" s="224"/>
      <c r="S1462" s="224"/>
      <c r="T1462" s="225"/>
      <c r="AT1462" s="226" t="s">
        <v>144</v>
      </c>
      <c r="AU1462" s="226" t="s">
        <v>80</v>
      </c>
      <c r="AV1462" s="14" t="s">
        <v>80</v>
      </c>
      <c r="AW1462" s="14" t="s">
        <v>33</v>
      </c>
      <c r="AX1462" s="14" t="s">
        <v>71</v>
      </c>
      <c r="AY1462" s="226" t="s">
        <v>135</v>
      </c>
    </row>
    <row r="1463" spans="1:65" s="13" customFormat="1" ht="10.199999999999999">
      <c r="B1463" s="205"/>
      <c r="C1463" s="206"/>
      <c r="D1463" s="207" t="s">
        <v>144</v>
      </c>
      <c r="E1463" s="208" t="s">
        <v>18</v>
      </c>
      <c r="F1463" s="209" t="s">
        <v>1065</v>
      </c>
      <c r="G1463" s="206"/>
      <c r="H1463" s="208" t="s">
        <v>18</v>
      </c>
      <c r="I1463" s="210"/>
      <c r="J1463" s="206"/>
      <c r="K1463" s="206"/>
      <c r="L1463" s="211"/>
      <c r="M1463" s="212"/>
      <c r="N1463" s="213"/>
      <c r="O1463" s="213"/>
      <c r="P1463" s="213"/>
      <c r="Q1463" s="213"/>
      <c r="R1463" s="213"/>
      <c r="S1463" s="213"/>
      <c r="T1463" s="214"/>
      <c r="AT1463" s="215" t="s">
        <v>144</v>
      </c>
      <c r="AU1463" s="215" t="s">
        <v>80</v>
      </c>
      <c r="AV1463" s="13" t="s">
        <v>78</v>
      </c>
      <c r="AW1463" s="13" t="s">
        <v>33</v>
      </c>
      <c r="AX1463" s="13" t="s">
        <v>71</v>
      </c>
      <c r="AY1463" s="215" t="s">
        <v>135</v>
      </c>
    </row>
    <row r="1464" spans="1:65" s="14" customFormat="1" ht="10.199999999999999">
      <c r="B1464" s="216"/>
      <c r="C1464" s="217"/>
      <c r="D1464" s="207" t="s">
        <v>144</v>
      </c>
      <c r="E1464" s="218" t="s">
        <v>18</v>
      </c>
      <c r="F1464" s="219" t="s">
        <v>654</v>
      </c>
      <c r="G1464" s="217"/>
      <c r="H1464" s="220">
        <v>3.15</v>
      </c>
      <c r="I1464" s="221"/>
      <c r="J1464" s="217"/>
      <c r="K1464" s="217"/>
      <c r="L1464" s="222"/>
      <c r="M1464" s="223"/>
      <c r="N1464" s="224"/>
      <c r="O1464" s="224"/>
      <c r="P1464" s="224"/>
      <c r="Q1464" s="224"/>
      <c r="R1464" s="224"/>
      <c r="S1464" s="224"/>
      <c r="T1464" s="225"/>
      <c r="AT1464" s="226" t="s">
        <v>144</v>
      </c>
      <c r="AU1464" s="226" t="s">
        <v>80</v>
      </c>
      <c r="AV1464" s="14" t="s">
        <v>80</v>
      </c>
      <c r="AW1464" s="14" t="s">
        <v>33</v>
      </c>
      <c r="AX1464" s="14" t="s">
        <v>71</v>
      </c>
      <c r="AY1464" s="226" t="s">
        <v>135</v>
      </c>
    </row>
    <row r="1465" spans="1:65" s="15" customFormat="1" ht="10.199999999999999">
      <c r="B1465" s="227"/>
      <c r="C1465" s="228"/>
      <c r="D1465" s="207" t="s">
        <v>144</v>
      </c>
      <c r="E1465" s="229" t="s">
        <v>18</v>
      </c>
      <c r="F1465" s="230" t="s">
        <v>147</v>
      </c>
      <c r="G1465" s="228"/>
      <c r="H1465" s="231">
        <v>78.150000000000006</v>
      </c>
      <c r="I1465" s="232"/>
      <c r="J1465" s="228"/>
      <c r="K1465" s="228"/>
      <c r="L1465" s="233"/>
      <c r="M1465" s="234"/>
      <c r="N1465" s="235"/>
      <c r="O1465" s="235"/>
      <c r="P1465" s="235"/>
      <c r="Q1465" s="235"/>
      <c r="R1465" s="235"/>
      <c r="S1465" s="235"/>
      <c r="T1465" s="236"/>
      <c r="AT1465" s="237" t="s">
        <v>144</v>
      </c>
      <c r="AU1465" s="237" t="s">
        <v>80</v>
      </c>
      <c r="AV1465" s="15" t="s">
        <v>142</v>
      </c>
      <c r="AW1465" s="15" t="s">
        <v>33</v>
      </c>
      <c r="AX1465" s="15" t="s">
        <v>78</v>
      </c>
      <c r="AY1465" s="237" t="s">
        <v>135</v>
      </c>
    </row>
    <row r="1466" spans="1:65" s="2" customFormat="1" ht="21.75" customHeight="1">
      <c r="A1466" s="35"/>
      <c r="B1466" s="36"/>
      <c r="C1466" s="193" t="s">
        <v>1066</v>
      </c>
      <c r="D1466" s="193" t="s">
        <v>137</v>
      </c>
      <c r="E1466" s="194" t="s">
        <v>1067</v>
      </c>
      <c r="F1466" s="195" t="s">
        <v>1068</v>
      </c>
      <c r="G1466" s="196" t="s">
        <v>320</v>
      </c>
      <c r="H1466" s="197">
        <v>61.95</v>
      </c>
      <c r="I1466" s="198"/>
      <c r="J1466" s="197">
        <f>ROUND(I1466*H1466,2)</f>
        <v>0</v>
      </c>
      <c r="K1466" s="195" t="s">
        <v>398</v>
      </c>
      <c r="L1466" s="40"/>
      <c r="M1466" s="199" t="s">
        <v>18</v>
      </c>
      <c r="N1466" s="200" t="s">
        <v>42</v>
      </c>
      <c r="O1466" s="65"/>
      <c r="P1466" s="201">
        <f>O1466*H1466</f>
        <v>0</v>
      </c>
      <c r="Q1466" s="201">
        <v>3.5799999999999998E-3</v>
      </c>
      <c r="R1466" s="201">
        <f>Q1466*H1466</f>
        <v>0.22178100000000001</v>
      </c>
      <c r="S1466" s="201">
        <v>0</v>
      </c>
      <c r="T1466" s="202">
        <f>S1466*H1466</f>
        <v>0</v>
      </c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R1466" s="203" t="s">
        <v>261</v>
      </c>
      <c r="AT1466" s="203" t="s">
        <v>137</v>
      </c>
      <c r="AU1466" s="203" t="s">
        <v>80</v>
      </c>
      <c r="AY1466" s="18" t="s">
        <v>135</v>
      </c>
      <c r="BE1466" s="204">
        <f>IF(N1466="základní",J1466,0)</f>
        <v>0</v>
      </c>
      <c r="BF1466" s="204">
        <f>IF(N1466="snížená",J1466,0)</f>
        <v>0</v>
      </c>
      <c r="BG1466" s="204">
        <f>IF(N1466="zákl. přenesená",J1466,0)</f>
        <v>0</v>
      </c>
      <c r="BH1466" s="204">
        <f>IF(N1466="sníž. přenesená",J1466,0)</f>
        <v>0</v>
      </c>
      <c r="BI1466" s="204">
        <f>IF(N1466="nulová",J1466,0)</f>
        <v>0</v>
      </c>
      <c r="BJ1466" s="18" t="s">
        <v>78</v>
      </c>
      <c r="BK1466" s="204">
        <f>ROUND(I1466*H1466,2)</f>
        <v>0</v>
      </c>
      <c r="BL1466" s="18" t="s">
        <v>261</v>
      </c>
      <c r="BM1466" s="203" t="s">
        <v>1069</v>
      </c>
    </row>
    <row r="1467" spans="1:65" s="13" customFormat="1" ht="10.199999999999999">
      <c r="B1467" s="205"/>
      <c r="C1467" s="206"/>
      <c r="D1467" s="207" t="s">
        <v>144</v>
      </c>
      <c r="E1467" s="208" t="s">
        <v>18</v>
      </c>
      <c r="F1467" s="209" t="s">
        <v>1070</v>
      </c>
      <c r="G1467" s="206"/>
      <c r="H1467" s="208" t="s">
        <v>18</v>
      </c>
      <c r="I1467" s="210"/>
      <c r="J1467" s="206"/>
      <c r="K1467" s="206"/>
      <c r="L1467" s="211"/>
      <c r="M1467" s="212"/>
      <c r="N1467" s="213"/>
      <c r="O1467" s="213"/>
      <c r="P1467" s="213"/>
      <c r="Q1467" s="213"/>
      <c r="R1467" s="213"/>
      <c r="S1467" s="213"/>
      <c r="T1467" s="214"/>
      <c r="AT1467" s="215" t="s">
        <v>144</v>
      </c>
      <c r="AU1467" s="215" t="s">
        <v>80</v>
      </c>
      <c r="AV1467" s="13" t="s">
        <v>78</v>
      </c>
      <c r="AW1467" s="13" t="s">
        <v>33</v>
      </c>
      <c r="AX1467" s="13" t="s">
        <v>71</v>
      </c>
      <c r="AY1467" s="215" t="s">
        <v>135</v>
      </c>
    </row>
    <row r="1468" spans="1:65" s="14" customFormat="1" ht="10.199999999999999">
      <c r="B1468" s="216"/>
      <c r="C1468" s="217"/>
      <c r="D1468" s="207" t="s">
        <v>144</v>
      </c>
      <c r="E1468" s="218" t="s">
        <v>18</v>
      </c>
      <c r="F1468" s="219" t="s">
        <v>1071</v>
      </c>
      <c r="G1468" s="217"/>
      <c r="H1468" s="220">
        <v>51.6</v>
      </c>
      <c r="I1468" s="221"/>
      <c r="J1468" s="217"/>
      <c r="K1468" s="217"/>
      <c r="L1468" s="222"/>
      <c r="M1468" s="223"/>
      <c r="N1468" s="224"/>
      <c r="O1468" s="224"/>
      <c r="P1468" s="224"/>
      <c r="Q1468" s="224"/>
      <c r="R1468" s="224"/>
      <c r="S1468" s="224"/>
      <c r="T1468" s="225"/>
      <c r="AT1468" s="226" t="s">
        <v>144</v>
      </c>
      <c r="AU1468" s="226" t="s">
        <v>80</v>
      </c>
      <c r="AV1468" s="14" t="s">
        <v>80</v>
      </c>
      <c r="AW1468" s="14" t="s">
        <v>33</v>
      </c>
      <c r="AX1468" s="14" t="s">
        <v>71</v>
      </c>
      <c r="AY1468" s="226" t="s">
        <v>135</v>
      </c>
    </row>
    <row r="1469" spans="1:65" s="13" customFormat="1" ht="10.199999999999999">
      <c r="B1469" s="205"/>
      <c r="C1469" s="206"/>
      <c r="D1469" s="207" t="s">
        <v>144</v>
      </c>
      <c r="E1469" s="208" t="s">
        <v>18</v>
      </c>
      <c r="F1469" s="209" t="s">
        <v>1072</v>
      </c>
      <c r="G1469" s="206"/>
      <c r="H1469" s="208" t="s">
        <v>18</v>
      </c>
      <c r="I1469" s="210"/>
      <c r="J1469" s="206"/>
      <c r="K1469" s="206"/>
      <c r="L1469" s="211"/>
      <c r="M1469" s="212"/>
      <c r="N1469" s="213"/>
      <c r="O1469" s="213"/>
      <c r="P1469" s="213"/>
      <c r="Q1469" s="213"/>
      <c r="R1469" s="213"/>
      <c r="S1469" s="213"/>
      <c r="T1469" s="214"/>
      <c r="AT1469" s="215" t="s">
        <v>144</v>
      </c>
      <c r="AU1469" s="215" t="s">
        <v>80</v>
      </c>
      <c r="AV1469" s="13" t="s">
        <v>78</v>
      </c>
      <c r="AW1469" s="13" t="s">
        <v>33</v>
      </c>
      <c r="AX1469" s="13" t="s">
        <v>71</v>
      </c>
      <c r="AY1469" s="215" t="s">
        <v>135</v>
      </c>
    </row>
    <row r="1470" spans="1:65" s="14" customFormat="1" ht="10.199999999999999">
      <c r="B1470" s="216"/>
      <c r="C1470" s="217"/>
      <c r="D1470" s="207" t="s">
        <v>144</v>
      </c>
      <c r="E1470" s="218" t="s">
        <v>18</v>
      </c>
      <c r="F1470" s="219" t="s">
        <v>1073</v>
      </c>
      <c r="G1470" s="217"/>
      <c r="H1470" s="220">
        <v>7.2</v>
      </c>
      <c r="I1470" s="221"/>
      <c r="J1470" s="217"/>
      <c r="K1470" s="217"/>
      <c r="L1470" s="222"/>
      <c r="M1470" s="223"/>
      <c r="N1470" s="224"/>
      <c r="O1470" s="224"/>
      <c r="P1470" s="224"/>
      <c r="Q1470" s="224"/>
      <c r="R1470" s="224"/>
      <c r="S1470" s="224"/>
      <c r="T1470" s="225"/>
      <c r="AT1470" s="226" t="s">
        <v>144</v>
      </c>
      <c r="AU1470" s="226" t="s">
        <v>80</v>
      </c>
      <c r="AV1470" s="14" t="s">
        <v>80</v>
      </c>
      <c r="AW1470" s="14" t="s">
        <v>33</v>
      </c>
      <c r="AX1470" s="14" t="s">
        <v>71</v>
      </c>
      <c r="AY1470" s="226" t="s">
        <v>135</v>
      </c>
    </row>
    <row r="1471" spans="1:65" s="13" customFormat="1" ht="10.199999999999999">
      <c r="B1471" s="205"/>
      <c r="C1471" s="206"/>
      <c r="D1471" s="207" t="s">
        <v>144</v>
      </c>
      <c r="E1471" s="208" t="s">
        <v>18</v>
      </c>
      <c r="F1471" s="209" t="s">
        <v>1074</v>
      </c>
      <c r="G1471" s="206"/>
      <c r="H1471" s="208" t="s">
        <v>18</v>
      </c>
      <c r="I1471" s="210"/>
      <c r="J1471" s="206"/>
      <c r="K1471" s="206"/>
      <c r="L1471" s="211"/>
      <c r="M1471" s="212"/>
      <c r="N1471" s="213"/>
      <c r="O1471" s="213"/>
      <c r="P1471" s="213"/>
      <c r="Q1471" s="213"/>
      <c r="R1471" s="213"/>
      <c r="S1471" s="213"/>
      <c r="T1471" s="214"/>
      <c r="AT1471" s="215" t="s">
        <v>144</v>
      </c>
      <c r="AU1471" s="215" t="s">
        <v>80</v>
      </c>
      <c r="AV1471" s="13" t="s">
        <v>78</v>
      </c>
      <c r="AW1471" s="13" t="s">
        <v>33</v>
      </c>
      <c r="AX1471" s="13" t="s">
        <v>71</v>
      </c>
      <c r="AY1471" s="215" t="s">
        <v>135</v>
      </c>
    </row>
    <row r="1472" spans="1:65" s="14" customFormat="1" ht="10.199999999999999">
      <c r="B1472" s="216"/>
      <c r="C1472" s="217"/>
      <c r="D1472" s="207" t="s">
        <v>144</v>
      </c>
      <c r="E1472" s="218" t="s">
        <v>18</v>
      </c>
      <c r="F1472" s="219" t="s">
        <v>654</v>
      </c>
      <c r="G1472" s="217"/>
      <c r="H1472" s="220">
        <v>3.15</v>
      </c>
      <c r="I1472" s="221"/>
      <c r="J1472" s="217"/>
      <c r="K1472" s="217"/>
      <c r="L1472" s="222"/>
      <c r="M1472" s="223"/>
      <c r="N1472" s="224"/>
      <c r="O1472" s="224"/>
      <c r="P1472" s="224"/>
      <c r="Q1472" s="224"/>
      <c r="R1472" s="224"/>
      <c r="S1472" s="224"/>
      <c r="T1472" s="225"/>
      <c r="AT1472" s="226" t="s">
        <v>144</v>
      </c>
      <c r="AU1472" s="226" t="s">
        <v>80</v>
      </c>
      <c r="AV1472" s="14" t="s">
        <v>80</v>
      </c>
      <c r="AW1472" s="14" t="s">
        <v>33</v>
      </c>
      <c r="AX1472" s="14" t="s">
        <v>71</v>
      </c>
      <c r="AY1472" s="226" t="s">
        <v>135</v>
      </c>
    </row>
    <row r="1473" spans="1:65" s="15" customFormat="1" ht="10.199999999999999">
      <c r="B1473" s="227"/>
      <c r="C1473" s="228"/>
      <c r="D1473" s="207" t="s">
        <v>144</v>
      </c>
      <c r="E1473" s="229" t="s">
        <v>18</v>
      </c>
      <c r="F1473" s="230" t="s">
        <v>147</v>
      </c>
      <c r="G1473" s="228"/>
      <c r="H1473" s="231">
        <v>61.95</v>
      </c>
      <c r="I1473" s="232"/>
      <c r="J1473" s="228"/>
      <c r="K1473" s="228"/>
      <c r="L1473" s="233"/>
      <c r="M1473" s="234"/>
      <c r="N1473" s="235"/>
      <c r="O1473" s="235"/>
      <c r="P1473" s="235"/>
      <c r="Q1473" s="235"/>
      <c r="R1473" s="235"/>
      <c r="S1473" s="235"/>
      <c r="T1473" s="236"/>
      <c r="AT1473" s="237" t="s">
        <v>144</v>
      </c>
      <c r="AU1473" s="237" t="s">
        <v>80</v>
      </c>
      <c r="AV1473" s="15" t="s">
        <v>142</v>
      </c>
      <c r="AW1473" s="15" t="s">
        <v>33</v>
      </c>
      <c r="AX1473" s="15" t="s">
        <v>78</v>
      </c>
      <c r="AY1473" s="237" t="s">
        <v>135</v>
      </c>
    </row>
    <row r="1474" spans="1:65" s="2" customFormat="1" ht="21.75" customHeight="1">
      <c r="A1474" s="35"/>
      <c r="B1474" s="36"/>
      <c r="C1474" s="193" t="s">
        <v>1075</v>
      </c>
      <c r="D1474" s="193" t="s">
        <v>137</v>
      </c>
      <c r="E1474" s="194" t="s">
        <v>1076</v>
      </c>
      <c r="F1474" s="195" t="s">
        <v>1077</v>
      </c>
      <c r="G1474" s="196" t="s">
        <v>320</v>
      </c>
      <c r="H1474" s="197">
        <v>16.100000000000001</v>
      </c>
      <c r="I1474" s="198"/>
      <c r="J1474" s="197">
        <f>ROUND(I1474*H1474,2)</f>
        <v>0</v>
      </c>
      <c r="K1474" s="195" t="s">
        <v>398</v>
      </c>
      <c r="L1474" s="40"/>
      <c r="M1474" s="199" t="s">
        <v>18</v>
      </c>
      <c r="N1474" s="200" t="s">
        <v>42</v>
      </c>
      <c r="O1474" s="65"/>
      <c r="P1474" s="201">
        <f>O1474*H1474</f>
        <v>0</v>
      </c>
      <c r="Q1474" s="201">
        <v>8.5400000000000007E-3</v>
      </c>
      <c r="R1474" s="201">
        <f>Q1474*H1474</f>
        <v>0.13749400000000003</v>
      </c>
      <c r="S1474" s="201">
        <v>0</v>
      </c>
      <c r="T1474" s="202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203" t="s">
        <v>261</v>
      </c>
      <c r="AT1474" s="203" t="s">
        <v>137</v>
      </c>
      <c r="AU1474" s="203" t="s">
        <v>80</v>
      </c>
      <c r="AY1474" s="18" t="s">
        <v>135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8" t="s">
        <v>78</v>
      </c>
      <c r="BK1474" s="204">
        <f>ROUND(I1474*H1474,2)</f>
        <v>0</v>
      </c>
      <c r="BL1474" s="18" t="s">
        <v>261</v>
      </c>
      <c r="BM1474" s="203" t="s">
        <v>1078</v>
      </c>
    </row>
    <row r="1475" spans="1:65" s="13" customFormat="1" ht="10.199999999999999">
      <c r="B1475" s="205"/>
      <c r="C1475" s="206"/>
      <c r="D1475" s="207" t="s">
        <v>144</v>
      </c>
      <c r="E1475" s="208" t="s">
        <v>18</v>
      </c>
      <c r="F1475" s="209" t="s">
        <v>1079</v>
      </c>
      <c r="G1475" s="206"/>
      <c r="H1475" s="208" t="s">
        <v>18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144</v>
      </c>
      <c r="AU1475" s="215" t="s">
        <v>80</v>
      </c>
      <c r="AV1475" s="13" t="s">
        <v>78</v>
      </c>
      <c r="AW1475" s="13" t="s">
        <v>33</v>
      </c>
      <c r="AX1475" s="13" t="s">
        <v>71</v>
      </c>
      <c r="AY1475" s="215" t="s">
        <v>135</v>
      </c>
    </row>
    <row r="1476" spans="1:65" s="14" customFormat="1" ht="10.199999999999999">
      <c r="B1476" s="216"/>
      <c r="C1476" s="217"/>
      <c r="D1476" s="207" t="s">
        <v>144</v>
      </c>
      <c r="E1476" s="218" t="s">
        <v>18</v>
      </c>
      <c r="F1476" s="219" t="s">
        <v>1080</v>
      </c>
      <c r="G1476" s="217"/>
      <c r="H1476" s="220">
        <v>4.8</v>
      </c>
      <c r="I1476" s="221"/>
      <c r="J1476" s="217"/>
      <c r="K1476" s="217"/>
      <c r="L1476" s="222"/>
      <c r="M1476" s="223"/>
      <c r="N1476" s="224"/>
      <c r="O1476" s="224"/>
      <c r="P1476" s="224"/>
      <c r="Q1476" s="224"/>
      <c r="R1476" s="224"/>
      <c r="S1476" s="224"/>
      <c r="T1476" s="225"/>
      <c r="AT1476" s="226" t="s">
        <v>144</v>
      </c>
      <c r="AU1476" s="226" t="s">
        <v>80</v>
      </c>
      <c r="AV1476" s="14" t="s">
        <v>80</v>
      </c>
      <c r="AW1476" s="14" t="s">
        <v>33</v>
      </c>
      <c r="AX1476" s="14" t="s">
        <v>71</v>
      </c>
      <c r="AY1476" s="226" t="s">
        <v>135</v>
      </c>
    </row>
    <row r="1477" spans="1:65" s="13" customFormat="1" ht="10.199999999999999">
      <c r="B1477" s="205"/>
      <c r="C1477" s="206"/>
      <c r="D1477" s="207" t="s">
        <v>144</v>
      </c>
      <c r="E1477" s="208" t="s">
        <v>18</v>
      </c>
      <c r="F1477" s="209" t="s">
        <v>1081</v>
      </c>
      <c r="G1477" s="206"/>
      <c r="H1477" s="208" t="s">
        <v>18</v>
      </c>
      <c r="I1477" s="210"/>
      <c r="J1477" s="206"/>
      <c r="K1477" s="206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144</v>
      </c>
      <c r="AU1477" s="215" t="s">
        <v>80</v>
      </c>
      <c r="AV1477" s="13" t="s">
        <v>78</v>
      </c>
      <c r="AW1477" s="13" t="s">
        <v>33</v>
      </c>
      <c r="AX1477" s="13" t="s">
        <v>71</v>
      </c>
      <c r="AY1477" s="215" t="s">
        <v>135</v>
      </c>
    </row>
    <row r="1478" spans="1:65" s="14" customFormat="1" ht="10.199999999999999">
      <c r="B1478" s="216"/>
      <c r="C1478" s="217"/>
      <c r="D1478" s="207" t="s">
        <v>144</v>
      </c>
      <c r="E1478" s="218" t="s">
        <v>18</v>
      </c>
      <c r="F1478" s="219" t="s">
        <v>1082</v>
      </c>
      <c r="G1478" s="217"/>
      <c r="H1478" s="220">
        <v>6.6</v>
      </c>
      <c r="I1478" s="221"/>
      <c r="J1478" s="217"/>
      <c r="K1478" s="217"/>
      <c r="L1478" s="222"/>
      <c r="M1478" s="223"/>
      <c r="N1478" s="224"/>
      <c r="O1478" s="224"/>
      <c r="P1478" s="224"/>
      <c r="Q1478" s="224"/>
      <c r="R1478" s="224"/>
      <c r="S1478" s="224"/>
      <c r="T1478" s="225"/>
      <c r="AT1478" s="226" t="s">
        <v>144</v>
      </c>
      <c r="AU1478" s="226" t="s">
        <v>80</v>
      </c>
      <c r="AV1478" s="14" t="s">
        <v>80</v>
      </c>
      <c r="AW1478" s="14" t="s">
        <v>33</v>
      </c>
      <c r="AX1478" s="14" t="s">
        <v>71</v>
      </c>
      <c r="AY1478" s="226" t="s">
        <v>135</v>
      </c>
    </row>
    <row r="1479" spans="1:65" s="13" customFormat="1" ht="10.199999999999999">
      <c r="B1479" s="205"/>
      <c r="C1479" s="206"/>
      <c r="D1479" s="207" t="s">
        <v>144</v>
      </c>
      <c r="E1479" s="208" t="s">
        <v>18</v>
      </c>
      <c r="F1479" s="209" t="s">
        <v>1083</v>
      </c>
      <c r="G1479" s="206"/>
      <c r="H1479" s="208" t="s">
        <v>18</v>
      </c>
      <c r="I1479" s="210"/>
      <c r="J1479" s="206"/>
      <c r="K1479" s="206"/>
      <c r="L1479" s="211"/>
      <c r="M1479" s="212"/>
      <c r="N1479" s="213"/>
      <c r="O1479" s="213"/>
      <c r="P1479" s="213"/>
      <c r="Q1479" s="213"/>
      <c r="R1479" s="213"/>
      <c r="S1479" s="213"/>
      <c r="T1479" s="214"/>
      <c r="AT1479" s="215" t="s">
        <v>144</v>
      </c>
      <c r="AU1479" s="215" t="s">
        <v>80</v>
      </c>
      <c r="AV1479" s="13" t="s">
        <v>78</v>
      </c>
      <c r="AW1479" s="13" t="s">
        <v>33</v>
      </c>
      <c r="AX1479" s="13" t="s">
        <v>71</v>
      </c>
      <c r="AY1479" s="215" t="s">
        <v>135</v>
      </c>
    </row>
    <row r="1480" spans="1:65" s="14" customFormat="1" ht="10.199999999999999">
      <c r="B1480" s="216"/>
      <c r="C1480" s="217"/>
      <c r="D1480" s="207" t="s">
        <v>144</v>
      </c>
      <c r="E1480" s="218" t="s">
        <v>18</v>
      </c>
      <c r="F1480" s="219" t="s">
        <v>1084</v>
      </c>
      <c r="G1480" s="217"/>
      <c r="H1480" s="220">
        <v>4.7</v>
      </c>
      <c r="I1480" s="221"/>
      <c r="J1480" s="217"/>
      <c r="K1480" s="217"/>
      <c r="L1480" s="222"/>
      <c r="M1480" s="223"/>
      <c r="N1480" s="224"/>
      <c r="O1480" s="224"/>
      <c r="P1480" s="224"/>
      <c r="Q1480" s="224"/>
      <c r="R1480" s="224"/>
      <c r="S1480" s="224"/>
      <c r="T1480" s="225"/>
      <c r="AT1480" s="226" t="s">
        <v>144</v>
      </c>
      <c r="AU1480" s="226" t="s">
        <v>80</v>
      </c>
      <c r="AV1480" s="14" t="s">
        <v>80</v>
      </c>
      <c r="AW1480" s="14" t="s">
        <v>33</v>
      </c>
      <c r="AX1480" s="14" t="s">
        <v>71</v>
      </c>
      <c r="AY1480" s="226" t="s">
        <v>135</v>
      </c>
    </row>
    <row r="1481" spans="1:65" s="15" customFormat="1" ht="10.199999999999999">
      <c r="B1481" s="227"/>
      <c r="C1481" s="228"/>
      <c r="D1481" s="207" t="s">
        <v>144</v>
      </c>
      <c r="E1481" s="229" t="s">
        <v>18</v>
      </c>
      <c r="F1481" s="230" t="s">
        <v>147</v>
      </c>
      <c r="G1481" s="228"/>
      <c r="H1481" s="231">
        <v>16.099999999999998</v>
      </c>
      <c r="I1481" s="232"/>
      <c r="J1481" s="228"/>
      <c r="K1481" s="228"/>
      <c r="L1481" s="233"/>
      <c r="M1481" s="234"/>
      <c r="N1481" s="235"/>
      <c r="O1481" s="235"/>
      <c r="P1481" s="235"/>
      <c r="Q1481" s="235"/>
      <c r="R1481" s="235"/>
      <c r="S1481" s="235"/>
      <c r="T1481" s="236"/>
      <c r="AT1481" s="237" t="s">
        <v>144</v>
      </c>
      <c r="AU1481" s="237" t="s">
        <v>80</v>
      </c>
      <c r="AV1481" s="15" t="s">
        <v>142</v>
      </c>
      <c r="AW1481" s="15" t="s">
        <v>33</v>
      </c>
      <c r="AX1481" s="15" t="s">
        <v>78</v>
      </c>
      <c r="AY1481" s="237" t="s">
        <v>135</v>
      </c>
    </row>
    <row r="1482" spans="1:65" s="2" customFormat="1" ht="21.75" customHeight="1">
      <c r="A1482" s="35"/>
      <c r="B1482" s="36"/>
      <c r="C1482" s="193" t="s">
        <v>1085</v>
      </c>
      <c r="D1482" s="193" t="s">
        <v>137</v>
      </c>
      <c r="E1482" s="194" t="s">
        <v>1086</v>
      </c>
      <c r="F1482" s="195" t="s">
        <v>1087</v>
      </c>
      <c r="G1482" s="196" t="s">
        <v>320</v>
      </c>
      <c r="H1482" s="197">
        <v>16</v>
      </c>
      <c r="I1482" s="198"/>
      <c r="J1482" s="197">
        <f>ROUND(I1482*H1482,2)</f>
        <v>0</v>
      </c>
      <c r="K1482" s="195" t="s">
        <v>398</v>
      </c>
      <c r="L1482" s="40"/>
      <c r="M1482" s="199" t="s">
        <v>18</v>
      </c>
      <c r="N1482" s="200" t="s">
        <v>42</v>
      </c>
      <c r="O1482" s="65"/>
      <c r="P1482" s="201">
        <f>O1482*H1482</f>
        <v>0</v>
      </c>
      <c r="Q1482" s="201">
        <v>4.3600000000000002E-3</v>
      </c>
      <c r="R1482" s="201">
        <f>Q1482*H1482</f>
        <v>6.9760000000000003E-2</v>
      </c>
      <c r="S1482" s="201">
        <v>0</v>
      </c>
      <c r="T1482" s="202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203" t="s">
        <v>261</v>
      </c>
      <c r="AT1482" s="203" t="s">
        <v>137</v>
      </c>
      <c r="AU1482" s="203" t="s">
        <v>80</v>
      </c>
      <c r="AY1482" s="18" t="s">
        <v>135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8" t="s">
        <v>78</v>
      </c>
      <c r="BK1482" s="204">
        <f>ROUND(I1482*H1482,2)</f>
        <v>0</v>
      </c>
      <c r="BL1482" s="18" t="s">
        <v>261</v>
      </c>
      <c r="BM1482" s="203" t="s">
        <v>1088</v>
      </c>
    </row>
    <row r="1483" spans="1:65" s="13" customFormat="1" ht="10.199999999999999">
      <c r="B1483" s="205"/>
      <c r="C1483" s="206"/>
      <c r="D1483" s="207" t="s">
        <v>144</v>
      </c>
      <c r="E1483" s="208" t="s">
        <v>18</v>
      </c>
      <c r="F1483" s="209" t="s">
        <v>1089</v>
      </c>
      <c r="G1483" s="206"/>
      <c r="H1483" s="208" t="s">
        <v>18</v>
      </c>
      <c r="I1483" s="210"/>
      <c r="J1483" s="206"/>
      <c r="K1483" s="206"/>
      <c r="L1483" s="211"/>
      <c r="M1483" s="212"/>
      <c r="N1483" s="213"/>
      <c r="O1483" s="213"/>
      <c r="P1483" s="213"/>
      <c r="Q1483" s="213"/>
      <c r="R1483" s="213"/>
      <c r="S1483" s="213"/>
      <c r="T1483" s="214"/>
      <c r="AT1483" s="215" t="s">
        <v>144</v>
      </c>
      <c r="AU1483" s="215" t="s">
        <v>80</v>
      </c>
      <c r="AV1483" s="13" t="s">
        <v>78</v>
      </c>
      <c r="AW1483" s="13" t="s">
        <v>33</v>
      </c>
      <c r="AX1483" s="13" t="s">
        <v>71</v>
      </c>
      <c r="AY1483" s="215" t="s">
        <v>135</v>
      </c>
    </row>
    <row r="1484" spans="1:65" s="14" customFormat="1" ht="10.199999999999999">
      <c r="B1484" s="216"/>
      <c r="C1484" s="217"/>
      <c r="D1484" s="207" t="s">
        <v>144</v>
      </c>
      <c r="E1484" s="218" t="s">
        <v>18</v>
      </c>
      <c r="F1484" s="219" t="s">
        <v>261</v>
      </c>
      <c r="G1484" s="217"/>
      <c r="H1484" s="220">
        <v>16</v>
      </c>
      <c r="I1484" s="221"/>
      <c r="J1484" s="217"/>
      <c r="K1484" s="217"/>
      <c r="L1484" s="222"/>
      <c r="M1484" s="223"/>
      <c r="N1484" s="224"/>
      <c r="O1484" s="224"/>
      <c r="P1484" s="224"/>
      <c r="Q1484" s="224"/>
      <c r="R1484" s="224"/>
      <c r="S1484" s="224"/>
      <c r="T1484" s="225"/>
      <c r="AT1484" s="226" t="s">
        <v>144</v>
      </c>
      <c r="AU1484" s="226" t="s">
        <v>80</v>
      </c>
      <c r="AV1484" s="14" t="s">
        <v>80</v>
      </c>
      <c r="AW1484" s="14" t="s">
        <v>33</v>
      </c>
      <c r="AX1484" s="14" t="s">
        <v>71</v>
      </c>
      <c r="AY1484" s="226" t="s">
        <v>135</v>
      </c>
    </row>
    <row r="1485" spans="1:65" s="15" customFormat="1" ht="10.199999999999999">
      <c r="B1485" s="227"/>
      <c r="C1485" s="228"/>
      <c r="D1485" s="207" t="s">
        <v>144</v>
      </c>
      <c r="E1485" s="229" t="s">
        <v>18</v>
      </c>
      <c r="F1485" s="230" t="s">
        <v>147</v>
      </c>
      <c r="G1485" s="228"/>
      <c r="H1485" s="231">
        <v>16</v>
      </c>
      <c r="I1485" s="232"/>
      <c r="J1485" s="228"/>
      <c r="K1485" s="228"/>
      <c r="L1485" s="233"/>
      <c r="M1485" s="234"/>
      <c r="N1485" s="235"/>
      <c r="O1485" s="235"/>
      <c r="P1485" s="235"/>
      <c r="Q1485" s="235"/>
      <c r="R1485" s="235"/>
      <c r="S1485" s="235"/>
      <c r="T1485" s="236"/>
      <c r="AT1485" s="237" t="s">
        <v>144</v>
      </c>
      <c r="AU1485" s="237" t="s">
        <v>80</v>
      </c>
      <c r="AV1485" s="15" t="s">
        <v>142</v>
      </c>
      <c r="AW1485" s="15" t="s">
        <v>33</v>
      </c>
      <c r="AX1485" s="15" t="s">
        <v>78</v>
      </c>
      <c r="AY1485" s="237" t="s">
        <v>135</v>
      </c>
    </row>
    <row r="1486" spans="1:65" s="2" customFormat="1" ht="16.5" customHeight="1">
      <c r="A1486" s="35"/>
      <c r="B1486" s="36"/>
      <c r="C1486" s="193" t="s">
        <v>1090</v>
      </c>
      <c r="D1486" s="193" t="s">
        <v>137</v>
      </c>
      <c r="E1486" s="194" t="s">
        <v>1091</v>
      </c>
      <c r="F1486" s="195" t="s">
        <v>1092</v>
      </c>
      <c r="G1486" s="196" t="s">
        <v>320</v>
      </c>
      <c r="H1486" s="197">
        <v>26</v>
      </c>
      <c r="I1486" s="198"/>
      <c r="J1486" s="197">
        <f>ROUND(I1486*H1486,2)</f>
        <v>0</v>
      </c>
      <c r="K1486" s="195" t="s">
        <v>398</v>
      </c>
      <c r="L1486" s="40"/>
      <c r="M1486" s="199" t="s">
        <v>18</v>
      </c>
      <c r="N1486" s="200" t="s">
        <v>42</v>
      </c>
      <c r="O1486" s="65"/>
      <c r="P1486" s="201">
        <f>O1486*H1486</f>
        <v>0</v>
      </c>
      <c r="Q1486" s="201">
        <v>1.3699999999999999E-3</v>
      </c>
      <c r="R1486" s="201">
        <f>Q1486*H1486</f>
        <v>3.5619999999999999E-2</v>
      </c>
      <c r="S1486" s="201">
        <v>0</v>
      </c>
      <c r="T1486" s="202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203" t="s">
        <v>261</v>
      </c>
      <c r="AT1486" s="203" t="s">
        <v>137</v>
      </c>
      <c r="AU1486" s="203" t="s">
        <v>80</v>
      </c>
      <c r="AY1486" s="18" t="s">
        <v>135</v>
      </c>
      <c r="BE1486" s="204">
        <f>IF(N1486="základní",J1486,0)</f>
        <v>0</v>
      </c>
      <c r="BF1486" s="204">
        <f>IF(N1486="snížená",J1486,0)</f>
        <v>0</v>
      </c>
      <c r="BG1486" s="204">
        <f>IF(N1486="zákl. přenesená",J1486,0)</f>
        <v>0</v>
      </c>
      <c r="BH1486" s="204">
        <f>IF(N1486="sníž. přenesená",J1486,0)</f>
        <v>0</v>
      </c>
      <c r="BI1486" s="204">
        <f>IF(N1486="nulová",J1486,0)</f>
        <v>0</v>
      </c>
      <c r="BJ1486" s="18" t="s">
        <v>78</v>
      </c>
      <c r="BK1486" s="204">
        <f>ROUND(I1486*H1486,2)</f>
        <v>0</v>
      </c>
      <c r="BL1486" s="18" t="s">
        <v>261</v>
      </c>
      <c r="BM1486" s="203" t="s">
        <v>1093</v>
      </c>
    </row>
    <row r="1487" spans="1:65" s="13" customFormat="1" ht="10.199999999999999">
      <c r="B1487" s="205"/>
      <c r="C1487" s="206"/>
      <c r="D1487" s="207" t="s">
        <v>144</v>
      </c>
      <c r="E1487" s="208" t="s">
        <v>18</v>
      </c>
      <c r="F1487" s="209" t="s">
        <v>1094</v>
      </c>
      <c r="G1487" s="206"/>
      <c r="H1487" s="208" t="s">
        <v>18</v>
      </c>
      <c r="I1487" s="210"/>
      <c r="J1487" s="206"/>
      <c r="K1487" s="206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144</v>
      </c>
      <c r="AU1487" s="215" t="s">
        <v>80</v>
      </c>
      <c r="AV1487" s="13" t="s">
        <v>78</v>
      </c>
      <c r="AW1487" s="13" t="s">
        <v>33</v>
      </c>
      <c r="AX1487" s="13" t="s">
        <v>71</v>
      </c>
      <c r="AY1487" s="215" t="s">
        <v>135</v>
      </c>
    </row>
    <row r="1488" spans="1:65" s="14" customFormat="1" ht="10.199999999999999">
      <c r="B1488" s="216"/>
      <c r="C1488" s="217"/>
      <c r="D1488" s="207" t="s">
        <v>144</v>
      </c>
      <c r="E1488" s="218" t="s">
        <v>18</v>
      </c>
      <c r="F1488" s="219" t="s">
        <v>265</v>
      </c>
      <c r="G1488" s="217"/>
      <c r="H1488" s="220">
        <v>17</v>
      </c>
      <c r="I1488" s="221"/>
      <c r="J1488" s="217"/>
      <c r="K1488" s="217"/>
      <c r="L1488" s="222"/>
      <c r="M1488" s="223"/>
      <c r="N1488" s="224"/>
      <c r="O1488" s="224"/>
      <c r="P1488" s="224"/>
      <c r="Q1488" s="224"/>
      <c r="R1488" s="224"/>
      <c r="S1488" s="224"/>
      <c r="T1488" s="225"/>
      <c r="AT1488" s="226" t="s">
        <v>144</v>
      </c>
      <c r="AU1488" s="226" t="s">
        <v>80</v>
      </c>
      <c r="AV1488" s="14" t="s">
        <v>80</v>
      </c>
      <c r="AW1488" s="14" t="s">
        <v>33</v>
      </c>
      <c r="AX1488" s="14" t="s">
        <v>71</v>
      </c>
      <c r="AY1488" s="226" t="s">
        <v>135</v>
      </c>
    </row>
    <row r="1489" spans="1:65" s="13" customFormat="1" ht="10.199999999999999">
      <c r="B1489" s="205"/>
      <c r="C1489" s="206"/>
      <c r="D1489" s="207" t="s">
        <v>144</v>
      </c>
      <c r="E1489" s="208" t="s">
        <v>18</v>
      </c>
      <c r="F1489" s="209" t="s">
        <v>1095</v>
      </c>
      <c r="G1489" s="206"/>
      <c r="H1489" s="208" t="s">
        <v>18</v>
      </c>
      <c r="I1489" s="210"/>
      <c r="J1489" s="206"/>
      <c r="K1489" s="206"/>
      <c r="L1489" s="211"/>
      <c r="M1489" s="212"/>
      <c r="N1489" s="213"/>
      <c r="O1489" s="213"/>
      <c r="P1489" s="213"/>
      <c r="Q1489" s="213"/>
      <c r="R1489" s="213"/>
      <c r="S1489" s="213"/>
      <c r="T1489" s="214"/>
      <c r="AT1489" s="215" t="s">
        <v>144</v>
      </c>
      <c r="AU1489" s="215" t="s">
        <v>80</v>
      </c>
      <c r="AV1489" s="13" t="s">
        <v>78</v>
      </c>
      <c r="AW1489" s="13" t="s">
        <v>33</v>
      </c>
      <c r="AX1489" s="13" t="s">
        <v>71</v>
      </c>
      <c r="AY1489" s="215" t="s">
        <v>135</v>
      </c>
    </row>
    <row r="1490" spans="1:65" s="14" customFormat="1" ht="10.199999999999999">
      <c r="B1490" s="216"/>
      <c r="C1490" s="217"/>
      <c r="D1490" s="207" t="s">
        <v>144</v>
      </c>
      <c r="E1490" s="218" t="s">
        <v>18</v>
      </c>
      <c r="F1490" s="219" t="s">
        <v>209</v>
      </c>
      <c r="G1490" s="217"/>
      <c r="H1490" s="220">
        <v>9</v>
      </c>
      <c r="I1490" s="221"/>
      <c r="J1490" s="217"/>
      <c r="K1490" s="217"/>
      <c r="L1490" s="222"/>
      <c r="M1490" s="223"/>
      <c r="N1490" s="224"/>
      <c r="O1490" s="224"/>
      <c r="P1490" s="224"/>
      <c r="Q1490" s="224"/>
      <c r="R1490" s="224"/>
      <c r="S1490" s="224"/>
      <c r="T1490" s="225"/>
      <c r="AT1490" s="226" t="s">
        <v>144</v>
      </c>
      <c r="AU1490" s="226" t="s">
        <v>80</v>
      </c>
      <c r="AV1490" s="14" t="s">
        <v>80</v>
      </c>
      <c r="AW1490" s="14" t="s">
        <v>33</v>
      </c>
      <c r="AX1490" s="14" t="s">
        <v>71</v>
      </c>
      <c r="AY1490" s="226" t="s">
        <v>135</v>
      </c>
    </row>
    <row r="1491" spans="1:65" s="15" customFormat="1" ht="10.199999999999999">
      <c r="B1491" s="227"/>
      <c r="C1491" s="228"/>
      <c r="D1491" s="207" t="s">
        <v>144</v>
      </c>
      <c r="E1491" s="229" t="s">
        <v>18</v>
      </c>
      <c r="F1491" s="230" t="s">
        <v>147</v>
      </c>
      <c r="G1491" s="228"/>
      <c r="H1491" s="231">
        <v>26</v>
      </c>
      <c r="I1491" s="232"/>
      <c r="J1491" s="228"/>
      <c r="K1491" s="228"/>
      <c r="L1491" s="233"/>
      <c r="M1491" s="234"/>
      <c r="N1491" s="235"/>
      <c r="O1491" s="235"/>
      <c r="P1491" s="235"/>
      <c r="Q1491" s="235"/>
      <c r="R1491" s="235"/>
      <c r="S1491" s="235"/>
      <c r="T1491" s="236"/>
      <c r="AT1491" s="237" t="s">
        <v>144</v>
      </c>
      <c r="AU1491" s="237" t="s">
        <v>80</v>
      </c>
      <c r="AV1491" s="15" t="s">
        <v>142</v>
      </c>
      <c r="AW1491" s="15" t="s">
        <v>33</v>
      </c>
      <c r="AX1491" s="15" t="s">
        <v>78</v>
      </c>
      <c r="AY1491" s="237" t="s">
        <v>135</v>
      </c>
    </row>
    <row r="1492" spans="1:65" s="2" customFormat="1" ht="16.5" customHeight="1">
      <c r="A1492" s="35"/>
      <c r="B1492" s="36"/>
      <c r="C1492" s="193" t="s">
        <v>1096</v>
      </c>
      <c r="D1492" s="193" t="s">
        <v>137</v>
      </c>
      <c r="E1492" s="194" t="s">
        <v>1097</v>
      </c>
      <c r="F1492" s="195" t="s">
        <v>1098</v>
      </c>
      <c r="G1492" s="196" t="s">
        <v>320</v>
      </c>
      <c r="H1492" s="197">
        <v>80</v>
      </c>
      <c r="I1492" s="198"/>
      <c r="J1492" s="197">
        <f>ROUND(I1492*H1492,2)</f>
        <v>0</v>
      </c>
      <c r="K1492" s="195" t="s">
        <v>141</v>
      </c>
      <c r="L1492" s="40"/>
      <c r="M1492" s="199" t="s">
        <v>18</v>
      </c>
      <c r="N1492" s="200" t="s">
        <v>42</v>
      </c>
      <c r="O1492" s="65"/>
      <c r="P1492" s="201">
        <f>O1492*H1492</f>
        <v>0</v>
      </c>
      <c r="Q1492" s="201">
        <v>1.74E-3</v>
      </c>
      <c r="R1492" s="201">
        <f>Q1492*H1492</f>
        <v>0.13919999999999999</v>
      </c>
      <c r="S1492" s="201">
        <v>0</v>
      </c>
      <c r="T1492" s="202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3" t="s">
        <v>261</v>
      </c>
      <c r="AT1492" s="203" t="s">
        <v>137</v>
      </c>
      <c r="AU1492" s="203" t="s">
        <v>80</v>
      </c>
      <c r="AY1492" s="18" t="s">
        <v>135</v>
      </c>
      <c r="BE1492" s="204">
        <f>IF(N1492="základní",J1492,0)</f>
        <v>0</v>
      </c>
      <c r="BF1492" s="204">
        <f>IF(N1492="snížená",J1492,0)</f>
        <v>0</v>
      </c>
      <c r="BG1492" s="204">
        <f>IF(N1492="zákl. přenesená",J1492,0)</f>
        <v>0</v>
      </c>
      <c r="BH1492" s="204">
        <f>IF(N1492="sníž. přenesená",J1492,0)</f>
        <v>0</v>
      </c>
      <c r="BI1492" s="204">
        <f>IF(N1492="nulová",J1492,0)</f>
        <v>0</v>
      </c>
      <c r="BJ1492" s="18" t="s">
        <v>78</v>
      </c>
      <c r="BK1492" s="204">
        <f>ROUND(I1492*H1492,2)</f>
        <v>0</v>
      </c>
      <c r="BL1492" s="18" t="s">
        <v>261</v>
      </c>
      <c r="BM1492" s="203" t="s">
        <v>1099</v>
      </c>
    </row>
    <row r="1493" spans="1:65" s="13" customFormat="1" ht="10.199999999999999">
      <c r="B1493" s="205"/>
      <c r="C1493" s="206"/>
      <c r="D1493" s="207" t="s">
        <v>144</v>
      </c>
      <c r="E1493" s="208" t="s">
        <v>18</v>
      </c>
      <c r="F1493" s="209" t="s">
        <v>1100</v>
      </c>
      <c r="G1493" s="206"/>
      <c r="H1493" s="208" t="s">
        <v>18</v>
      </c>
      <c r="I1493" s="210"/>
      <c r="J1493" s="206"/>
      <c r="K1493" s="206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144</v>
      </c>
      <c r="AU1493" s="215" t="s">
        <v>80</v>
      </c>
      <c r="AV1493" s="13" t="s">
        <v>78</v>
      </c>
      <c r="AW1493" s="13" t="s">
        <v>33</v>
      </c>
      <c r="AX1493" s="13" t="s">
        <v>71</v>
      </c>
      <c r="AY1493" s="215" t="s">
        <v>135</v>
      </c>
    </row>
    <row r="1494" spans="1:65" s="14" customFormat="1" ht="10.199999999999999">
      <c r="B1494" s="216"/>
      <c r="C1494" s="217"/>
      <c r="D1494" s="207" t="s">
        <v>144</v>
      </c>
      <c r="E1494" s="218" t="s">
        <v>18</v>
      </c>
      <c r="F1494" s="219" t="s">
        <v>289</v>
      </c>
      <c r="G1494" s="217"/>
      <c r="H1494" s="220">
        <v>22</v>
      </c>
      <c r="I1494" s="221"/>
      <c r="J1494" s="217"/>
      <c r="K1494" s="217"/>
      <c r="L1494" s="222"/>
      <c r="M1494" s="223"/>
      <c r="N1494" s="224"/>
      <c r="O1494" s="224"/>
      <c r="P1494" s="224"/>
      <c r="Q1494" s="224"/>
      <c r="R1494" s="224"/>
      <c r="S1494" s="224"/>
      <c r="T1494" s="225"/>
      <c r="AT1494" s="226" t="s">
        <v>144</v>
      </c>
      <c r="AU1494" s="226" t="s">
        <v>80</v>
      </c>
      <c r="AV1494" s="14" t="s">
        <v>80</v>
      </c>
      <c r="AW1494" s="14" t="s">
        <v>33</v>
      </c>
      <c r="AX1494" s="14" t="s">
        <v>71</v>
      </c>
      <c r="AY1494" s="226" t="s">
        <v>135</v>
      </c>
    </row>
    <row r="1495" spans="1:65" s="13" customFormat="1" ht="10.199999999999999">
      <c r="B1495" s="205"/>
      <c r="C1495" s="206"/>
      <c r="D1495" s="207" t="s">
        <v>144</v>
      </c>
      <c r="E1495" s="208" t="s">
        <v>18</v>
      </c>
      <c r="F1495" s="209" t="s">
        <v>1101</v>
      </c>
      <c r="G1495" s="206"/>
      <c r="H1495" s="208" t="s">
        <v>18</v>
      </c>
      <c r="I1495" s="210"/>
      <c r="J1495" s="206"/>
      <c r="K1495" s="206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144</v>
      </c>
      <c r="AU1495" s="215" t="s">
        <v>80</v>
      </c>
      <c r="AV1495" s="13" t="s">
        <v>78</v>
      </c>
      <c r="AW1495" s="13" t="s">
        <v>33</v>
      </c>
      <c r="AX1495" s="13" t="s">
        <v>71</v>
      </c>
      <c r="AY1495" s="215" t="s">
        <v>135</v>
      </c>
    </row>
    <row r="1496" spans="1:65" s="14" customFormat="1" ht="10.199999999999999">
      <c r="B1496" s="216"/>
      <c r="C1496" s="217"/>
      <c r="D1496" s="207" t="s">
        <v>144</v>
      </c>
      <c r="E1496" s="218" t="s">
        <v>18</v>
      </c>
      <c r="F1496" s="219" t="s">
        <v>707</v>
      </c>
      <c r="G1496" s="217"/>
      <c r="H1496" s="220">
        <v>58</v>
      </c>
      <c r="I1496" s="221"/>
      <c r="J1496" s="217"/>
      <c r="K1496" s="217"/>
      <c r="L1496" s="222"/>
      <c r="M1496" s="223"/>
      <c r="N1496" s="224"/>
      <c r="O1496" s="224"/>
      <c r="P1496" s="224"/>
      <c r="Q1496" s="224"/>
      <c r="R1496" s="224"/>
      <c r="S1496" s="224"/>
      <c r="T1496" s="225"/>
      <c r="AT1496" s="226" t="s">
        <v>144</v>
      </c>
      <c r="AU1496" s="226" t="s">
        <v>80</v>
      </c>
      <c r="AV1496" s="14" t="s">
        <v>80</v>
      </c>
      <c r="AW1496" s="14" t="s">
        <v>33</v>
      </c>
      <c r="AX1496" s="14" t="s">
        <v>71</v>
      </c>
      <c r="AY1496" s="226" t="s">
        <v>135</v>
      </c>
    </row>
    <row r="1497" spans="1:65" s="15" customFormat="1" ht="10.199999999999999">
      <c r="B1497" s="227"/>
      <c r="C1497" s="228"/>
      <c r="D1497" s="207" t="s">
        <v>144</v>
      </c>
      <c r="E1497" s="229" t="s">
        <v>18</v>
      </c>
      <c r="F1497" s="230" t="s">
        <v>147</v>
      </c>
      <c r="G1497" s="228"/>
      <c r="H1497" s="231">
        <v>80</v>
      </c>
      <c r="I1497" s="232"/>
      <c r="J1497" s="228"/>
      <c r="K1497" s="228"/>
      <c r="L1497" s="233"/>
      <c r="M1497" s="234"/>
      <c r="N1497" s="235"/>
      <c r="O1497" s="235"/>
      <c r="P1497" s="235"/>
      <c r="Q1497" s="235"/>
      <c r="R1497" s="235"/>
      <c r="S1497" s="235"/>
      <c r="T1497" s="236"/>
      <c r="AT1497" s="237" t="s">
        <v>144</v>
      </c>
      <c r="AU1497" s="237" t="s">
        <v>80</v>
      </c>
      <c r="AV1497" s="15" t="s">
        <v>142</v>
      </c>
      <c r="AW1497" s="15" t="s">
        <v>33</v>
      </c>
      <c r="AX1497" s="15" t="s">
        <v>78</v>
      </c>
      <c r="AY1497" s="237" t="s">
        <v>135</v>
      </c>
    </row>
    <row r="1498" spans="1:65" s="2" customFormat="1" ht="21.75" customHeight="1">
      <c r="A1498" s="35"/>
      <c r="B1498" s="36"/>
      <c r="C1498" s="193" t="s">
        <v>1102</v>
      </c>
      <c r="D1498" s="193" t="s">
        <v>137</v>
      </c>
      <c r="E1498" s="194" t="s">
        <v>1103</v>
      </c>
      <c r="F1498" s="195" t="s">
        <v>1104</v>
      </c>
      <c r="G1498" s="196" t="s">
        <v>320</v>
      </c>
      <c r="H1498" s="197">
        <v>51</v>
      </c>
      <c r="I1498" s="198"/>
      <c r="J1498" s="197">
        <f>ROUND(I1498*H1498,2)</f>
        <v>0</v>
      </c>
      <c r="K1498" s="195" t="s">
        <v>398</v>
      </c>
      <c r="L1498" s="40"/>
      <c r="M1498" s="199" t="s">
        <v>18</v>
      </c>
      <c r="N1498" s="200" t="s">
        <v>42</v>
      </c>
      <c r="O1498" s="65"/>
      <c r="P1498" s="201">
        <f>O1498*H1498</f>
        <v>0</v>
      </c>
      <c r="Q1498" s="201">
        <v>6.4099999999999999E-3</v>
      </c>
      <c r="R1498" s="201">
        <f>Q1498*H1498</f>
        <v>0.32690999999999998</v>
      </c>
      <c r="S1498" s="201">
        <v>0</v>
      </c>
      <c r="T1498" s="202">
        <f>S1498*H1498</f>
        <v>0</v>
      </c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R1498" s="203" t="s">
        <v>261</v>
      </c>
      <c r="AT1498" s="203" t="s">
        <v>137</v>
      </c>
      <c r="AU1498" s="203" t="s">
        <v>80</v>
      </c>
      <c r="AY1498" s="18" t="s">
        <v>135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8" t="s">
        <v>78</v>
      </c>
      <c r="BK1498" s="204">
        <f>ROUND(I1498*H1498,2)</f>
        <v>0</v>
      </c>
      <c r="BL1498" s="18" t="s">
        <v>261</v>
      </c>
      <c r="BM1498" s="203" t="s">
        <v>1105</v>
      </c>
    </row>
    <row r="1499" spans="1:65" s="13" customFormat="1" ht="10.199999999999999">
      <c r="B1499" s="205"/>
      <c r="C1499" s="206"/>
      <c r="D1499" s="207" t="s">
        <v>144</v>
      </c>
      <c r="E1499" s="208" t="s">
        <v>18</v>
      </c>
      <c r="F1499" s="209" t="s">
        <v>1106</v>
      </c>
      <c r="G1499" s="206"/>
      <c r="H1499" s="208" t="s">
        <v>18</v>
      </c>
      <c r="I1499" s="210"/>
      <c r="J1499" s="206"/>
      <c r="K1499" s="206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144</v>
      </c>
      <c r="AU1499" s="215" t="s">
        <v>80</v>
      </c>
      <c r="AV1499" s="13" t="s">
        <v>78</v>
      </c>
      <c r="AW1499" s="13" t="s">
        <v>33</v>
      </c>
      <c r="AX1499" s="13" t="s">
        <v>71</v>
      </c>
      <c r="AY1499" s="215" t="s">
        <v>135</v>
      </c>
    </row>
    <row r="1500" spans="1:65" s="14" customFormat="1" ht="10.199999999999999">
      <c r="B1500" s="216"/>
      <c r="C1500" s="217"/>
      <c r="D1500" s="207" t="s">
        <v>144</v>
      </c>
      <c r="E1500" s="218" t="s">
        <v>18</v>
      </c>
      <c r="F1500" s="219" t="s">
        <v>389</v>
      </c>
      <c r="G1500" s="217"/>
      <c r="H1500" s="220">
        <v>31</v>
      </c>
      <c r="I1500" s="221"/>
      <c r="J1500" s="217"/>
      <c r="K1500" s="217"/>
      <c r="L1500" s="222"/>
      <c r="M1500" s="223"/>
      <c r="N1500" s="224"/>
      <c r="O1500" s="224"/>
      <c r="P1500" s="224"/>
      <c r="Q1500" s="224"/>
      <c r="R1500" s="224"/>
      <c r="S1500" s="224"/>
      <c r="T1500" s="225"/>
      <c r="AT1500" s="226" t="s">
        <v>144</v>
      </c>
      <c r="AU1500" s="226" t="s">
        <v>80</v>
      </c>
      <c r="AV1500" s="14" t="s">
        <v>80</v>
      </c>
      <c r="AW1500" s="14" t="s">
        <v>33</v>
      </c>
      <c r="AX1500" s="14" t="s">
        <v>71</v>
      </c>
      <c r="AY1500" s="226" t="s">
        <v>135</v>
      </c>
    </row>
    <row r="1501" spans="1:65" s="13" customFormat="1" ht="10.199999999999999">
      <c r="B1501" s="205"/>
      <c r="C1501" s="206"/>
      <c r="D1501" s="207" t="s">
        <v>144</v>
      </c>
      <c r="E1501" s="208" t="s">
        <v>18</v>
      </c>
      <c r="F1501" s="209" t="s">
        <v>1107</v>
      </c>
      <c r="G1501" s="206"/>
      <c r="H1501" s="208" t="s">
        <v>18</v>
      </c>
      <c r="I1501" s="210"/>
      <c r="J1501" s="206"/>
      <c r="K1501" s="206"/>
      <c r="L1501" s="211"/>
      <c r="M1501" s="212"/>
      <c r="N1501" s="213"/>
      <c r="O1501" s="213"/>
      <c r="P1501" s="213"/>
      <c r="Q1501" s="213"/>
      <c r="R1501" s="213"/>
      <c r="S1501" s="213"/>
      <c r="T1501" s="214"/>
      <c r="AT1501" s="215" t="s">
        <v>144</v>
      </c>
      <c r="AU1501" s="215" t="s">
        <v>80</v>
      </c>
      <c r="AV1501" s="13" t="s">
        <v>78</v>
      </c>
      <c r="AW1501" s="13" t="s">
        <v>33</v>
      </c>
      <c r="AX1501" s="13" t="s">
        <v>71</v>
      </c>
      <c r="AY1501" s="215" t="s">
        <v>135</v>
      </c>
    </row>
    <row r="1502" spans="1:65" s="14" customFormat="1" ht="10.199999999999999">
      <c r="B1502" s="216"/>
      <c r="C1502" s="217"/>
      <c r="D1502" s="207" t="s">
        <v>144</v>
      </c>
      <c r="E1502" s="218" t="s">
        <v>18</v>
      </c>
      <c r="F1502" s="219" t="s">
        <v>280</v>
      </c>
      <c r="G1502" s="217"/>
      <c r="H1502" s="220">
        <v>20</v>
      </c>
      <c r="I1502" s="221"/>
      <c r="J1502" s="217"/>
      <c r="K1502" s="217"/>
      <c r="L1502" s="222"/>
      <c r="M1502" s="223"/>
      <c r="N1502" s="224"/>
      <c r="O1502" s="224"/>
      <c r="P1502" s="224"/>
      <c r="Q1502" s="224"/>
      <c r="R1502" s="224"/>
      <c r="S1502" s="224"/>
      <c r="T1502" s="225"/>
      <c r="AT1502" s="226" t="s">
        <v>144</v>
      </c>
      <c r="AU1502" s="226" t="s">
        <v>80</v>
      </c>
      <c r="AV1502" s="14" t="s">
        <v>80</v>
      </c>
      <c r="AW1502" s="14" t="s">
        <v>33</v>
      </c>
      <c r="AX1502" s="14" t="s">
        <v>71</v>
      </c>
      <c r="AY1502" s="226" t="s">
        <v>135</v>
      </c>
    </row>
    <row r="1503" spans="1:65" s="15" customFormat="1" ht="10.199999999999999">
      <c r="B1503" s="227"/>
      <c r="C1503" s="228"/>
      <c r="D1503" s="207" t="s">
        <v>144</v>
      </c>
      <c r="E1503" s="229" t="s">
        <v>18</v>
      </c>
      <c r="F1503" s="230" t="s">
        <v>147</v>
      </c>
      <c r="G1503" s="228"/>
      <c r="H1503" s="231">
        <v>51</v>
      </c>
      <c r="I1503" s="232"/>
      <c r="J1503" s="228"/>
      <c r="K1503" s="228"/>
      <c r="L1503" s="233"/>
      <c r="M1503" s="234"/>
      <c r="N1503" s="235"/>
      <c r="O1503" s="235"/>
      <c r="P1503" s="235"/>
      <c r="Q1503" s="235"/>
      <c r="R1503" s="235"/>
      <c r="S1503" s="235"/>
      <c r="T1503" s="236"/>
      <c r="AT1503" s="237" t="s">
        <v>144</v>
      </c>
      <c r="AU1503" s="237" t="s">
        <v>80</v>
      </c>
      <c r="AV1503" s="15" t="s">
        <v>142</v>
      </c>
      <c r="AW1503" s="15" t="s">
        <v>33</v>
      </c>
      <c r="AX1503" s="15" t="s">
        <v>78</v>
      </c>
      <c r="AY1503" s="237" t="s">
        <v>135</v>
      </c>
    </row>
    <row r="1504" spans="1:65" s="2" customFormat="1" ht="21.75" customHeight="1">
      <c r="A1504" s="35"/>
      <c r="B1504" s="36"/>
      <c r="C1504" s="193" t="s">
        <v>1108</v>
      </c>
      <c r="D1504" s="193" t="s">
        <v>137</v>
      </c>
      <c r="E1504" s="194" t="s">
        <v>1109</v>
      </c>
      <c r="F1504" s="195" t="s">
        <v>1110</v>
      </c>
      <c r="G1504" s="196" t="s">
        <v>320</v>
      </c>
      <c r="H1504" s="197">
        <v>122</v>
      </c>
      <c r="I1504" s="198"/>
      <c r="J1504" s="197">
        <f>ROUND(I1504*H1504,2)</f>
        <v>0</v>
      </c>
      <c r="K1504" s="195" t="s">
        <v>398</v>
      </c>
      <c r="L1504" s="40"/>
      <c r="M1504" s="199" t="s">
        <v>18</v>
      </c>
      <c r="N1504" s="200" t="s">
        <v>42</v>
      </c>
      <c r="O1504" s="65"/>
      <c r="P1504" s="201">
        <f>O1504*H1504</f>
        <v>0</v>
      </c>
      <c r="Q1504" s="201">
        <v>2.8600000000000001E-3</v>
      </c>
      <c r="R1504" s="201">
        <f>Q1504*H1504</f>
        <v>0.34892000000000001</v>
      </c>
      <c r="S1504" s="201">
        <v>0</v>
      </c>
      <c r="T1504" s="202">
        <f>S1504*H1504</f>
        <v>0</v>
      </c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R1504" s="203" t="s">
        <v>261</v>
      </c>
      <c r="AT1504" s="203" t="s">
        <v>137</v>
      </c>
      <c r="AU1504" s="203" t="s">
        <v>80</v>
      </c>
      <c r="AY1504" s="18" t="s">
        <v>135</v>
      </c>
      <c r="BE1504" s="204">
        <f>IF(N1504="základní",J1504,0)</f>
        <v>0</v>
      </c>
      <c r="BF1504" s="204">
        <f>IF(N1504="snížená",J1504,0)</f>
        <v>0</v>
      </c>
      <c r="BG1504" s="204">
        <f>IF(N1504="zákl. přenesená",J1504,0)</f>
        <v>0</v>
      </c>
      <c r="BH1504" s="204">
        <f>IF(N1504="sníž. přenesená",J1504,0)</f>
        <v>0</v>
      </c>
      <c r="BI1504" s="204">
        <f>IF(N1504="nulová",J1504,0)</f>
        <v>0</v>
      </c>
      <c r="BJ1504" s="18" t="s">
        <v>78</v>
      </c>
      <c r="BK1504" s="204">
        <f>ROUND(I1504*H1504,2)</f>
        <v>0</v>
      </c>
      <c r="BL1504" s="18" t="s">
        <v>261</v>
      </c>
      <c r="BM1504" s="203" t="s">
        <v>1111</v>
      </c>
    </row>
    <row r="1505" spans="1:65" s="13" customFormat="1" ht="10.199999999999999">
      <c r="B1505" s="205"/>
      <c r="C1505" s="206"/>
      <c r="D1505" s="207" t="s">
        <v>144</v>
      </c>
      <c r="E1505" s="208" t="s">
        <v>18</v>
      </c>
      <c r="F1505" s="209" t="s">
        <v>1112</v>
      </c>
      <c r="G1505" s="206"/>
      <c r="H1505" s="208" t="s">
        <v>18</v>
      </c>
      <c r="I1505" s="210"/>
      <c r="J1505" s="206"/>
      <c r="K1505" s="206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144</v>
      </c>
      <c r="AU1505" s="215" t="s">
        <v>80</v>
      </c>
      <c r="AV1505" s="13" t="s">
        <v>78</v>
      </c>
      <c r="AW1505" s="13" t="s">
        <v>33</v>
      </c>
      <c r="AX1505" s="13" t="s">
        <v>71</v>
      </c>
      <c r="AY1505" s="215" t="s">
        <v>135</v>
      </c>
    </row>
    <row r="1506" spans="1:65" s="14" customFormat="1" ht="10.199999999999999">
      <c r="B1506" s="216"/>
      <c r="C1506" s="217"/>
      <c r="D1506" s="207" t="s">
        <v>144</v>
      </c>
      <c r="E1506" s="218" t="s">
        <v>18</v>
      </c>
      <c r="F1506" s="219" t="s">
        <v>675</v>
      </c>
      <c r="G1506" s="217"/>
      <c r="H1506" s="220">
        <v>56</v>
      </c>
      <c r="I1506" s="221"/>
      <c r="J1506" s="217"/>
      <c r="K1506" s="217"/>
      <c r="L1506" s="222"/>
      <c r="M1506" s="223"/>
      <c r="N1506" s="224"/>
      <c r="O1506" s="224"/>
      <c r="P1506" s="224"/>
      <c r="Q1506" s="224"/>
      <c r="R1506" s="224"/>
      <c r="S1506" s="224"/>
      <c r="T1506" s="225"/>
      <c r="AT1506" s="226" t="s">
        <v>144</v>
      </c>
      <c r="AU1506" s="226" t="s">
        <v>80</v>
      </c>
      <c r="AV1506" s="14" t="s">
        <v>80</v>
      </c>
      <c r="AW1506" s="14" t="s">
        <v>33</v>
      </c>
      <c r="AX1506" s="14" t="s">
        <v>71</v>
      </c>
      <c r="AY1506" s="226" t="s">
        <v>135</v>
      </c>
    </row>
    <row r="1507" spans="1:65" s="13" customFormat="1" ht="10.199999999999999">
      <c r="B1507" s="205"/>
      <c r="C1507" s="206"/>
      <c r="D1507" s="207" t="s">
        <v>144</v>
      </c>
      <c r="E1507" s="208" t="s">
        <v>18</v>
      </c>
      <c r="F1507" s="209" t="s">
        <v>1113</v>
      </c>
      <c r="G1507" s="206"/>
      <c r="H1507" s="208" t="s">
        <v>18</v>
      </c>
      <c r="I1507" s="210"/>
      <c r="J1507" s="206"/>
      <c r="K1507" s="206"/>
      <c r="L1507" s="211"/>
      <c r="M1507" s="212"/>
      <c r="N1507" s="213"/>
      <c r="O1507" s="213"/>
      <c r="P1507" s="213"/>
      <c r="Q1507" s="213"/>
      <c r="R1507" s="213"/>
      <c r="S1507" s="213"/>
      <c r="T1507" s="214"/>
      <c r="AT1507" s="215" t="s">
        <v>144</v>
      </c>
      <c r="AU1507" s="215" t="s">
        <v>80</v>
      </c>
      <c r="AV1507" s="13" t="s">
        <v>78</v>
      </c>
      <c r="AW1507" s="13" t="s">
        <v>33</v>
      </c>
      <c r="AX1507" s="13" t="s">
        <v>71</v>
      </c>
      <c r="AY1507" s="215" t="s">
        <v>135</v>
      </c>
    </row>
    <row r="1508" spans="1:65" s="14" customFormat="1" ht="10.199999999999999">
      <c r="B1508" s="216"/>
      <c r="C1508" s="217"/>
      <c r="D1508" s="207" t="s">
        <v>144</v>
      </c>
      <c r="E1508" s="218" t="s">
        <v>18</v>
      </c>
      <c r="F1508" s="219" t="s">
        <v>768</v>
      </c>
      <c r="G1508" s="217"/>
      <c r="H1508" s="220">
        <v>66</v>
      </c>
      <c r="I1508" s="221"/>
      <c r="J1508" s="217"/>
      <c r="K1508" s="217"/>
      <c r="L1508" s="222"/>
      <c r="M1508" s="223"/>
      <c r="N1508" s="224"/>
      <c r="O1508" s="224"/>
      <c r="P1508" s="224"/>
      <c r="Q1508" s="224"/>
      <c r="R1508" s="224"/>
      <c r="S1508" s="224"/>
      <c r="T1508" s="225"/>
      <c r="AT1508" s="226" t="s">
        <v>144</v>
      </c>
      <c r="AU1508" s="226" t="s">
        <v>80</v>
      </c>
      <c r="AV1508" s="14" t="s">
        <v>80</v>
      </c>
      <c r="AW1508" s="14" t="s">
        <v>33</v>
      </c>
      <c r="AX1508" s="14" t="s">
        <v>71</v>
      </c>
      <c r="AY1508" s="226" t="s">
        <v>135</v>
      </c>
    </row>
    <row r="1509" spans="1:65" s="15" customFormat="1" ht="10.199999999999999">
      <c r="B1509" s="227"/>
      <c r="C1509" s="228"/>
      <c r="D1509" s="207" t="s">
        <v>144</v>
      </c>
      <c r="E1509" s="229" t="s">
        <v>18</v>
      </c>
      <c r="F1509" s="230" t="s">
        <v>147</v>
      </c>
      <c r="G1509" s="228"/>
      <c r="H1509" s="231">
        <v>122</v>
      </c>
      <c r="I1509" s="232"/>
      <c r="J1509" s="228"/>
      <c r="K1509" s="228"/>
      <c r="L1509" s="233"/>
      <c r="M1509" s="234"/>
      <c r="N1509" s="235"/>
      <c r="O1509" s="235"/>
      <c r="P1509" s="235"/>
      <c r="Q1509" s="235"/>
      <c r="R1509" s="235"/>
      <c r="S1509" s="235"/>
      <c r="T1509" s="236"/>
      <c r="AT1509" s="237" t="s">
        <v>144</v>
      </c>
      <c r="AU1509" s="237" t="s">
        <v>80</v>
      </c>
      <c r="AV1509" s="15" t="s">
        <v>142</v>
      </c>
      <c r="AW1509" s="15" t="s">
        <v>33</v>
      </c>
      <c r="AX1509" s="15" t="s">
        <v>78</v>
      </c>
      <c r="AY1509" s="237" t="s">
        <v>135</v>
      </c>
    </row>
    <row r="1510" spans="1:65" s="2" customFormat="1" ht="21.75" customHeight="1">
      <c r="A1510" s="35"/>
      <c r="B1510" s="36"/>
      <c r="C1510" s="193" t="s">
        <v>1114</v>
      </c>
      <c r="D1510" s="193" t="s">
        <v>137</v>
      </c>
      <c r="E1510" s="194" t="s">
        <v>1115</v>
      </c>
      <c r="F1510" s="195" t="s">
        <v>1116</v>
      </c>
      <c r="G1510" s="196" t="s">
        <v>961</v>
      </c>
      <c r="H1510" s="198"/>
      <c r="I1510" s="198"/>
      <c r="J1510" s="197">
        <f>ROUND(I1510*H1510,2)</f>
        <v>0</v>
      </c>
      <c r="K1510" s="195" t="s">
        <v>141</v>
      </c>
      <c r="L1510" s="40"/>
      <c r="M1510" s="199" t="s">
        <v>18</v>
      </c>
      <c r="N1510" s="200" t="s">
        <v>42</v>
      </c>
      <c r="O1510" s="65"/>
      <c r="P1510" s="201">
        <f>O1510*H1510</f>
        <v>0</v>
      </c>
      <c r="Q1510" s="201">
        <v>0</v>
      </c>
      <c r="R1510" s="201">
        <f>Q1510*H1510</f>
        <v>0</v>
      </c>
      <c r="S1510" s="201">
        <v>0</v>
      </c>
      <c r="T1510" s="202">
        <f>S1510*H1510</f>
        <v>0</v>
      </c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R1510" s="203" t="s">
        <v>261</v>
      </c>
      <c r="AT1510" s="203" t="s">
        <v>137</v>
      </c>
      <c r="AU1510" s="203" t="s">
        <v>80</v>
      </c>
      <c r="AY1510" s="18" t="s">
        <v>135</v>
      </c>
      <c r="BE1510" s="204">
        <f>IF(N1510="základní",J1510,0)</f>
        <v>0</v>
      </c>
      <c r="BF1510" s="204">
        <f>IF(N1510="snížená",J1510,0)</f>
        <v>0</v>
      </c>
      <c r="BG1510" s="204">
        <f>IF(N1510="zákl. přenesená",J1510,0)</f>
        <v>0</v>
      </c>
      <c r="BH1510" s="204">
        <f>IF(N1510="sníž. přenesená",J1510,0)</f>
        <v>0</v>
      </c>
      <c r="BI1510" s="204">
        <f>IF(N1510="nulová",J1510,0)</f>
        <v>0</v>
      </c>
      <c r="BJ1510" s="18" t="s">
        <v>78</v>
      </c>
      <c r="BK1510" s="204">
        <f>ROUND(I1510*H1510,2)</f>
        <v>0</v>
      </c>
      <c r="BL1510" s="18" t="s">
        <v>261</v>
      </c>
      <c r="BM1510" s="203" t="s">
        <v>1117</v>
      </c>
    </row>
    <row r="1511" spans="1:65" s="12" customFormat="1" ht="22.8" customHeight="1">
      <c r="B1511" s="177"/>
      <c r="C1511" s="178"/>
      <c r="D1511" s="179" t="s">
        <v>70</v>
      </c>
      <c r="E1511" s="191" t="s">
        <v>1118</v>
      </c>
      <c r="F1511" s="191" t="s">
        <v>1119</v>
      </c>
      <c r="G1511" s="178"/>
      <c r="H1511" s="178"/>
      <c r="I1511" s="181"/>
      <c r="J1511" s="192">
        <f>BK1511</f>
        <v>0</v>
      </c>
      <c r="K1511" s="178"/>
      <c r="L1511" s="183"/>
      <c r="M1511" s="184"/>
      <c r="N1511" s="185"/>
      <c r="O1511" s="185"/>
      <c r="P1511" s="186">
        <f>SUM(P1512:P1735)</f>
        <v>0</v>
      </c>
      <c r="Q1511" s="185"/>
      <c r="R1511" s="186">
        <f>SUM(R1512:R1735)</f>
        <v>10.789033300000009</v>
      </c>
      <c r="S1511" s="185"/>
      <c r="T1511" s="187">
        <f>SUM(T1512:T1735)</f>
        <v>0.6743614</v>
      </c>
      <c r="AR1511" s="188" t="s">
        <v>80</v>
      </c>
      <c r="AT1511" s="189" t="s">
        <v>70</v>
      </c>
      <c r="AU1511" s="189" t="s">
        <v>78</v>
      </c>
      <c r="AY1511" s="188" t="s">
        <v>135</v>
      </c>
      <c r="BK1511" s="190">
        <f>SUM(BK1512:BK1735)</f>
        <v>0</v>
      </c>
    </row>
    <row r="1512" spans="1:65" s="2" customFormat="1" ht="16.5" customHeight="1">
      <c r="A1512" s="35"/>
      <c r="B1512" s="36"/>
      <c r="C1512" s="193" t="s">
        <v>1120</v>
      </c>
      <c r="D1512" s="193" t="s">
        <v>137</v>
      </c>
      <c r="E1512" s="194" t="s">
        <v>1121</v>
      </c>
      <c r="F1512" s="195" t="s">
        <v>1122</v>
      </c>
      <c r="G1512" s="196" t="s">
        <v>1123</v>
      </c>
      <c r="H1512" s="197">
        <v>1</v>
      </c>
      <c r="I1512" s="198"/>
      <c r="J1512" s="197">
        <f>ROUND(I1512*H1512,2)</f>
        <v>0</v>
      </c>
      <c r="K1512" s="195" t="s">
        <v>398</v>
      </c>
      <c r="L1512" s="40"/>
      <c r="M1512" s="199" t="s">
        <v>18</v>
      </c>
      <c r="N1512" s="200" t="s">
        <v>42</v>
      </c>
      <c r="O1512" s="65"/>
      <c r="P1512" s="201">
        <f>O1512*H1512</f>
        <v>0</v>
      </c>
      <c r="Q1512" s="201">
        <v>2.5000000000000001E-4</v>
      </c>
      <c r="R1512" s="201">
        <f>Q1512*H1512</f>
        <v>2.5000000000000001E-4</v>
      </c>
      <c r="S1512" s="201">
        <v>0</v>
      </c>
      <c r="T1512" s="202">
        <f>S1512*H1512</f>
        <v>0</v>
      </c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R1512" s="203" t="s">
        <v>261</v>
      </c>
      <c r="AT1512" s="203" t="s">
        <v>137</v>
      </c>
      <c r="AU1512" s="203" t="s">
        <v>80</v>
      </c>
      <c r="AY1512" s="18" t="s">
        <v>135</v>
      </c>
      <c r="BE1512" s="204">
        <f>IF(N1512="základní",J1512,0)</f>
        <v>0</v>
      </c>
      <c r="BF1512" s="204">
        <f>IF(N1512="snížená",J1512,0)</f>
        <v>0</v>
      </c>
      <c r="BG1512" s="204">
        <f>IF(N1512="zákl. přenesená",J1512,0)</f>
        <v>0</v>
      </c>
      <c r="BH1512" s="204">
        <f>IF(N1512="sníž. přenesená",J1512,0)</f>
        <v>0</v>
      </c>
      <c r="BI1512" s="204">
        <f>IF(N1512="nulová",J1512,0)</f>
        <v>0</v>
      </c>
      <c r="BJ1512" s="18" t="s">
        <v>78</v>
      </c>
      <c r="BK1512" s="204">
        <f>ROUND(I1512*H1512,2)</f>
        <v>0</v>
      </c>
      <c r="BL1512" s="18" t="s">
        <v>261</v>
      </c>
      <c r="BM1512" s="203" t="s">
        <v>1124</v>
      </c>
    </row>
    <row r="1513" spans="1:65" s="2" customFormat="1" ht="21.75" customHeight="1">
      <c r="A1513" s="35"/>
      <c r="B1513" s="36"/>
      <c r="C1513" s="238" t="s">
        <v>997</v>
      </c>
      <c r="D1513" s="238" t="s">
        <v>281</v>
      </c>
      <c r="E1513" s="239" t="s">
        <v>1125</v>
      </c>
      <c r="F1513" s="240" t="s">
        <v>1126</v>
      </c>
      <c r="G1513" s="241" t="s">
        <v>239</v>
      </c>
      <c r="H1513" s="242">
        <v>56</v>
      </c>
      <c r="I1513" s="243"/>
      <c r="J1513" s="242">
        <f>ROUND(I1513*H1513,2)</f>
        <v>0</v>
      </c>
      <c r="K1513" s="240" t="s">
        <v>398</v>
      </c>
      <c r="L1513" s="244"/>
      <c r="M1513" s="245" t="s">
        <v>18</v>
      </c>
      <c r="N1513" s="246" t="s">
        <v>42</v>
      </c>
      <c r="O1513" s="65"/>
      <c r="P1513" s="201">
        <f>O1513*H1513</f>
        <v>0</v>
      </c>
      <c r="Q1513" s="201">
        <v>3.8800000000000001E-2</v>
      </c>
      <c r="R1513" s="201">
        <f>Q1513*H1513</f>
        <v>2.1728000000000001</v>
      </c>
      <c r="S1513" s="201">
        <v>0</v>
      </c>
      <c r="T1513" s="202">
        <f>S1513*H1513</f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203" t="s">
        <v>395</v>
      </c>
      <c r="AT1513" s="203" t="s">
        <v>281</v>
      </c>
      <c r="AU1513" s="203" t="s">
        <v>80</v>
      </c>
      <c r="AY1513" s="18" t="s">
        <v>135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8" t="s">
        <v>78</v>
      </c>
      <c r="BK1513" s="204">
        <f>ROUND(I1513*H1513,2)</f>
        <v>0</v>
      </c>
      <c r="BL1513" s="18" t="s">
        <v>261</v>
      </c>
      <c r="BM1513" s="203" t="s">
        <v>1127</v>
      </c>
    </row>
    <row r="1514" spans="1:65" s="14" customFormat="1" ht="10.199999999999999">
      <c r="B1514" s="216"/>
      <c r="C1514" s="217"/>
      <c r="D1514" s="207" t="s">
        <v>144</v>
      </c>
      <c r="E1514" s="218" t="s">
        <v>18</v>
      </c>
      <c r="F1514" s="219" t="s">
        <v>675</v>
      </c>
      <c r="G1514" s="217"/>
      <c r="H1514" s="220">
        <v>56</v>
      </c>
      <c r="I1514" s="221"/>
      <c r="J1514" s="217"/>
      <c r="K1514" s="217"/>
      <c r="L1514" s="222"/>
      <c r="M1514" s="223"/>
      <c r="N1514" s="224"/>
      <c r="O1514" s="224"/>
      <c r="P1514" s="224"/>
      <c r="Q1514" s="224"/>
      <c r="R1514" s="224"/>
      <c r="S1514" s="224"/>
      <c r="T1514" s="225"/>
      <c r="AT1514" s="226" t="s">
        <v>144</v>
      </c>
      <c r="AU1514" s="226" t="s">
        <v>80</v>
      </c>
      <c r="AV1514" s="14" t="s">
        <v>80</v>
      </c>
      <c r="AW1514" s="14" t="s">
        <v>33</v>
      </c>
      <c r="AX1514" s="14" t="s">
        <v>71</v>
      </c>
      <c r="AY1514" s="226" t="s">
        <v>135</v>
      </c>
    </row>
    <row r="1515" spans="1:65" s="15" customFormat="1" ht="10.199999999999999">
      <c r="B1515" s="227"/>
      <c r="C1515" s="228"/>
      <c r="D1515" s="207" t="s">
        <v>144</v>
      </c>
      <c r="E1515" s="229" t="s">
        <v>18</v>
      </c>
      <c r="F1515" s="230" t="s">
        <v>147</v>
      </c>
      <c r="G1515" s="228"/>
      <c r="H1515" s="231">
        <v>56</v>
      </c>
      <c r="I1515" s="232"/>
      <c r="J1515" s="228"/>
      <c r="K1515" s="228"/>
      <c r="L1515" s="233"/>
      <c r="M1515" s="234"/>
      <c r="N1515" s="235"/>
      <c r="O1515" s="235"/>
      <c r="P1515" s="235"/>
      <c r="Q1515" s="235"/>
      <c r="R1515" s="235"/>
      <c r="S1515" s="235"/>
      <c r="T1515" s="236"/>
      <c r="AT1515" s="237" t="s">
        <v>144</v>
      </c>
      <c r="AU1515" s="237" t="s">
        <v>80</v>
      </c>
      <c r="AV1515" s="15" t="s">
        <v>142</v>
      </c>
      <c r="AW1515" s="15" t="s">
        <v>33</v>
      </c>
      <c r="AX1515" s="15" t="s">
        <v>78</v>
      </c>
      <c r="AY1515" s="237" t="s">
        <v>135</v>
      </c>
    </row>
    <row r="1516" spans="1:65" s="2" customFormat="1" ht="16.5" customHeight="1">
      <c r="A1516" s="35"/>
      <c r="B1516" s="36"/>
      <c r="C1516" s="238" t="s">
        <v>1128</v>
      </c>
      <c r="D1516" s="238" t="s">
        <v>281</v>
      </c>
      <c r="E1516" s="239" t="s">
        <v>1129</v>
      </c>
      <c r="F1516" s="240" t="s">
        <v>1130</v>
      </c>
      <c r="G1516" s="241" t="s">
        <v>239</v>
      </c>
      <c r="H1516" s="242">
        <v>56</v>
      </c>
      <c r="I1516" s="243"/>
      <c r="J1516" s="242">
        <f>ROUND(I1516*H1516,2)</f>
        <v>0</v>
      </c>
      <c r="K1516" s="240" t="s">
        <v>398</v>
      </c>
      <c r="L1516" s="244"/>
      <c r="M1516" s="245" t="s">
        <v>18</v>
      </c>
      <c r="N1516" s="246" t="s">
        <v>42</v>
      </c>
      <c r="O1516" s="65"/>
      <c r="P1516" s="201">
        <f>O1516*H1516</f>
        <v>0</v>
      </c>
      <c r="Q1516" s="201">
        <v>3.8800000000000001E-2</v>
      </c>
      <c r="R1516" s="201">
        <f>Q1516*H1516</f>
        <v>2.1728000000000001</v>
      </c>
      <c r="S1516" s="201">
        <v>0</v>
      </c>
      <c r="T1516" s="202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203" t="s">
        <v>395</v>
      </c>
      <c r="AT1516" s="203" t="s">
        <v>281</v>
      </c>
      <c r="AU1516" s="203" t="s">
        <v>80</v>
      </c>
      <c r="AY1516" s="18" t="s">
        <v>135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8" t="s">
        <v>78</v>
      </c>
      <c r="BK1516" s="204">
        <f>ROUND(I1516*H1516,2)</f>
        <v>0</v>
      </c>
      <c r="BL1516" s="18" t="s">
        <v>261</v>
      </c>
      <c r="BM1516" s="203" t="s">
        <v>1131</v>
      </c>
    </row>
    <row r="1517" spans="1:65" s="14" customFormat="1" ht="10.199999999999999">
      <c r="B1517" s="216"/>
      <c r="C1517" s="217"/>
      <c r="D1517" s="207" t="s">
        <v>144</v>
      </c>
      <c r="E1517" s="218" t="s">
        <v>18</v>
      </c>
      <c r="F1517" s="219" t="s">
        <v>675</v>
      </c>
      <c r="G1517" s="217"/>
      <c r="H1517" s="220">
        <v>56</v>
      </c>
      <c r="I1517" s="221"/>
      <c r="J1517" s="217"/>
      <c r="K1517" s="217"/>
      <c r="L1517" s="222"/>
      <c r="M1517" s="223"/>
      <c r="N1517" s="224"/>
      <c r="O1517" s="224"/>
      <c r="P1517" s="224"/>
      <c r="Q1517" s="224"/>
      <c r="R1517" s="224"/>
      <c r="S1517" s="224"/>
      <c r="T1517" s="225"/>
      <c r="AT1517" s="226" t="s">
        <v>144</v>
      </c>
      <c r="AU1517" s="226" t="s">
        <v>80</v>
      </c>
      <c r="AV1517" s="14" t="s">
        <v>80</v>
      </c>
      <c r="AW1517" s="14" t="s">
        <v>33</v>
      </c>
      <c r="AX1517" s="14" t="s">
        <v>71</v>
      </c>
      <c r="AY1517" s="226" t="s">
        <v>135</v>
      </c>
    </row>
    <row r="1518" spans="1:65" s="15" customFormat="1" ht="10.199999999999999">
      <c r="B1518" s="227"/>
      <c r="C1518" s="228"/>
      <c r="D1518" s="207" t="s">
        <v>144</v>
      </c>
      <c r="E1518" s="229" t="s">
        <v>18</v>
      </c>
      <c r="F1518" s="230" t="s">
        <v>147</v>
      </c>
      <c r="G1518" s="228"/>
      <c r="H1518" s="231">
        <v>56</v>
      </c>
      <c r="I1518" s="232"/>
      <c r="J1518" s="228"/>
      <c r="K1518" s="228"/>
      <c r="L1518" s="233"/>
      <c r="M1518" s="234"/>
      <c r="N1518" s="235"/>
      <c r="O1518" s="235"/>
      <c r="P1518" s="235"/>
      <c r="Q1518" s="235"/>
      <c r="R1518" s="235"/>
      <c r="S1518" s="235"/>
      <c r="T1518" s="236"/>
      <c r="AT1518" s="237" t="s">
        <v>144</v>
      </c>
      <c r="AU1518" s="237" t="s">
        <v>80</v>
      </c>
      <c r="AV1518" s="15" t="s">
        <v>142</v>
      </c>
      <c r="AW1518" s="15" t="s">
        <v>33</v>
      </c>
      <c r="AX1518" s="15" t="s">
        <v>78</v>
      </c>
      <c r="AY1518" s="237" t="s">
        <v>135</v>
      </c>
    </row>
    <row r="1519" spans="1:65" s="2" customFormat="1" ht="16.5" customHeight="1">
      <c r="A1519" s="35"/>
      <c r="B1519" s="36"/>
      <c r="C1519" s="238" t="s">
        <v>1132</v>
      </c>
      <c r="D1519" s="238" t="s">
        <v>281</v>
      </c>
      <c r="E1519" s="239" t="s">
        <v>1133</v>
      </c>
      <c r="F1519" s="240" t="s">
        <v>1134</v>
      </c>
      <c r="G1519" s="241" t="s">
        <v>239</v>
      </c>
      <c r="H1519" s="242">
        <v>2</v>
      </c>
      <c r="I1519" s="243"/>
      <c r="J1519" s="242">
        <f>ROUND(I1519*H1519,2)</f>
        <v>0</v>
      </c>
      <c r="K1519" s="240" t="s">
        <v>398</v>
      </c>
      <c r="L1519" s="244"/>
      <c r="M1519" s="245" t="s">
        <v>18</v>
      </c>
      <c r="N1519" s="246" t="s">
        <v>42</v>
      </c>
      <c r="O1519" s="65"/>
      <c r="P1519" s="201">
        <f>O1519*H1519</f>
        <v>0</v>
      </c>
      <c r="Q1519" s="201">
        <v>3.8800000000000001E-2</v>
      </c>
      <c r="R1519" s="201">
        <f>Q1519*H1519</f>
        <v>7.7600000000000002E-2</v>
      </c>
      <c r="S1519" s="201">
        <v>0</v>
      </c>
      <c r="T1519" s="202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203" t="s">
        <v>395</v>
      </c>
      <c r="AT1519" s="203" t="s">
        <v>281</v>
      </c>
      <c r="AU1519" s="203" t="s">
        <v>80</v>
      </c>
      <c r="AY1519" s="18" t="s">
        <v>135</v>
      </c>
      <c r="BE1519" s="204">
        <f>IF(N1519="základní",J1519,0)</f>
        <v>0</v>
      </c>
      <c r="BF1519" s="204">
        <f>IF(N1519="snížená",J1519,0)</f>
        <v>0</v>
      </c>
      <c r="BG1519" s="204">
        <f>IF(N1519="zákl. přenesená",J1519,0)</f>
        <v>0</v>
      </c>
      <c r="BH1519" s="204">
        <f>IF(N1519="sníž. přenesená",J1519,0)</f>
        <v>0</v>
      </c>
      <c r="BI1519" s="204">
        <f>IF(N1519="nulová",J1519,0)</f>
        <v>0</v>
      </c>
      <c r="BJ1519" s="18" t="s">
        <v>78</v>
      </c>
      <c r="BK1519" s="204">
        <f>ROUND(I1519*H1519,2)</f>
        <v>0</v>
      </c>
      <c r="BL1519" s="18" t="s">
        <v>261</v>
      </c>
      <c r="BM1519" s="203" t="s">
        <v>1135</v>
      </c>
    </row>
    <row r="1520" spans="1:65" s="14" customFormat="1" ht="10.199999999999999">
      <c r="B1520" s="216"/>
      <c r="C1520" s="217"/>
      <c r="D1520" s="207" t="s">
        <v>144</v>
      </c>
      <c r="E1520" s="218" t="s">
        <v>18</v>
      </c>
      <c r="F1520" s="219" t="s">
        <v>80</v>
      </c>
      <c r="G1520" s="217"/>
      <c r="H1520" s="220">
        <v>2</v>
      </c>
      <c r="I1520" s="221"/>
      <c r="J1520" s="217"/>
      <c r="K1520" s="217"/>
      <c r="L1520" s="222"/>
      <c r="M1520" s="223"/>
      <c r="N1520" s="224"/>
      <c r="O1520" s="224"/>
      <c r="P1520" s="224"/>
      <c r="Q1520" s="224"/>
      <c r="R1520" s="224"/>
      <c r="S1520" s="224"/>
      <c r="T1520" s="225"/>
      <c r="AT1520" s="226" t="s">
        <v>144</v>
      </c>
      <c r="AU1520" s="226" t="s">
        <v>80</v>
      </c>
      <c r="AV1520" s="14" t="s">
        <v>80</v>
      </c>
      <c r="AW1520" s="14" t="s">
        <v>33</v>
      </c>
      <c r="AX1520" s="14" t="s">
        <v>71</v>
      </c>
      <c r="AY1520" s="226" t="s">
        <v>135</v>
      </c>
    </row>
    <row r="1521" spans="1:65" s="15" customFormat="1" ht="10.199999999999999">
      <c r="B1521" s="227"/>
      <c r="C1521" s="228"/>
      <c r="D1521" s="207" t="s">
        <v>144</v>
      </c>
      <c r="E1521" s="229" t="s">
        <v>18</v>
      </c>
      <c r="F1521" s="230" t="s">
        <v>147</v>
      </c>
      <c r="G1521" s="228"/>
      <c r="H1521" s="231">
        <v>2</v>
      </c>
      <c r="I1521" s="232"/>
      <c r="J1521" s="228"/>
      <c r="K1521" s="228"/>
      <c r="L1521" s="233"/>
      <c r="M1521" s="234"/>
      <c r="N1521" s="235"/>
      <c r="O1521" s="235"/>
      <c r="P1521" s="235"/>
      <c r="Q1521" s="235"/>
      <c r="R1521" s="235"/>
      <c r="S1521" s="235"/>
      <c r="T1521" s="236"/>
      <c r="AT1521" s="237" t="s">
        <v>144</v>
      </c>
      <c r="AU1521" s="237" t="s">
        <v>80</v>
      </c>
      <c r="AV1521" s="15" t="s">
        <v>142</v>
      </c>
      <c r="AW1521" s="15" t="s">
        <v>33</v>
      </c>
      <c r="AX1521" s="15" t="s">
        <v>78</v>
      </c>
      <c r="AY1521" s="237" t="s">
        <v>135</v>
      </c>
    </row>
    <row r="1522" spans="1:65" s="2" customFormat="1" ht="21.75" customHeight="1">
      <c r="A1522" s="35"/>
      <c r="B1522" s="36"/>
      <c r="C1522" s="238" t="s">
        <v>1136</v>
      </c>
      <c r="D1522" s="238" t="s">
        <v>281</v>
      </c>
      <c r="E1522" s="239" t="s">
        <v>1137</v>
      </c>
      <c r="F1522" s="240" t="s">
        <v>1138</v>
      </c>
      <c r="G1522" s="241" t="s">
        <v>239</v>
      </c>
      <c r="H1522" s="242">
        <v>11</v>
      </c>
      <c r="I1522" s="243"/>
      <c r="J1522" s="242">
        <f>ROUND(I1522*H1522,2)</f>
        <v>0</v>
      </c>
      <c r="K1522" s="240" t="s">
        <v>398</v>
      </c>
      <c r="L1522" s="244"/>
      <c r="M1522" s="245" t="s">
        <v>18</v>
      </c>
      <c r="N1522" s="246" t="s">
        <v>42</v>
      </c>
      <c r="O1522" s="65"/>
      <c r="P1522" s="201">
        <f>O1522*H1522</f>
        <v>0</v>
      </c>
      <c r="Q1522" s="201">
        <v>3.8800000000000001E-2</v>
      </c>
      <c r="R1522" s="201">
        <f>Q1522*H1522</f>
        <v>0.42680000000000001</v>
      </c>
      <c r="S1522" s="201">
        <v>0</v>
      </c>
      <c r="T1522" s="202">
        <f>S1522*H1522</f>
        <v>0</v>
      </c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R1522" s="203" t="s">
        <v>395</v>
      </c>
      <c r="AT1522" s="203" t="s">
        <v>281</v>
      </c>
      <c r="AU1522" s="203" t="s">
        <v>80</v>
      </c>
      <c r="AY1522" s="18" t="s">
        <v>135</v>
      </c>
      <c r="BE1522" s="204">
        <f>IF(N1522="základní",J1522,0)</f>
        <v>0</v>
      </c>
      <c r="BF1522" s="204">
        <f>IF(N1522="snížená",J1522,0)</f>
        <v>0</v>
      </c>
      <c r="BG1522" s="204">
        <f>IF(N1522="zákl. přenesená",J1522,0)</f>
        <v>0</v>
      </c>
      <c r="BH1522" s="204">
        <f>IF(N1522="sníž. přenesená",J1522,0)</f>
        <v>0</v>
      </c>
      <c r="BI1522" s="204">
        <f>IF(N1522="nulová",J1522,0)</f>
        <v>0</v>
      </c>
      <c r="BJ1522" s="18" t="s">
        <v>78</v>
      </c>
      <c r="BK1522" s="204">
        <f>ROUND(I1522*H1522,2)</f>
        <v>0</v>
      </c>
      <c r="BL1522" s="18" t="s">
        <v>261</v>
      </c>
      <c r="BM1522" s="203" t="s">
        <v>1139</v>
      </c>
    </row>
    <row r="1523" spans="1:65" s="14" customFormat="1" ht="10.199999999999999">
      <c r="B1523" s="216"/>
      <c r="C1523" s="217"/>
      <c r="D1523" s="207" t="s">
        <v>144</v>
      </c>
      <c r="E1523" s="218" t="s">
        <v>18</v>
      </c>
      <c r="F1523" s="219" t="s">
        <v>226</v>
      </c>
      <c r="G1523" s="217"/>
      <c r="H1523" s="220">
        <v>11</v>
      </c>
      <c r="I1523" s="221"/>
      <c r="J1523" s="217"/>
      <c r="K1523" s="217"/>
      <c r="L1523" s="222"/>
      <c r="M1523" s="223"/>
      <c r="N1523" s="224"/>
      <c r="O1523" s="224"/>
      <c r="P1523" s="224"/>
      <c r="Q1523" s="224"/>
      <c r="R1523" s="224"/>
      <c r="S1523" s="224"/>
      <c r="T1523" s="225"/>
      <c r="AT1523" s="226" t="s">
        <v>144</v>
      </c>
      <c r="AU1523" s="226" t="s">
        <v>80</v>
      </c>
      <c r="AV1523" s="14" t="s">
        <v>80</v>
      </c>
      <c r="AW1523" s="14" t="s">
        <v>33</v>
      </c>
      <c r="AX1523" s="14" t="s">
        <v>71</v>
      </c>
      <c r="AY1523" s="226" t="s">
        <v>135</v>
      </c>
    </row>
    <row r="1524" spans="1:65" s="15" customFormat="1" ht="10.199999999999999">
      <c r="B1524" s="227"/>
      <c r="C1524" s="228"/>
      <c r="D1524" s="207" t="s">
        <v>144</v>
      </c>
      <c r="E1524" s="229" t="s">
        <v>18</v>
      </c>
      <c r="F1524" s="230" t="s">
        <v>147</v>
      </c>
      <c r="G1524" s="228"/>
      <c r="H1524" s="231">
        <v>11</v>
      </c>
      <c r="I1524" s="232"/>
      <c r="J1524" s="228"/>
      <c r="K1524" s="228"/>
      <c r="L1524" s="233"/>
      <c r="M1524" s="234"/>
      <c r="N1524" s="235"/>
      <c r="O1524" s="235"/>
      <c r="P1524" s="235"/>
      <c r="Q1524" s="235"/>
      <c r="R1524" s="235"/>
      <c r="S1524" s="235"/>
      <c r="T1524" s="236"/>
      <c r="AT1524" s="237" t="s">
        <v>144</v>
      </c>
      <c r="AU1524" s="237" t="s">
        <v>80</v>
      </c>
      <c r="AV1524" s="15" t="s">
        <v>142</v>
      </c>
      <c r="AW1524" s="15" t="s">
        <v>33</v>
      </c>
      <c r="AX1524" s="15" t="s">
        <v>78</v>
      </c>
      <c r="AY1524" s="237" t="s">
        <v>135</v>
      </c>
    </row>
    <row r="1525" spans="1:65" s="2" customFormat="1" ht="16.5" customHeight="1">
      <c r="A1525" s="35"/>
      <c r="B1525" s="36"/>
      <c r="C1525" s="238" t="s">
        <v>1140</v>
      </c>
      <c r="D1525" s="238" t="s">
        <v>281</v>
      </c>
      <c r="E1525" s="239" t="s">
        <v>1141</v>
      </c>
      <c r="F1525" s="240" t="s">
        <v>1142</v>
      </c>
      <c r="G1525" s="241" t="s">
        <v>239</v>
      </c>
      <c r="H1525" s="242">
        <v>11</v>
      </c>
      <c r="I1525" s="243"/>
      <c r="J1525" s="242">
        <f>ROUND(I1525*H1525,2)</f>
        <v>0</v>
      </c>
      <c r="K1525" s="240" t="s">
        <v>398</v>
      </c>
      <c r="L1525" s="244"/>
      <c r="M1525" s="245" t="s">
        <v>18</v>
      </c>
      <c r="N1525" s="246" t="s">
        <v>42</v>
      </c>
      <c r="O1525" s="65"/>
      <c r="P1525" s="201">
        <f>O1525*H1525</f>
        <v>0</v>
      </c>
      <c r="Q1525" s="201">
        <v>3.8800000000000001E-2</v>
      </c>
      <c r="R1525" s="201">
        <f>Q1525*H1525</f>
        <v>0.42680000000000001</v>
      </c>
      <c r="S1525" s="201">
        <v>0</v>
      </c>
      <c r="T1525" s="202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3" t="s">
        <v>395</v>
      </c>
      <c r="AT1525" s="203" t="s">
        <v>281</v>
      </c>
      <c r="AU1525" s="203" t="s">
        <v>80</v>
      </c>
      <c r="AY1525" s="18" t="s">
        <v>135</v>
      </c>
      <c r="BE1525" s="204">
        <f>IF(N1525="základní",J1525,0)</f>
        <v>0</v>
      </c>
      <c r="BF1525" s="204">
        <f>IF(N1525="snížená",J1525,0)</f>
        <v>0</v>
      </c>
      <c r="BG1525" s="204">
        <f>IF(N1525="zákl. přenesená",J1525,0)</f>
        <v>0</v>
      </c>
      <c r="BH1525" s="204">
        <f>IF(N1525="sníž. přenesená",J1525,0)</f>
        <v>0</v>
      </c>
      <c r="BI1525" s="204">
        <f>IF(N1525="nulová",J1525,0)</f>
        <v>0</v>
      </c>
      <c r="BJ1525" s="18" t="s">
        <v>78</v>
      </c>
      <c r="BK1525" s="204">
        <f>ROUND(I1525*H1525,2)</f>
        <v>0</v>
      </c>
      <c r="BL1525" s="18" t="s">
        <v>261</v>
      </c>
      <c r="BM1525" s="203" t="s">
        <v>1143</v>
      </c>
    </row>
    <row r="1526" spans="1:65" s="14" customFormat="1" ht="10.199999999999999">
      <c r="B1526" s="216"/>
      <c r="C1526" s="217"/>
      <c r="D1526" s="207" t="s">
        <v>144</v>
      </c>
      <c r="E1526" s="218" t="s">
        <v>18</v>
      </c>
      <c r="F1526" s="219" t="s">
        <v>226</v>
      </c>
      <c r="G1526" s="217"/>
      <c r="H1526" s="220">
        <v>11</v>
      </c>
      <c r="I1526" s="221"/>
      <c r="J1526" s="217"/>
      <c r="K1526" s="217"/>
      <c r="L1526" s="222"/>
      <c r="M1526" s="223"/>
      <c r="N1526" s="224"/>
      <c r="O1526" s="224"/>
      <c r="P1526" s="224"/>
      <c r="Q1526" s="224"/>
      <c r="R1526" s="224"/>
      <c r="S1526" s="224"/>
      <c r="T1526" s="225"/>
      <c r="AT1526" s="226" t="s">
        <v>144</v>
      </c>
      <c r="AU1526" s="226" t="s">
        <v>80</v>
      </c>
      <c r="AV1526" s="14" t="s">
        <v>80</v>
      </c>
      <c r="AW1526" s="14" t="s">
        <v>33</v>
      </c>
      <c r="AX1526" s="14" t="s">
        <v>71</v>
      </c>
      <c r="AY1526" s="226" t="s">
        <v>135</v>
      </c>
    </row>
    <row r="1527" spans="1:65" s="15" customFormat="1" ht="10.199999999999999">
      <c r="B1527" s="227"/>
      <c r="C1527" s="228"/>
      <c r="D1527" s="207" t="s">
        <v>144</v>
      </c>
      <c r="E1527" s="229" t="s">
        <v>18</v>
      </c>
      <c r="F1527" s="230" t="s">
        <v>147</v>
      </c>
      <c r="G1527" s="228"/>
      <c r="H1527" s="231">
        <v>11</v>
      </c>
      <c r="I1527" s="232"/>
      <c r="J1527" s="228"/>
      <c r="K1527" s="228"/>
      <c r="L1527" s="233"/>
      <c r="M1527" s="234"/>
      <c r="N1527" s="235"/>
      <c r="O1527" s="235"/>
      <c r="P1527" s="235"/>
      <c r="Q1527" s="235"/>
      <c r="R1527" s="235"/>
      <c r="S1527" s="235"/>
      <c r="T1527" s="236"/>
      <c r="AT1527" s="237" t="s">
        <v>144</v>
      </c>
      <c r="AU1527" s="237" t="s">
        <v>80</v>
      </c>
      <c r="AV1527" s="15" t="s">
        <v>142</v>
      </c>
      <c r="AW1527" s="15" t="s">
        <v>33</v>
      </c>
      <c r="AX1527" s="15" t="s">
        <v>78</v>
      </c>
      <c r="AY1527" s="237" t="s">
        <v>135</v>
      </c>
    </row>
    <row r="1528" spans="1:65" s="2" customFormat="1" ht="21.75" customHeight="1">
      <c r="A1528" s="35"/>
      <c r="B1528" s="36"/>
      <c r="C1528" s="238" t="s">
        <v>1144</v>
      </c>
      <c r="D1528" s="238" t="s">
        <v>281</v>
      </c>
      <c r="E1528" s="239" t="s">
        <v>1145</v>
      </c>
      <c r="F1528" s="240" t="s">
        <v>1146</v>
      </c>
      <c r="G1528" s="241" t="s">
        <v>239</v>
      </c>
      <c r="H1528" s="242">
        <v>2</v>
      </c>
      <c r="I1528" s="243"/>
      <c r="J1528" s="242">
        <f>ROUND(I1528*H1528,2)</f>
        <v>0</v>
      </c>
      <c r="K1528" s="240" t="s">
        <v>398</v>
      </c>
      <c r="L1528" s="244"/>
      <c r="M1528" s="245" t="s">
        <v>18</v>
      </c>
      <c r="N1528" s="246" t="s">
        <v>42</v>
      </c>
      <c r="O1528" s="65"/>
      <c r="P1528" s="201">
        <f>O1528*H1528</f>
        <v>0</v>
      </c>
      <c r="Q1528" s="201">
        <v>3.8800000000000001E-2</v>
      </c>
      <c r="R1528" s="201">
        <f>Q1528*H1528</f>
        <v>7.7600000000000002E-2</v>
      </c>
      <c r="S1528" s="201">
        <v>0</v>
      </c>
      <c r="T1528" s="202">
        <f>S1528*H1528</f>
        <v>0</v>
      </c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R1528" s="203" t="s">
        <v>395</v>
      </c>
      <c r="AT1528" s="203" t="s">
        <v>281</v>
      </c>
      <c r="AU1528" s="203" t="s">
        <v>80</v>
      </c>
      <c r="AY1528" s="18" t="s">
        <v>135</v>
      </c>
      <c r="BE1528" s="204">
        <f>IF(N1528="základní",J1528,0)</f>
        <v>0</v>
      </c>
      <c r="BF1528" s="204">
        <f>IF(N1528="snížená",J1528,0)</f>
        <v>0</v>
      </c>
      <c r="BG1528" s="204">
        <f>IF(N1528="zákl. přenesená",J1528,0)</f>
        <v>0</v>
      </c>
      <c r="BH1528" s="204">
        <f>IF(N1528="sníž. přenesená",J1528,0)</f>
        <v>0</v>
      </c>
      <c r="BI1528" s="204">
        <f>IF(N1528="nulová",J1528,0)</f>
        <v>0</v>
      </c>
      <c r="BJ1528" s="18" t="s">
        <v>78</v>
      </c>
      <c r="BK1528" s="204">
        <f>ROUND(I1528*H1528,2)</f>
        <v>0</v>
      </c>
      <c r="BL1528" s="18" t="s">
        <v>261</v>
      </c>
      <c r="BM1528" s="203" t="s">
        <v>1147</v>
      </c>
    </row>
    <row r="1529" spans="1:65" s="14" customFormat="1" ht="10.199999999999999">
      <c r="B1529" s="216"/>
      <c r="C1529" s="217"/>
      <c r="D1529" s="207" t="s">
        <v>144</v>
      </c>
      <c r="E1529" s="218" t="s">
        <v>18</v>
      </c>
      <c r="F1529" s="219" t="s">
        <v>80</v>
      </c>
      <c r="G1529" s="217"/>
      <c r="H1529" s="220">
        <v>2</v>
      </c>
      <c r="I1529" s="221"/>
      <c r="J1529" s="217"/>
      <c r="K1529" s="217"/>
      <c r="L1529" s="222"/>
      <c r="M1529" s="223"/>
      <c r="N1529" s="224"/>
      <c r="O1529" s="224"/>
      <c r="P1529" s="224"/>
      <c r="Q1529" s="224"/>
      <c r="R1529" s="224"/>
      <c r="S1529" s="224"/>
      <c r="T1529" s="225"/>
      <c r="AT1529" s="226" t="s">
        <v>144</v>
      </c>
      <c r="AU1529" s="226" t="s">
        <v>80</v>
      </c>
      <c r="AV1529" s="14" t="s">
        <v>80</v>
      </c>
      <c r="AW1529" s="14" t="s">
        <v>33</v>
      </c>
      <c r="AX1529" s="14" t="s">
        <v>71</v>
      </c>
      <c r="AY1529" s="226" t="s">
        <v>135</v>
      </c>
    </row>
    <row r="1530" spans="1:65" s="15" customFormat="1" ht="10.199999999999999">
      <c r="B1530" s="227"/>
      <c r="C1530" s="228"/>
      <c r="D1530" s="207" t="s">
        <v>144</v>
      </c>
      <c r="E1530" s="229" t="s">
        <v>18</v>
      </c>
      <c r="F1530" s="230" t="s">
        <v>147</v>
      </c>
      <c r="G1530" s="228"/>
      <c r="H1530" s="231">
        <v>2</v>
      </c>
      <c r="I1530" s="232"/>
      <c r="J1530" s="228"/>
      <c r="K1530" s="228"/>
      <c r="L1530" s="233"/>
      <c r="M1530" s="234"/>
      <c r="N1530" s="235"/>
      <c r="O1530" s="235"/>
      <c r="P1530" s="235"/>
      <c r="Q1530" s="235"/>
      <c r="R1530" s="235"/>
      <c r="S1530" s="235"/>
      <c r="T1530" s="236"/>
      <c r="AT1530" s="237" t="s">
        <v>144</v>
      </c>
      <c r="AU1530" s="237" t="s">
        <v>80</v>
      </c>
      <c r="AV1530" s="15" t="s">
        <v>142</v>
      </c>
      <c r="AW1530" s="15" t="s">
        <v>33</v>
      </c>
      <c r="AX1530" s="15" t="s">
        <v>78</v>
      </c>
      <c r="AY1530" s="237" t="s">
        <v>135</v>
      </c>
    </row>
    <row r="1531" spans="1:65" s="2" customFormat="1" ht="16.5" customHeight="1">
      <c r="A1531" s="35"/>
      <c r="B1531" s="36"/>
      <c r="C1531" s="238" t="s">
        <v>1148</v>
      </c>
      <c r="D1531" s="238" t="s">
        <v>281</v>
      </c>
      <c r="E1531" s="239" t="s">
        <v>1149</v>
      </c>
      <c r="F1531" s="240" t="s">
        <v>1150</v>
      </c>
      <c r="G1531" s="241" t="s">
        <v>239</v>
      </c>
      <c r="H1531" s="242">
        <v>2</v>
      </c>
      <c r="I1531" s="243"/>
      <c r="J1531" s="242">
        <f>ROUND(I1531*H1531,2)</f>
        <v>0</v>
      </c>
      <c r="K1531" s="240" t="s">
        <v>398</v>
      </c>
      <c r="L1531" s="244"/>
      <c r="M1531" s="245" t="s">
        <v>18</v>
      </c>
      <c r="N1531" s="246" t="s">
        <v>42</v>
      </c>
      <c r="O1531" s="65"/>
      <c r="P1531" s="201">
        <f>O1531*H1531</f>
        <v>0</v>
      </c>
      <c r="Q1531" s="201">
        <v>3.8800000000000001E-2</v>
      </c>
      <c r="R1531" s="201">
        <f>Q1531*H1531</f>
        <v>7.7600000000000002E-2</v>
      </c>
      <c r="S1531" s="201">
        <v>0</v>
      </c>
      <c r="T1531" s="202">
        <f>S1531*H1531</f>
        <v>0</v>
      </c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R1531" s="203" t="s">
        <v>395</v>
      </c>
      <c r="AT1531" s="203" t="s">
        <v>281</v>
      </c>
      <c r="AU1531" s="203" t="s">
        <v>80</v>
      </c>
      <c r="AY1531" s="18" t="s">
        <v>135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8" t="s">
        <v>78</v>
      </c>
      <c r="BK1531" s="204">
        <f>ROUND(I1531*H1531,2)</f>
        <v>0</v>
      </c>
      <c r="BL1531" s="18" t="s">
        <v>261</v>
      </c>
      <c r="BM1531" s="203" t="s">
        <v>1151</v>
      </c>
    </row>
    <row r="1532" spans="1:65" s="14" customFormat="1" ht="10.199999999999999">
      <c r="B1532" s="216"/>
      <c r="C1532" s="217"/>
      <c r="D1532" s="207" t="s">
        <v>144</v>
      </c>
      <c r="E1532" s="218" t="s">
        <v>18</v>
      </c>
      <c r="F1532" s="219" t="s">
        <v>80</v>
      </c>
      <c r="G1532" s="217"/>
      <c r="H1532" s="220">
        <v>2</v>
      </c>
      <c r="I1532" s="221"/>
      <c r="J1532" s="217"/>
      <c r="K1532" s="217"/>
      <c r="L1532" s="222"/>
      <c r="M1532" s="223"/>
      <c r="N1532" s="224"/>
      <c r="O1532" s="224"/>
      <c r="P1532" s="224"/>
      <c r="Q1532" s="224"/>
      <c r="R1532" s="224"/>
      <c r="S1532" s="224"/>
      <c r="T1532" s="225"/>
      <c r="AT1532" s="226" t="s">
        <v>144</v>
      </c>
      <c r="AU1532" s="226" t="s">
        <v>80</v>
      </c>
      <c r="AV1532" s="14" t="s">
        <v>80</v>
      </c>
      <c r="AW1532" s="14" t="s">
        <v>33</v>
      </c>
      <c r="AX1532" s="14" t="s">
        <v>71</v>
      </c>
      <c r="AY1532" s="226" t="s">
        <v>135</v>
      </c>
    </row>
    <row r="1533" spans="1:65" s="15" customFormat="1" ht="10.199999999999999">
      <c r="B1533" s="227"/>
      <c r="C1533" s="228"/>
      <c r="D1533" s="207" t="s">
        <v>144</v>
      </c>
      <c r="E1533" s="229" t="s">
        <v>18</v>
      </c>
      <c r="F1533" s="230" t="s">
        <v>147</v>
      </c>
      <c r="G1533" s="228"/>
      <c r="H1533" s="231">
        <v>2</v>
      </c>
      <c r="I1533" s="232"/>
      <c r="J1533" s="228"/>
      <c r="K1533" s="228"/>
      <c r="L1533" s="233"/>
      <c r="M1533" s="234"/>
      <c r="N1533" s="235"/>
      <c r="O1533" s="235"/>
      <c r="P1533" s="235"/>
      <c r="Q1533" s="235"/>
      <c r="R1533" s="235"/>
      <c r="S1533" s="235"/>
      <c r="T1533" s="236"/>
      <c r="AT1533" s="237" t="s">
        <v>144</v>
      </c>
      <c r="AU1533" s="237" t="s">
        <v>80</v>
      </c>
      <c r="AV1533" s="15" t="s">
        <v>142</v>
      </c>
      <c r="AW1533" s="15" t="s">
        <v>33</v>
      </c>
      <c r="AX1533" s="15" t="s">
        <v>78</v>
      </c>
      <c r="AY1533" s="237" t="s">
        <v>135</v>
      </c>
    </row>
    <row r="1534" spans="1:65" s="2" customFormat="1" ht="16.5" customHeight="1">
      <c r="A1534" s="35"/>
      <c r="B1534" s="36"/>
      <c r="C1534" s="238" t="s">
        <v>1152</v>
      </c>
      <c r="D1534" s="238" t="s">
        <v>281</v>
      </c>
      <c r="E1534" s="239" t="s">
        <v>1153</v>
      </c>
      <c r="F1534" s="240" t="s">
        <v>1154</v>
      </c>
      <c r="G1534" s="241" t="s">
        <v>239</v>
      </c>
      <c r="H1534" s="242">
        <v>2</v>
      </c>
      <c r="I1534" s="243"/>
      <c r="J1534" s="242">
        <f>ROUND(I1534*H1534,2)</f>
        <v>0</v>
      </c>
      <c r="K1534" s="240" t="s">
        <v>398</v>
      </c>
      <c r="L1534" s="244"/>
      <c r="M1534" s="245" t="s">
        <v>18</v>
      </c>
      <c r="N1534" s="246" t="s">
        <v>42</v>
      </c>
      <c r="O1534" s="65"/>
      <c r="P1534" s="201">
        <f>O1534*H1534</f>
        <v>0</v>
      </c>
      <c r="Q1534" s="201">
        <v>3.8800000000000001E-2</v>
      </c>
      <c r="R1534" s="201">
        <f>Q1534*H1534</f>
        <v>7.7600000000000002E-2</v>
      </c>
      <c r="S1534" s="201">
        <v>0</v>
      </c>
      <c r="T1534" s="202">
        <f>S1534*H1534</f>
        <v>0</v>
      </c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R1534" s="203" t="s">
        <v>395</v>
      </c>
      <c r="AT1534" s="203" t="s">
        <v>281</v>
      </c>
      <c r="AU1534" s="203" t="s">
        <v>80</v>
      </c>
      <c r="AY1534" s="18" t="s">
        <v>135</v>
      </c>
      <c r="BE1534" s="204">
        <f>IF(N1534="základní",J1534,0)</f>
        <v>0</v>
      </c>
      <c r="BF1534" s="204">
        <f>IF(N1534="snížená",J1534,0)</f>
        <v>0</v>
      </c>
      <c r="BG1534" s="204">
        <f>IF(N1534="zákl. přenesená",J1534,0)</f>
        <v>0</v>
      </c>
      <c r="BH1534" s="204">
        <f>IF(N1534="sníž. přenesená",J1534,0)</f>
        <v>0</v>
      </c>
      <c r="BI1534" s="204">
        <f>IF(N1534="nulová",J1534,0)</f>
        <v>0</v>
      </c>
      <c r="BJ1534" s="18" t="s">
        <v>78</v>
      </c>
      <c r="BK1534" s="204">
        <f>ROUND(I1534*H1534,2)</f>
        <v>0</v>
      </c>
      <c r="BL1534" s="18" t="s">
        <v>261</v>
      </c>
      <c r="BM1534" s="203" t="s">
        <v>1155</v>
      </c>
    </row>
    <row r="1535" spans="1:65" s="14" customFormat="1" ht="10.199999999999999">
      <c r="B1535" s="216"/>
      <c r="C1535" s="217"/>
      <c r="D1535" s="207" t="s">
        <v>144</v>
      </c>
      <c r="E1535" s="218" t="s">
        <v>18</v>
      </c>
      <c r="F1535" s="219" t="s">
        <v>80</v>
      </c>
      <c r="G1535" s="217"/>
      <c r="H1535" s="220">
        <v>2</v>
      </c>
      <c r="I1535" s="221"/>
      <c r="J1535" s="217"/>
      <c r="K1535" s="217"/>
      <c r="L1535" s="222"/>
      <c r="M1535" s="223"/>
      <c r="N1535" s="224"/>
      <c r="O1535" s="224"/>
      <c r="P1535" s="224"/>
      <c r="Q1535" s="224"/>
      <c r="R1535" s="224"/>
      <c r="S1535" s="224"/>
      <c r="T1535" s="225"/>
      <c r="AT1535" s="226" t="s">
        <v>144</v>
      </c>
      <c r="AU1535" s="226" t="s">
        <v>80</v>
      </c>
      <c r="AV1535" s="14" t="s">
        <v>80</v>
      </c>
      <c r="AW1535" s="14" t="s">
        <v>33</v>
      </c>
      <c r="AX1535" s="14" t="s">
        <v>71</v>
      </c>
      <c r="AY1535" s="226" t="s">
        <v>135</v>
      </c>
    </row>
    <row r="1536" spans="1:65" s="15" customFormat="1" ht="10.199999999999999">
      <c r="B1536" s="227"/>
      <c r="C1536" s="228"/>
      <c r="D1536" s="207" t="s">
        <v>144</v>
      </c>
      <c r="E1536" s="229" t="s">
        <v>18</v>
      </c>
      <c r="F1536" s="230" t="s">
        <v>147</v>
      </c>
      <c r="G1536" s="228"/>
      <c r="H1536" s="231">
        <v>2</v>
      </c>
      <c r="I1536" s="232"/>
      <c r="J1536" s="228"/>
      <c r="K1536" s="228"/>
      <c r="L1536" s="233"/>
      <c r="M1536" s="234"/>
      <c r="N1536" s="235"/>
      <c r="O1536" s="235"/>
      <c r="P1536" s="235"/>
      <c r="Q1536" s="235"/>
      <c r="R1536" s="235"/>
      <c r="S1536" s="235"/>
      <c r="T1536" s="236"/>
      <c r="AT1536" s="237" t="s">
        <v>144</v>
      </c>
      <c r="AU1536" s="237" t="s">
        <v>80</v>
      </c>
      <c r="AV1536" s="15" t="s">
        <v>142</v>
      </c>
      <c r="AW1536" s="15" t="s">
        <v>33</v>
      </c>
      <c r="AX1536" s="15" t="s">
        <v>78</v>
      </c>
      <c r="AY1536" s="237" t="s">
        <v>135</v>
      </c>
    </row>
    <row r="1537" spans="1:65" s="2" customFormat="1" ht="21.75" customHeight="1">
      <c r="A1537" s="35"/>
      <c r="B1537" s="36"/>
      <c r="C1537" s="238" t="s">
        <v>1156</v>
      </c>
      <c r="D1537" s="238" t="s">
        <v>281</v>
      </c>
      <c r="E1537" s="239" t="s">
        <v>1157</v>
      </c>
      <c r="F1537" s="240" t="s">
        <v>1158</v>
      </c>
      <c r="G1537" s="241" t="s">
        <v>239</v>
      </c>
      <c r="H1537" s="242">
        <v>6</v>
      </c>
      <c r="I1537" s="243"/>
      <c r="J1537" s="242">
        <f>ROUND(I1537*H1537,2)</f>
        <v>0</v>
      </c>
      <c r="K1537" s="240" t="s">
        <v>398</v>
      </c>
      <c r="L1537" s="244"/>
      <c r="M1537" s="245" t="s">
        <v>18</v>
      </c>
      <c r="N1537" s="246" t="s">
        <v>42</v>
      </c>
      <c r="O1537" s="65"/>
      <c r="P1537" s="201">
        <f>O1537*H1537</f>
        <v>0</v>
      </c>
      <c r="Q1537" s="201">
        <v>3.8800000000000001E-2</v>
      </c>
      <c r="R1537" s="201">
        <f>Q1537*H1537</f>
        <v>0.23280000000000001</v>
      </c>
      <c r="S1537" s="201">
        <v>0</v>
      </c>
      <c r="T1537" s="202">
        <f>S1537*H1537</f>
        <v>0</v>
      </c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R1537" s="203" t="s">
        <v>395</v>
      </c>
      <c r="AT1537" s="203" t="s">
        <v>281</v>
      </c>
      <c r="AU1537" s="203" t="s">
        <v>80</v>
      </c>
      <c r="AY1537" s="18" t="s">
        <v>135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8" t="s">
        <v>78</v>
      </c>
      <c r="BK1537" s="204">
        <f>ROUND(I1537*H1537,2)</f>
        <v>0</v>
      </c>
      <c r="BL1537" s="18" t="s">
        <v>261</v>
      </c>
      <c r="BM1537" s="203" t="s">
        <v>1159</v>
      </c>
    </row>
    <row r="1538" spans="1:65" s="14" customFormat="1" ht="10.199999999999999">
      <c r="B1538" s="216"/>
      <c r="C1538" s="217"/>
      <c r="D1538" s="207" t="s">
        <v>144</v>
      </c>
      <c r="E1538" s="218" t="s">
        <v>18</v>
      </c>
      <c r="F1538" s="219" t="s">
        <v>167</v>
      </c>
      <c r="G1538" s="217"/>
      <c r="H1538" s="220">
        <v>6</v>
      </c>
      <c r="I1538" s="221"/>
      <c r="J1538" s="217"/>
      <c r="K1538" s="217"/>
      <c r="L1538" s="222"/>
      <c r="M1538" s="223"/>
      <c r="N1538" s="224"/>
      <c r="O1538" s="224"/>
      <c r="P1538" s="224"/>
      <c r="Q1538" s="224"/>
      <c r="R1538" s="224"/>
      <c r="S1538" s="224"/>
      <c r="T1538" s="225"/>
      <c r="AT1538" s="226" t="s">
        <v>144</v>
      </c>
      <c r="AU1538" s="226" t="s">
        <v>80</v>
      </c>
      <c r="AV1538" s="14" t="s">
        <v>80</v>
      </c>
      <c r="AW1538" s="14" t="s">
        <v>33</v>
      </c>
      <c r="AX1538" s="14" t="s">
        <v>71</v>
      </c>
      <c r="AY1538" s="226" t="s">
        <v>135</v>
      </c>
    </row>
    <row r="1539" spans="1:65" s="15" customFormat="1" ht="10.199999999999999">
      <c r="B1539" s="227"/>
      <c r="C1539" s="228"/>
      <c r="D1539" s="207" t="s">
        <v>144</v>
      </c>
      <c r="E1539" s="229" t="s">
        <v>18</v>
      </c>
      <c r="F1539" s="230" t="s">
        <v>147</v>
      </c>
      <c r="G1539" s="228"/>
      <c r="H1539" s="231">
        <v>6</v>
      </c>
      <c r="I1539" s="232"/>
      <c r="J1539" s="228"/>
      <c r="K1539" s="228"/>
      <c r="L1539" s="233"/>
      <c r="M1539" s="234"/>
      <c r="N1539" s="235"/>
      <c r="O1539" s="235"/>
      <c r="P1539" s="235"/>
      <c r="Q1539" s="235"/>
      <c r="R1539" s="235"/>
      <c r="S1539" s="235"/>
      <c r="T1539" s="236"/>
      <c r="AT1539" s="237" t="s">
        <v>144</v>
      </c>
      <c r="AU1539" s="237" t="s">
        <v>80</v>
      </c>
      <c r="AV1539" s="15" t="s">
        <v>142</v>
      </c>
      <c r="AW1539" s="15" t="s">
        <v>33</v>
      </c>
      <c r="AX1539" s="15" t="s">
        <v>78</v>
      </c>
      <c r="AY1539" s="237" t="s">
        <v>135</v>
      </c>
    </row>
    <row r="1540" spans="1:65" s="2" customFormat="1" ht="16.5" customHeight="1">
      <c r="A1540" s="35"/>
      <c r="B1540" s="36"/>
      <c r="C1540" s="238" t="s">
        <v>1160</v>
      </c>
      <c r="D1540" s="238" t="s">
        <v>281</v>
      </c>
      <c r="E1540" s="239" t="s">
        <v>1161</v>
      </c>
      <c r="F1540" s="240" t="s">
        <v>1162</v>
      </c>
      <c r="G1540" s="241" t="s">
        <v>239</v>
      </c>
      <c r="H1540" s="242">
        <v>6</v>
      </c>
      <c r="I1540" s="243"/>
      <c r="J1540" s="242">
        <f>ROUND(I1540*H1540,2)</f>
        <v>0</v>
      </c>
      <c r="K1540" s="240" t="s">
        <v>398</v>
      </c>
      <c r="L1540" s="244"/>
      <c r="M1540" s="245" t="s">
        <v>18</v>
      </c>
      <c r="N1540" s="246" t="s">
        <v>42</v>
      </c>
      <c r="O1540" s="65"/>
      <c r="P1540" s="201">
        <f>O1540*H1540</f>
        <v>0</v>
      </c>
      <c r="Q1540" s="201">
        <v>3.8800000000000001E-2</v>
      </c>
      <c r="R1540" s="201">
        <f>Q1540*H1540</f>
        <v>0.23280000000000001</v>
      </c>
      <c r="S1540" s="201">
        <v>0</v>
      </c>
      <c r="T1540" s="202">
        <f>S1540*H1540</f>
        <v>0</v>
      </c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R1540" s="203" t="s">
        <v>395</v>
      </c>
      <c r="AT1540" s="203" t="s">
        <v>281</v>
      </c>
      <c r="AU1540" s="203" t="s">
        <v>80</v>
      </c>
      <c r="AY1540" s="18" t="s">
        <v>135</v>
      </c>
      <c r="BE1540" s="204">
        <f>IF(N1540="základní",J1540,0)</f>
        <v>0</v>
      </c>
      <c r="BF1540" s="204">
        <f>IF(N1540="snížená",J1540,0)</f>
        <v>0</v>
      </c>
      <c r="BG1540" s="204">
        <f>IF(N1540="zákl. přenesená",J1540,0)</f>
        <v>0</v>
      </c>
      <c r="BH1540" s="204">
        <f>IF(N1540="sníž. přenesená",J1540,0)</f>
        <v>0</v>
      </c>
      <c r="BI1540" s="204">
        <f>IF(N1540="nulová",J1540,0)</f>
        <v>0</v>
      </c>
      <c r="BJ1540" s="18" t="s">
        <v>78</v>
      </c>
      <c r="BK1540" s="204">
        <f>ROUND(I1540*H1540,2)</f>
        <v>0</v>
      </c>
      <c r="BL1540" s="18" t="s">
        <v>261</v>
      </c>
      <c r="BM1540" s="203" t="s">
        <v>1163</v>
      </c>
    </row>
    <row r="1541" spans="1:65" s="14" customFormat="1" ht="10.199999999999999">
      <c r="B1541" s="216"/>
      <c r="C1541" s="217"/>
      <c r="D1541" s="207" t="s">
        <v>144</v>
      </c>
      <c r="E1541" s="218" t="s">
        <v>18</v>
      </c>
      <c r="F1541" s="219" t="s">
        <v>167</v>
      </c>
      <c r="G1541" s="217"/>
      <c r="H1541" s="220">
        <v>6</v>
      </c>
      <c r="I1541" s="221"/>
      <c r="J1541" s="217"/>
      <c r="K1541" s="217"/>
      <c r="L1541" s="222"/>
      <c r="M1541" s="223"/>
      <c r="N1541" s="224"/>
      <c r="O1541" s="224"/>
      <c r="P1541" s="224"/>
      <c r="Q1541" s="224"/>
      <c r="R1541" s="224"/>
      <c r="S1541" s="224"/>
      <c r="T1541" s="225"/>
      <c r="AT1541" s="226" t="s">
        <v>144</v>
      </c>
      <c r="AU1541" s="226" t="s">
        <v>80</v>
      </c>
      <c r="AV1541" s="14" t="s">
        <v>80</v>
      </c>
      <c r="AW1541" s="14" t="s">
        <v>33</v>
      </c>
      <c r="AX1541" s="14" t="s">
        <v>71</v>
      </c>
      <c r="AY1541" s="226" t="s">
        <v>135</v>
      </c>
    </row>
    <row r="1542" spans="1:65" s="15" customFormat="1" ht="10.199999999999999">
      <c r="B1542" s="227"/>
      <c r="C1542" s="228"/>
      <c r="D1542" s="207" t="s">
        <v>144</v>
      </c>
      <c r="E1542" s="229" t="s">
        <v>18</v>
      </c>
      <c r="F1542" s="230" t="s">
        <v>147</v>
      </c>
      <c r="G1542" s="228"/>
      <c r="H1542" s="231">
        <v>6</v>
      </c>
      <c r="I1542" s="232"/>
      <c r="J1542" s="228"/>
      <c r="K1542" s="228"/>
      <c r="L1542" s="233"/>
      <c r="M1542" s="234"/>
      <c r="N1542" s="235"/>
      <c r="O1542" s="235"/>
      <c r="P1542" s="235"/>
      <c r="Q1542" s="235"/>
      <c r="R1542" s="235"/>
      <c r="S1542" s="235"/>
      <c r="T1542" s="236"/>
      <c r="AT1542" s="237" t="s">
        <v>144</v>
      </c>
      <c r="AU1542" s="237" t="s">
        <v>80</v>
      </c>
      <c r="AV1542" s="15" t="s">
        <v>142</v>
      </c>
      <c r="AW1542" s="15" t="s">
        <v>33</v>
      </c>
      <c r="AX1542" s="15" t="s">
        <v>78</v>
      </c>
      <c r="AY1542" s="237" t="s">
        <v>135</v>
      </c>
    </row>
    <row r="1543" spans="1:65" s="2" customFormat="1" ht="21.75" customHeight="1">
      <c r="A1543" s="35"/>
      <c r="B1543" s="36"/>
      <c r="C1543" s="238" t="s">
        <v>1164</v>
      </c>
      <c r="D1543" s="238" t="s">
        <v>281</v>
      </c>
      <c r="E1543" s="239" t="s">
        <v>1165</v>
      </c>
      <c r="F1543" s="240" t="s">
        <v>1166</v>
      </c>
      <c r="G1543" s="241" t="s">
        <v>239</v>
      </c>
      <c r="H1543" s="242">
        <v>2</v>
      </c>
      <c r="I1543" s="243"/>
      <c r="J1543" s="242">
        <f>ROUND(I1543*H1543,2)</f>
        <v>0</v>
      </c>
      <c r="K1543" s="240" t="s">
        <v>398</v>
      </c>
      <c r="L1543" s="244"/>
      <c r="M1543" s="245" t="s">
        <v>18</v>
      </c>
      <c r="N1543" s="246" t="s">
        <v>42</v>
      </c>
      <c r="O1543" s="65"/>
      <c r="P1543" s="201">
        <f>O1543*H1543</f>
        <v>0</v>
      </c>
      <c r="Q1543" s="201">
        <v>3.8800000000000001E-2</v>
      </c>
      <c r="R1543" s="201">
        <f>Q1543*H1543</f>
        <v>7.7600000000000002E-2</v>
      </c>
      <c r="S1543" s="201">
        <v>0</v>
      </c>
      <c r="T1543" s="202">
        <f>S1543*H1543</f>
        <v>0</v>
      </c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R1543" s="203" t="s">
        <v>395</v>
      </c>
      <c r="AT1543" s="203" t="s">
        <v>281</v>
      </c>
      <c r="AU1543" s="203" t="s">
        <v>80</v>
      </c>
      <c r="AY1543" s="18" t="s">
        <v>135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8" t="s">
        <v>78</v>
      </c>
      <c r="BK1543" s="204">
        <f>ROUND(I1543*H1543,2)</f>
        <v>0</v>
      </c>
      <c r="BL1543" s="18" t="s">
        <v>261</v>
      </c>
      <c r="BM1543" s="203" t="s">
        <v>1167</v>
      </c>
    </row>
    <row r="1544" spans="1:65" s="14" customFormat="1" ht="10.199999999999999">
      <c r="B1544" s="216"/>
      <c r="C1544" s="217"/>
      <c r="D1544" s="207" t="s">
        <v>144</v>
      </c>
      <c r="E1544" s="218" t="s">
        <v>18</v>
      </c>
      <c r="F1544" s="219" t="s">
        <v>80</v>
      </c>
      <c r="G1544" s="217"/>
      <c r="H1544" s="220">
        <v>2</v>
      </c>
      <c r="I1544" s="221"/>
      <c r="J1544" s="217"/>
      <c r="K1544" s="217"/>
      <c r="L1544" s="222"/>
      <c r="M1544" s="223"/>
      <c r="N1544" s="224"/>
      <c r="O1544" s="224"/>
      <c r="P1544" s="224"/>
      <c r="Q1544" s="224"/>
      <c r="R1544" s="224"/>
      <c r="S1544" s="224"/>
      <c r="T1544" s="225"/>
      <c r="AT1544" s="226" t="s">
        <v>144</v>
      </c>
      <c r="AU1544" s="226" t="s">
        <v>80</v>
      </c>
      <c r="AV1544" s="14" t="s">
        <v>80</v>
      </c>
      <c r="AW1544" s="14" t="s">
        <v>33</v>
      </c>
      <c r="AX1544" s="14" t="s">
        <v>71</v>
      </c>
      <c r="AY1544" s="226" t="s">
        <v>135</v>
      </c>
    </row>
    <row r="1545" spans="1:65" s="15" customFormat="1" ht="10.199999999999999">
      <c r="B1545" s="227"/>
      <c r="C1545" s="228"/>
      <c r="D1545" s="207" t="s">
        <v>144</v>
      </c>
      <c r="E1545" s="229" t="s">
        <v>18</v>
      </c>
      <c r="F1545" s="230" t="s">
        <v>147</v>
      </c>
      <c r="G1545" s="228"/>
      <c r="H1545" s="231">
        <v>2</v>
      </c>
      <c r="I1545" s="232"/>
      <c r="J1545" s="228"/>
      <c r="K1545" s="228"/>
      <c r="L1545" s="233"/>
      <c r="M1545" s="234"/>
      <c r="N1545" s="235"/>
      <c r="O1545" s="235"/>
      <c r="P1545" s="235"/>
      <c r="Q1545" s="235"/>
      <c r="R1545" s="235"/>
      <c r="S1545" s="235"/>
      <c r="T1545" s="236"/>
      <c r="AT1545" s="237" t="s">
        <v>144</v>
      </c>
      <c r="AU1545" s="237" t="s">
        <v>80</v>
      </c>
      <c r="AV1545" s="15" t="s">
        <v>142</v>
      </c>
      <c r="AW1545" s="15" t="s">
        <v>33</v>
      </c>
      <c r="AX1545" s="15" t="s">
        <v>78</v>
      </c>
      <c r="AY1545" s="237" t="s">
        <v>135</v>
      </c>
    </row>
    <row r="1546" spans="1:65" s="2" customFormat="1" ht="16.5" customHeight="1">
      <c r="A1546" s="35"/>
      <c r="B1546" s="36"/>
      <c r="C1546" s="238" t="s">
        <v>1168</v>
      </c>
      <c r="D1546" s="238" t="s">
        <v>281</v>
      </c>
      <c r="E1546" s="239" t="s">
        <v>1169</v>
      </c>
      <c r="F1546" s="240" t="s">
        <v>1170</v>
      </c>
      <c r="G1546" s="241" t="s">
        <v>239</v>
      </c>
      <c r="H1546" s="242">
        <v>2</v>
      </c>
      <c r="I1546" s="243"/>
      <c r="J1546" s="242">
        <f>ROUND(I1546*H1546,2)</f>
        <v>0</v>
      </c>
      <c r="K1546" s="240" t="s">
        <v>398</v>
      </c>
      <c r="L1546" s="244"/>
      <c r="M1546" s="245" t="s">
        <v>18</v>
      </c>
      <c r="N1546" s="246" t="s">
        <v>42</v>
      </c>
      <c r="O1546" s="65"/>
      <c r="P1546" s="201">
        <f>O1546*H1546</f>
        <v>0</v>
      </c>
      <c r="Q1546" s="201">
        <v>3.8800000000000001E-2</v>
      </c>
      <c r="R1546" s="201">
        <f>Q1546*H1546</f>
        <v>7.7600000000000002E-2</v>
      </c>
      <c r="S1546" s="201">
        <v>0</v>
      </c>
      <c r="T1546" s="202">
        <f>S1546*H1546</f>
        <v>0</v>
      </c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R1546" s="203" t="s">
        <v>395</v>
      </c>
      <c r="AT1546" s="203" t="s">
        <v>281</v>
      </c>
      <c r="AU1546" s="203" t="s">
        <v>80</v>
      </c>
      <c r="AY1546" s="18" t="s">
        <v>135</v>
      </c>
      <c r="BE1546" s="204">
        <f>IF(N1546="základní",J1546,0)</f>
        <v>0</v>
      </c>
      <c r="BF1546" s="204">
        <f>IF(N1546="snížená",J1546,0)</f>
        <v>0</v>
      </c>
      <c r="BG1546" s="204">
        <f>IF(N1546="zákl. přenesená",J1546,0)</f>
        <v>0</v>
      </c>
      <c r="BH1546" s="204">
        <f>IF(N1546="sníž. přenesená",J1546,0)</f>
        <v>0</v>
      </c>
      <c r="BI1546" s="204">
        <f>IF(N1546="nulová",J1546,0)</f>
        <v>0</v>
      </c>
      <c r="BJ1546" s="18" t="s">
        <v>78</v>
      </c>
      <c r="BK1546" s="204">
        <f>ROUND(I1546*H1546,2)</f>
        <v>0</v>
      </c>
      <c r="BL1546" s="18" t="s">
        <v>261</v>
      </c>
      <c r="BM1546" s="203" t="s">
        <v>1171</v>
      </c>
    </row>
    <row r="1547" spans="1:65" s="14" customFormat="1" ht="10.199999999999999">
      <c r="B1547" s="216"/>
      <c r="C1547" s="217"/>
      <c r="D1547" s="207" t="s">
        <v>144</v>
      </c>
      <c r="E1547" s="218" t="s">
        <v>18</v>
      </c>
      <c r="F1547" s="219" t="s">
        <v>80</v>
      </c>
      <c r="G1547" s="217"/>
      <c r="H1547" s="220">
        <v>2</v>
      </c>
      <c r="I1547" s="221"/>
      <c r="J1547" s="217"/>
      <c r="K1547" s="217"/>
      <c r="L1547" s="222"/>
      <c r="M1547" s="223"/>
      <c r="N1547" s="224"/>
      <c r="O1547" s="224"/>
      <c r="P1547" s="224"/>
      <c r="Q1547" s="224"/>
      <c r="R1547" s="224"/>
      <c r="S1547" s="224"/>
      <c r="T1547" s="225"/>
      <c r="AT1547" s="226" t="s">
        <v>144</v>
      </c>
      <c r="AU1547" s="226" t="s">
        <v>80</v>
      </c>
      <c r="AV1547" s="14" t="s">
        <v>80</v>
      </c>
      <c r="AW1547" s="14" t="s">
        <v>33</v>
      </c>
      <c r="AX1547" s="14" t="s">
        <v>71</v>
      </c>
      <c r="AY1547" s="226" t="s">
        <v>135</v>
      </c>
    </row>
    <row r="1548" spans="1:65" s="15" customFormat="1" ht="10.199999999999999">
      <c r="B1548" s="227"/>
      <c r="C1548" s="228"/>
      <c r="D1548" s="207" t="s">
        <v>144</v>
      </c>
      <c r="E1548" s="229" t="s">
        <v>18</v>
      </c>
      <c r="F1548" s="230" t="s">
        <v>147</v>
      </c>
      <c r="G1548" s="228"/>
      <c r="H1548" s="231">
        <v>2</v>
      </c>
      <c r="I1548" s="232"/>
      <c r="J1548" s="228"/>
      <c r="K1548" s="228"/>
      <c r="L1548" s="233"/>
      <c r="M1548" s="234"/>
      <c r="N1548" s="235"/>
      <c r="O1548" s="235"/>
      <c r="P1548" s="235"/>
      <c r="Q1548" s="235"/>
      <c r="R1548" s="235"/>
      <c r="S1548" s="235"/>
      <c r="T1548" s="236"/>
      <c r="AT1548" s="237" t="s">
        <v>144</v>
      </c>
      <c r="AU1548" s="237" t="s">
        <v>80</v>
      </c>
      <c r="AV1548" s="15" t="s">
        <v>142</v>
      </c>
      <c r="AW1548" s="15" t="s">
        <v>33</v>
      </c>
      <c r="AX1548" s="15" t="s">
        <v>78</v>
      </c>
      <c r="AY1548" s="237" t="s">
        <v>135</v>
      </c>
    </row>
    <row r="1549" spans="1:65" s="2" customFormat="1" ht="16.5" customHeight="1">
      <c r="A1549" s="35"/>
      <c r="B1549" s="36"/>
      <c r="C1549" s="238" t="s">
        <v>1172</v>
      </c>
      <c r="D1549" s="238" t="s">
        <v>281</v>
      </c>
      <c r="E1549" s="239" t="s">
        <v>1173</v>
      </c>
      <c r="F1549" s="240" t="s">
        <v>1174</v>
      </c>
      <c r="G1549" s="241" t="s">
        <v>239</v>
      </c>
      <c r="H1549" s="242">
        <v>2</v>
      </c>
      <c r="I1549" s="243"/>
      <c r="J1549" s="242">
        <f>ROUND(I1549*H1549,2)</f>
        <v>0</v>
      </c>
      <c r="K1549" s="240" t="s">
        <v>398</v>
      </c>
      <c r="L1549" s="244"/>
      <c r="M1549" s="245" t="s">
        <v>18</v>
      </c>
      <c r="N1549" s="246" t="s">
        <v>42</v>
      </c>
      <c r="O1549" s="65"/>
      <c r="P1549" s="201">
        <f>O1549*H1549</f>
        <v>0</v>
      </c>
      <c r="Q1549" s="201">
        <v>3.8800000000000001E-2</v>
      </c>
      <c r="R1549" s="201">
        <f>Q1549*H1549</f>
        <v>7.7600000000000002E-2</v>
      </c>
      <c r="S1549" s="201">
        <v>0</v>
      </c>
      <c r="T1549" s="202">
        <f>S1549*H1549</f>
        <v>0</v>
      </c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R1549" s="203" t="s">
        <v>395</v>
      </c>
      <c r="AT1549" s="203" t="s">
        <v>281</v>
      </c>
      <c r="AU1549" s="203" t="s">
        <v>80</v>
      </c>
      <c r="AY1549" s="18" t="s">
        <v>135</v>
      </c>
      <c r="BE1549" s="204">
        <f>IF(N1549="základní",J1549,0)</f>
        <v>0</v>
      </c>
      <c r="BF1549" s="204">
        <f>IF(N1549="snížená",J1549,0)</f>
        <v>0</v>
      </c>
      <c r="BG1549" s="204">
        <f>IF(N1549="zákl. přenesená",J1549,0)</f>
        <v>0</v>
      </c>
      <c r="BH1549" s="204">
        <f>IF(N1549="sníž. přenesená",J1549,0)</f>
        <v>0</v>
      </c>
      <c r="BI1549" s="204">
        <f>IF(N1549="nulová",J1549,0)</f>
        <v>0</v>
      </c>
      <c r="BJ1549" s="18" t="s">
        <v>78</v>
      </c>
      <c r="BK1549" s="204">
        <f>ROUND(I1549*H1549,2)</f>
        <v>0</v>
      </c>
      <c r="BL1549" s="18" t="s">
        <v>261</v>
      </c>
      <c r="BM1549" s="203" t="s">
        <v>1175</v>
      </c>
    </row>
    <row r="1550" spans="1:65" s="14" customFormat="1" ht="10.199999999999999">
      <c r="B1550" s="216"/>
      <c r="C1550" s="217"/>
      <c r="D1550" s="207" t="s">
        <v>144</v>
      </c>
      <c r="E1550" s="218" t="s">
        <v>18</v>
      </c>
      <c r="F1550" s="219" t="s">
        <v>80</v>
      </c>
      <c r="G1550" s="217"/>
      <c r="H1550" s="220">
        <v>2</v>
      </c>
      <c r="I1550" s="221"/>
      <c r="J1550" s="217"/>
      <c r="K1550" s="217"/>
      <c r="L1550" s="222"/>
      <c r="M1550" s="223"/>
      <c r="N1550" s="224"/>
      <c r="O1550" s="224"/>
      <c r="P1550" s="224"/>
      <c r="Q1550" s="224"/>
      <c r="R1550" s="224"/>
      <c r="S1550" s="224"/>
      <c r="T1550" s="225"/>
      <c r="AT1550" s="226" t="s">
        <v>144</v>
      </c>
      <c r="AU1550" s="226" t="s">
        <v>80</v>
      </c>
      <c r="AV1550" s="14" t="s">
        <v>80</v>
      </c>
      <c r="AW1550" s="14" t="s">
        <v>33</v>
      </c>
      <c r="AX1550" s="14" t="s">
        <v>71</v>
      </c>
      <c r="AY1550" s="226" t="s">
        <v>135</v>
      </c>
    </row>
    <row r="1551" spans="1:65" s="15" customFormat="1" ht="10.199999999999999">
      <c r="B1551" s="227"/>
      <c r="C1551" s="228"/>
      <c r="D1551" s="207" t="s">
        <v>144</v>
      </c>
      <c r="E1551" s="229" t="s">
        <v>18</v>
      </c>
      <c r="F1551" s="230" t="s">
        <v>147</v>
      </c>
      <c r="G1551" s="228"/>
      <c r="H1551" s="231">
        <v>2</v>
      </c>
      <c r="I1551" s="232"/>
      <c r="J1551" s="228"/>
      <c r="K1551" s="228"/>
      <c r="L1551" s="233"/>
      <c r="M1551" s="234"/>
      <c r="N1551" s="235"/>
      <c r="O1551" s="235"/>
      <c r="P1551" s="235"/>
      <c r="Q1551" s="235"/>
      <c r="R1551" s="235"/>
      <c r="S1551" s="235"/>
      <c r="T1551" s="236"/>
      <c r="AT1551" s="237" t="s">
        <v>144</v>
      </c>
      <c r="AU1551" s="237" t="s">
        <v>80</v>
      </c>
      <c r="AV1551" s="15" t="s">
        <v>142</v>
      </c>
      <c r="AW1551" s="15" t="s">
        <v>33</v>
      </c>
      <c r="AX1551" s="15" t="s">
        <v>78</v>
      </c>
      <c r="AY1551" s="237" t="s">
        <v>135</v>
      </c>
    </row>
    <row r="1552" spans="1:65" s="2" customFormat="1" ht="21.75" customHeight="1">
      <c r="A1552" s="35"/>
      <c r="B1552" s="36"/>
      <c r="C1552" s="238" t="s">
        <v>1176</v>
      </c>
      <c r="D1552" s="238" t="s">
        <v>281</v>
      </c>
      <c r="E1552" s="239" t="s">
        <v>1177</v>
      </c>
      <c r="F1552" s="240" t="s">
        <v>1178</v>
      </c>
      <c r="G1552" s="241" t="s">
        <v>239</v>
      </c>
      <c r="H1552" s="242">
        <v>30</v>
      </c>
      <c r="I1552" s="243"/>
      <c r="J1552" s="242">
        <f>ROUND(I1552*H1552,2)</f>
        <v>0</v>
      </c>
      <c r="K1552" s="240" t="s">
        <v>398</v>
      </c>
      <c r="L1552" s="244"/>
      <c r="M1552" s="245" t="s">
        <v>18</v>
      </c>
      <c r="N1552" s="246" t="s">
        <v>42</v>
      </c>
      <c r="O1552" s="65"/>
      <c r="P1552" s="201">
        <f>O1552*H1552</f>
        <v>0</v>
      </c>
      <c r="Q1552" s="201">
        <v>3.8800000000000001E-2</v>
      </c>
      <c r="R1552" s="201">
        <f>Q1552*H1552</f>
        <v>1.1640000000000001</v>
      </c>
      <c r="S1552" s="201">
        <v>0</v>
      </c>
      <c r="T1552" s="202">
        <f>S1552*H1552</f>
        <v>0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203" t="s">
        <v>395</v>
      </c>
      <c r="AT1552" s="203" t="s">
        <v>281</v>
      </c>
      <c r="AU1552" s="203" t="s">
        <v>80</v>
      </c>
      <c r="AY1552" s="18" t="s">
        <v>135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8" t="s">
        <v>78</v>
      </c>
      <c r="BK1552" s="204">
        <f>ROUND(I1552*H1552,2)</f>
        <v>0</v>
      </c>
      <c r="BL1552" s="18" t="s">
        <v>261</v>
      </c>
      <c r="BM1552" s="203" t="s">
        <v>1179</v>
      </c>
    </row>
    <row r="1553" spans="1:65" s="14" customFormat="1" ht="10.199999999999999">
      <c r="B1553" s="216"/>
      <c r="C1553" s="217"/>
      <c r="D1553" s="207" t="s">
        <v>144</v>
      </c>
      <c r="E1553" s="218" t="s">
        <v>18</v>
      </c>
      <c r="F1553" s="219" t="s">
        <v>385</v>
      </c>
      <c r="G1553" s="217"/>
      <c r="H1553" s="220">
        <v>30</v>
      </c>
      <c r="I1553" s="221"/>
      <c r="J1553" s="217"/>
      <c r="K1553" s="217"/>
      <c r="L1553" s="222"/>
      <c r="M1553" s="223"/>
      <c r="N1553" s="224"/>
      <c r="O1553" s="224"/>
      <c r="P1553" s="224"/>
      <c r="Q1553" s="224"/>
      <c r="R1553" s="224"/>
      <c r="S1553" s="224"/>
      <c r="T1553" s="225"/>
      <c r="AT1553" s="226" t="s">
        <v>144</v>
      </c>
      <c r="AU1553" s="226" t="s">
        <v>80</v>
      </c>
      <c r="AV1553" s="14" t="s">
        <v>80</v>
      </c>
      <c r="AW1553" s="14" t="s">
        <v>33</v>
      </c>
      <c r="AX1553" s="14" t="s">
        <v>71</v>
      </c>
      <c r="AY1553" s="226" t="s">
        <v>135</v>
      </c>
    </row>
    <row r="1554" spans="1:65" s="15" customFormat="1" ht="10.199999999999999">
      <c r="B1554" s="227"/>
      <c r="C1554" s="228"/>
      <c r="D1554" s="207" t="s">
        <v>144</v>
      </c>
      <c r="E1554" s="229" t="s">
        <v>18</v>
      </c>
      <c r="F1554" s="230" t="s">
        <v>147</v>
      </c>
      <c r="G1554" s="228"/>
      <c r="H1554" s="231">
        <v>30</v>
      </c>
      <c r="I1554" s="232"/>
      <c r="J1554" s="228"/>
      <c r="K1554" s="228"/>
      <c r="L1554" s="233"/>
      <c r="M1554" s="234"/>
      <c r="N1554" s="235"/>
      <c r="O1554" s="235"/>
      <c r="P1554" s="235"/>
      <c r="Q1554" s="235"/>
      <c r="R1554" s="235"/>
      <c r="S1554" s="235"/>
      <c r="T1554" s="236"/>
      <c r="AT1554" s="237" t="s">
        <v>144</v>
      </c>
      <c r="AU1554" s="237" t="s">
        <v>80</v>
      </c>
      <c r="AV1554" s="15" t="s">
        <v>142</v>
      </c>
      <c r="AW1554" s="15" t="s">
        <v>33</v>
      </c>
      <c r="AX1554" s="15" t="s">
        <v>78</v>
      </c>
      <c r="AY1554" s="237" t="s">
        <v>135</v>
      </c>
    </row>
    <row r="1555" spans="1:65" s="2" customFormat="1" ht="16.5" customHeight="1">
      <c r="A1555" s="35"/>
      <c r="B1555" s="36"/>
      <c r="C1555" s="238" t="s">
        <v>1180</v>
      </c>
      <c r="D1555" s="238" t="s">
        <v>281</v>
      </c>
      <c r="E1555" s="239" t="s">
        <v>1181</v>
      </c>
      <c r="F1555" s="240" t="s">
        <v>1182</v>
      </c>
      <c r="G1555" s="241" t="s">
        <v>239</v>
      </c>
      <c r="H1555" s="242">
        <v>30</v>
      </c>
      <c r="I1555" s="243"/>
      <c r="J1555" s="242">
        <f>ROUND(I1555*H1555,2)</f>
        <v>0</v>
      </c>
      <c r="K1555" s="240" t="s">
        <v>398</v>
      </c>
      <c r="L1555" s="244"/>
      <c r="M1555" s="245" t="s">
        <v>18</v>
      </c>
      <c r="N1555" s="246" t="s">
        <v>42</v>
      </c>
      <c r="O1555" s="65"/>
      <c r="P1555" s="201">
        <f>O1555*H1555</f>
        <v>0</v>
      </c>
      <c r="Q1555" s="201">
        <v>3.8800000000000001E-2</v>
      </c>
      <c r="R1555" s="201">
        <f>Q1555*H1555</f>
        <v>1.1640000000000001</v>
      </c>
      <c r="S1555" s="201">
        <v>0</v>
      </c>
      <c r="T1555" s="202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203" t="s">
        <v>395</v>
      </c>
      <c r="AT1555" s="203" t="s">
        <v>281</v>
      </c>
      <c r="AU1555" s="203" t="s">
        <v>80</v>
      </c>
      <c r="AY1555" s="18" t="s">
        <v>135</v>
      </c>
      <c r="BE1555" s="204">
        <f>IF(N1555="základní",J1555,0)</f>
        <v>0</v>
      </c>
      <c r="BF1555" s="204">
        <f>IF(N1555="snížená",J1555,0)</f>
        <v>0</v>
      </c>
      <c r="BG1555" s="204">
        <f>IF(N1555="zákl. přenesená",J1555,0)</f>
        <v>0</v>
      </c>
      <c r="BH1555" s="204">
        <f>IF(N1555="sníž. přenesená",J1555,0)</f>
        <v>0</v>
      </c>
      <c r="BI1555" s="204">
        <f>IF(N1555="nulová",J1555,0)</f>
        <v>0</v>
      </c>
      <c r="BJ1555" s="18" t="s">
        <v>78</v>
      </c>
      <c r="BK1555" s="204">
        <f>ROUND(I1555*H1555,2)</f>
        <v>0</v>
      </c>
      <c r="BL1555" s="18" t="s">
        <v>261</v>
      </c>
      <c r="BM1555" s="203" t="s">
        <v>1183</v>
      </c>
    </row>
    <row r="1556" spans="1:65" s="14" customFormat="1" ht="10.199999999999999">
      <c r="B1556" s="216"/>
      <c r="C1556" s="217"/>
      <c r="D1556" s="207" t="s">
        <v>144</v>
      </c>
      <c r="E1556" s="218" t="s">
        <v>18</v>
      </c>
      <c r="F1556" s="219" t="s">
        <v>385</v>
      </c>
      <c r="G1556" s="217"/>
      <c r="H1556" s="220">
        <v>30</v>
      </c>
      <c r="I1556" s="221"/>
      <c r="J1556" s="217"/>
      <c r="K1556" s="217"/>
      <c r="L1556" s="222"/>
      <c r="M1556" s="223"/>
      <c r="N1556" s="224"/>
      <c r="O1556" s="224"/>
      <c r="P1556" s="224"/>
      <c r="Q1556" s="224"/>
      <c r="R1556" s="224"/>
      <c r="S1556" s="224"/>
      <c r="T1556" s="225"/>
      <c r="AT1556" s="226" t="s">
        <v>144</v>
      </c>
      <c r="AU1556" s="226" t="s">
        <v>80</v>
      </c>
      <c r="AV1556" s="14" t="s">
        <v>80</v>
      </c>
      <c r="AW1556" s="14" t="s">
        <v>33</v>
      </c>
      <c r="AX1556" s="14" t="s">
        <v>71</v>
      </c>
      <c r="AY1556" s="226" t="s">
        <v>135</v>
      </c>
    </row>
    <row r="1557" spans="1:65" s="15" customFormat="1" ht="10.199999999999999">
      <c r="B1557" s="227"/>
      <c r="C1557" s="228"/>
      <c r="D1557" s="207" t="s">
        <v>144</v>
      </c>
      <c r="E1557" s="229" t="s">
        <v>18</v>
      </c>
      <c r="F1557" s="230" t="s">
        <v>147</v>
      </c>
      <c r="G1557" s="228"/>
      <c r="H1557" s="231">
        <v>30</v>
      </c>
      <c r="I1557" s="232"/>
      <c r="J1557" s="228"/>
      <c r="K1557" s="228"/>
      <c r="L1557" s="233"/>
      <c r="M1557" s="234"/>
      <c r="N1557" s="235"/>
      <c r="O1557" s="235"/>
      <c r="P1557" s="235"/>
      <c r="Q1557" s="235"/>
      <c r="R1557" s="235"/>
      <c r="S1557" s="235"/>
      <c r="T1557" s="236"/>
      <c r="AT1557" s="237" t="s">
        <v>144</v>
      </c>
      <c r="AU1557" s="237" t="s">
        <v>80</v>
      </c>
      <c r="AV1557" s="15" t="s">
        <v>142</v>
      </c>
      <c r="AW1557" s="15" t="s">
        <v>33</v>
      </c>
      <c r="AX1557" s="15" t="s">
        <v>78</v>
      </c>
      <c r="AY1557" s="237" t="s">
        <v>135</v>
      </c>
    </row>
    <row r="1558" spans="1:65" s="2" customFormat="1" ht="21.75" customHeight="1">
      <c r="A1558" s="35"/>
      <c r="B1558" s="36"/>
      <c r="C1558" s="238" t="s">
        <v>1184</v>
      </c>
      <c r="D1558" s="238" t="s">
        <v>281</v>
      </c>
      <c r="E1558" s="239" t="s">
        <v>1185</v>
      </c>
      <c r="F1558" s="240" t="s">
        <v>1186</v>
      </c>
      <c r="G1558" s="241" t="s">
        <v>239</v>
      </c>
      <c r="H1558" s="242">
        <v>3</v>
      </c>
      <c r="I1558" s="243"/>
      <c r="J1558" s="242">
        <f>ROUND(I1558*H1558,2)</f>
        <v>0</v>
      </c>
      <c r="K1558" s="240" t="s">
        <v>398</v>
      </c>
      <c r="L1558" s="244"/>
      <c r="M1558" s="245" t="s">
        <v>18</v>
      </c>
      <c r="N1558" s="246" t="s">
        <v>42</v>
      </c>
      <c r="O1558" s="65"/>
      <c r="P1558" s="201">
        <f>O1558*H1558</f>
        <v>0</v>
      </c>
      <c r="Q1558" s="201">
        <v>3.8800000000000001E-2</v>
      </c>
      <c r="R1558" s="201">
        <f>Q1558*H1558</f>
        <v>0.1164</v>
      </c>
      <c r="S1558" s="201">
        <v>0</v>
      </c>
      <c r="T1558" s="202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203" t="s">
        <v>395</v>
      </c>
      <c r="AT1558" s="203" t="s">
        <v>281</v>
      </c>
      <c r="AU1558" s="203" t="s">
        <v>80</v>
      </c>
      <c r="AY1558" s="18" t="s">
        <v>135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8" t="s">
        <v>78</v>
      </c>
      <c r="BK1558" s="204">
        <f>ROUND(I1558*H1558,2)</f>
        <v>0</v>
      </c>
      <c r="BL1558" s="18" t="s">
        <v>261</v>
      </c>
      <c r="BM1558" s="203" t="s">
        <v>1187</v>
      </c>
    </row>
    <row r="1559" spans="1:65" s="14" customFormat="1" ht="10.199999999999999">
      <c r="B1559" s="216"/>
      <c r="C1559" s="217"/>
      <c r="D1559" s="207" t="s">
        <v>144</v>
      </c>
      <c r="E1559" s="218" t="s">
        <v>18</v>
      </c>
      <c r="F1559" s="219" t="s">
        <v>155</v>
      </c>
      <c r="G1559" s="217"/>
      <c r="H1559" s="220">
        <v>3</v>
      </c>
      <c r="I1559" s="221"/>
      <c r="J1559" s="217"/>
      <c r="K1559" s="217"/>
      <c r="L1559" s="222"/>
      <c r="M1559" s="223"/>
      <c r="N1559" s="224"/>
      <c r="O1559" s="224"/>
      <c r="P1559" s="224"/>
      <c r="Q1559" s="224"/>
      <c r="R1559" s="224"/>
      <c r="S1559" s="224"/>
      <c r="T1559" s="225"/>
      <c r="AT1559" s="226" t="s">
        <v>144</v>
      </c>
      <c r="AU1559" s="226" t="s">
        <v>80</v>
      </c>
      <c r="AV1559" s="14" t="s">
        <v>80</v>
      </c>
      <c r="AW1559" s="14" t="s">
        <v>33</v>
      </c>
      <c r="AX1559" s="14" t="s">
        <v>71</v>
      </c>
      <c r="AY1559" s="226" t="s">
        <v>135</v>
      </c>
    </row>
    <row r="1560" spans="1:65" s="15" customFormat="1" ht="10.199999999999999">
      <c r="B1560" s="227"/>
      <c r="C1560" s="228"/>
      <c r="D1560" s="207" t="s">
        <v>144</v>
      </c>
      <c r="E1560" s="229" t="s">
        <v>18</v>
      </c>
      <c r="F1560" s="230" t="s">
        <v>147</v>
      </c>
      <c r="G1560" s="228"/>
      <c r="H1560" s="231">
        <v>3</v>
      </c>
      <c r="I1560" s="232"/>
      <c r="J1560" s="228"/>
      <c r="K1560" s="228"/>
      <c r="L1560" s="233"/>
      <c r="M1560" s="234"/>
      <c r="N1560" s="235"/>
      <c r="O1560" s="235"/>
      <c r="P1560" s="235"/>
      <c r="Q1560" s="235"/>
      <c r="R1560" s="235"/>
      <c r="S1560" s="235"/>
      <c r="T1560" s="236"/>
      <c r="AT1560" s="237" t="s">
        <v>144</v>
      </c>
      <c r="AU1560" s="237" t="s">
        <v>80</v>
      </c>
      <c r="AV1560" s="15" t="s">
        <v>142</v>
      </c>
      <c r="AW1560" s="15" t="s">
        <v>33</v>
      </c>
      <c r="AX1560" s="15" t="s">
        <v>78</v>
      </c>
      <c r="AY1560" s="237" t="s">
        <v>135</v>
      </c>
    </row>
    <row r="1561" spans="1:65" s="2" customFormat="1" ht="16.5" customHeight="1">
      <c r="A1561" s="35"/>
      <c r="B1561" s="36"/>
      <c r="C1561" s="238" t="s">
        <v>1188</v>
      </c>
      <c r="D1561" s="238" t="s">
        <v>281</v>
      </c>
      <c r="E1561" s="239" t="s">
        <v>1189</v>
      </c>
      <c r="F1561" s="240" t="s">
        <v>1190</v>
      </c>
      <c r="G1561" s="241" t="s">
        <v>239</v>
      </c>
      <c r="H1561" s="242">
        <v>3</v>
      </c>
      <c r="I1561" s="243"/>
      <c r="J1561" s="242">
        <f>ROUND(I1561*H1561,2)</f>
        <v>0</v>
      </c>
      <c r="K1561" s="240" t="s">
        <v>398</v>
      </c>
      <c r="L1561" s="244"/>
      <c r="M1561" s="245" t="s">
        <v>18</v>
      </c>
      <c r="N1561" s="246" t="s">
        <v>42</v>
      </c>
      <c r="O1561" s="65"/>
      <c r="P1561" s="201">
        <f>O1561*H1561</f>
        <v>0</v>
      </c>
      <c r="Q1561" s="201">
        <v>3.8800000000000001E-2</v>
      </c>
      <c r="R1561" s="201">
        <f>Q1561*H1561</f>
        <v>0.1164</v>
      </c>
      <c r="S1561" s="201">
        <v>0</v>
      </c>
      <c r="T1561" s="202">
        <f>S1561*H1561</f>
        <v>0</v>
      </c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R1561" s="203" t="s">
        <v>395</v>
      </c>
      <c r="AT1561" s="203" t="s">
        <v>281</v>
      </c>
      <c r="AU1561" s="203" t="s">
        <v>80</v>
      </c>
      <c r="AY1561" s="18" t="s">
        <v>135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8" t="s">
        <v>78</v>
      </c>
      <c r="BK1561" s="204">
        <f>ROUND(I1561*H1561,2)</f>
        <v>0</v>
      </c>
      <c r="BL1561" s="18" t="s">
        <v>261</v>
      </c>
      <c r="BM1561" s="203" t="s">
        <v>1191</v>
      </c>
    </row>
    <row r="1562" spans="1:65" s="14" customFormat="1" ht="10.199999999999999">
      <c r="B1562" s="216"/>
      <c r="C1562" s="217"/>
      <c r="D1562" s="207" t="s">
        <v>144</v>
      </c>
      <c r="E1562" s="218" t="s">
        <v>18</v>
      </c>
      <c r="F1562" s="219" t="s">
        <v>155</v>
      </c>
      <c r="G1562" s="217"/>
      <c r="H1562" s="220">
        <v>3</v>
      </c>
      <c r="I1562" s="221"/>
      <c r="J1562" s="217"/>
      <c r="K1562" s="217"/>
      <c r="L1562" s="222"/>
      <c r="M1562" s="223"/>
      <c r="N1562" s="224"/>
      <c r="O1562" s="224"/>
      <c r="P1562" s="224"/>
      <c r="Q1562" s="224"/>
      <c r="R1562" s="224"/>
      <c r="S1562" s="224"/>
      <c r="T1562" s="225"/>
      <c r="AT1562" s="226" t="s">
        <v>144</v>
      </c>
      <c r="AU1562" s="226" t="s">
        <v>80</v>
      </c>
      <c r="AV1562" s="14" t="s">
        <v>80</v>
      </c>
      <c r="AW1562" s="14" t="s">
        <v>33</v>
      </c>
      <c r="AX1562" s="14" t="s">
        <v>71</v>
      </c>
      <c r="AY1562" s="226" t="s">
        <v>135</v>
      </c>
    </row>
    <row r="1563" spans="1:65" s="15" customFormat="1" ht="10.199999999999999">
      <c r="B1563" s="227"/>
      <c r="C1563" s="228"/>
      <c r="D1563" s="207" t="s">
        <v>144</v>
      </c>
      <c r="E1563" s="229" t="s">
        <v>18</v>
      </c>
      <c r="F1563" s="230" t="s">
        <v>147</v>
      </c>
      <c r="G1563" s="228"/>
      <c r="H1563" s="231">
        <v>3</v>
      </c>
      <c r="I1563" s="232"/>
      <c r="J1563" s="228"/>
      <c r="K1563" s="228"/>
      <c r="L1563" s="233"/>
      <c r="M1563" s="234"/>
      <c r="N1563" s="235"/>
      <c r="O1563" s="235"/>
      <c r="P1563" s="235"/>
      <c r="Q1563" s="235"/>
      <c r="R1563" s="235"/>
      <c r="S1563" s="235"/>
      <c r="T1563" s="236"/>
      <c r="AT1563" s="237" t="s">
        <v>144</v>
      </c>
      <c r="AU1563" s="237" t="s">
        <v>80</v>
      </c>
      <c r="AV1563" s="15" t="s">
        <v>142</v>
      </c>
      <c r="AW1563" s="15" t="s">
        <v>33</v>
      </c>
      <c r="AX1563" s="15" t="s">
        <v>78</v>
      </c>
      <c r="AY1563" s="237" t="s">
        <v>135</v>
      </c>
    </row>
    <row r="1564" spans="1:65" s="2" customFormat="1" ht="21.75" customHeight="1">
      <c r="A1564" s="35"/>
      <c r="B1564" s="36"/>
      <c r="C1564" s="238" t="s">
        <v>1192</v>
      </c>
      <c r="D1564" s="238" t="s">
        <v>281</v>
      </c>
      <c r="E1564" s="239" t="s">
        <v>1193</v>
      </c>
      <c r="F1564" s="240" t="s">
        <v>1194</v>
      </c>
      <c r="G1564" s="241" t="s">
        <v>239</v>
      </c>
      <c r="H1564" s="242">
        <v>2</v>
      </c>
      <c r="I1564" s="243"/>
      <c r="J1564" s="242">
        <f>ROUND(I1564*H1564,2)</f>
        <v>0</v>
      </c>
      <c r="K1564" s="240" t="s">
        <v>398</v>
      </c>
      <c r="L1564" s="244"/>
      <c r="M1564" s="245" t="s">
        <v>18</v>
      </c>
      <c r="N1564" s="246" t="s">
        <v>42</v>
      </c>
      <c r="O1564" s="65"/>
      <c r="P1564" s="201">
        <f>O1564*H1564</f>
        <v>0</v>
      </c>
      <c r="Q1564" s="201">
        <v>3.8800000000000001E-2</v>
      </c>
      <c r="R1564" s="201">
        <f>Q1564*H1564</f>
        <v>7.7600000000000002E-2</v>
      </c>
      <c r="S1564" s="201">
        <v>0</v>
      </c>
      <c r="T1564" s="202">
        <f>S1564*H1564</f>
        <v>0</v>
      </c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R1564" s="203" t="s">
        <v>395</v>
      </c>
      <c r="AT1564" s="203" t="s">
        <v>281</v>
      </c>
      <c r="AU1564" s="203" t="s">
        <v>80</v>
      </c>
      <c r="AY1564" s="18" t="s">
        <v>135</v>
      </c>
      <c r="BE1564" s="204">
        <f>IF(N1564="základní",J1564,0)</f>
        <v>0</v>
      </c>
      <c r="BF1564" s="204">
        <f>IF(N1564="snížená",J1564,0)</f>
        <v>0</v>
      </c>
      <c r="BG1564" s="204">
        <f>IF(N1564="zákl. přenesená",J1564,0)</f>
        <v>0</v>
      </c>
      <c r="BH1564" s="204">
        <f>IF(N1564="sníž. přenesená",J1564,0)</f>
        <v>0</v>
      </c>
      <c r="BI1564" s="204">
        <f>IF(N1564="nulová",J1564,0)</f>
        <v>0</v>
      </c>
      <c r="BJ1564" s="18" t="s">
        <v>78</v>
      </c>
      <c r="BK1564" s="204">
        <f>ROUND(I1564*H1564,2)</f>
        <v>0</v>
      </c>
      <c r="BL1564" s="18" t="s">
        <v>261</v>
      </c>
      <c r="BM1564" s="203" t="s">
        <v>1195</v>
      </c>
    </row>
    <row r="1565" spans="1:65" s="14" customFormat="1" ht="10.199999999999999">
      <c r="B1565" s="216"/>
      <c r="C1565" s="217"/>
      <c r="D1565" s="207" t="s">
        <v>144</v>
      </c>
      <c r="E1565" s="218" t="s">
        <v>18</v>
      </c>
      <c r="F1565" s="219" t="s">
        <v>80</v>
      </c>
      <c r="G1565" s="217"/>
      <c r="H1565" s="220">
        <v>2</v>
      </c>
      <c r="I1565" s="221"/>
      <c r="J1565" s="217"/>
      <c r="K1565" s="217"/>
      <c r="L1565" s="222"/>
      <c r="M1565" s="223"/>
      <c r="N1565" s="224"/>
      <c r="O1565" s="224"/>
      <c r="P1565" s="224"/>
      <c r="Q1565" s="224"/>
      <c r="R1565" s="224"/>
      <c r="S1565" s="224"/>
      <c r="T1565" s="225"/>
      <c r="AT1565" s="226" t="s">
        <v>144</v>
      </c>
      <c r="AU1565" s="226" t="s">
        <v>80</v>
      </c>
      <c r="AV1565" s="14" t="s">
        <v>80</v>
      </c>
      <c r="AW1565" s="14" t="s">
        <v>33</v>
      </c>
      <c r="AX1565" s="14" t="s">
        <v>71</v>
      </c>
      <c r="AY1565" s="226" t="s">
        <v>135</v>
      </c>
    </row>
    <row r="1566" spans="1:65" s="15" customFormat="1" ht="10.199999999999999">
      <c r="B1566" s="227"/>
      <c r="C1566" s="228"/>
      <c r="D1566" s="207" t="s">
        <v>144</v>
      </c>
      <c r="E1566" s="229" t="s">
        <v>18</v>
      </c>
      <c r="F1566" s="230" t="s">
        <v>147</v>
      </c>
      <c r="G1566" s="228"/>
      <c r="H1566" s="231">
        <v>2</v>
      </c>
      <c r="I1566" s="232"/>
      <c r="J1566" s="228"/>
      <c r="K1566" s="228"/>
      <c r="L1566" s="233"/>
      <c r="M1566" s="234"/>
      <c r="N1566" s="235"/>
      <c r="O1566" s="235"/>
      <c r="P1566" s="235"/>
      <c r="Q1566" s="235"/>
      <c r="R1566" s="235"/>
      <c r="S1566" s="235"/>
      <c r="T1566" s="236"/>
      <c r="AT1566" s="237" t="s">
        <v>144</v>
      </c>
      <c r="AU1566" s="237" t="s">
        <v>80</v>
      </c>
      <c r="AV1566" s="15" t="s">
        <v>142</v>
      </c>
      <c r="AW1566" s="15" t="s">
        <v>33</v>
      </c>
      <c r="AX1566" s="15" t="s">
        <v>78</v>
      </c>
      <c r="AY1566" s="237" t="s">
        <v>135</v>
      </c>
    </row>
    <row r="1567" spans="1:65" s="2" customFormat="1" ht="16.5" customHeight="1">
      <c r="A1567" s="35"/>
      <c r="B1567" s="36"/>
      <c r="C1567" s="238" t="s">
        <v>1196</v>
      </c>
      <c r="D1567" s="238" t="s">
        <v>281</v>
      </c>
      <c r="E1567" s="239" t="s">
        <v>1197</v>
      </c>
      <c r="F1567" s="240" t="s">
        <v>1198</v>
      </c>
      <c r="G1567" s="241" t="s">
        <v>239</v>
      </c>
      <c r="H1567" s="242">
        <v>2</v>
      </c>
      <c r="I1567" s="243"/>
      <c r="J1567" s="242">
        <f>ROUND(I1567*H1567,2)</f>
        <v>0</v>
      </c>
      <c r="K1567" s="240" t="s">
        <v>398</v>
      </c>
      <c r="L1567" s="244"/>
      <c r="M1567" s="245" t="s">
        <v>18</v>
      </c>
      <c r="N1567" s="246" t="s">
        <v>42</v>
      </c>
      <c r="O1567" s="65"/>
      <c r="P1567" s="201">
        <f>O1567*H1567</f>
        <v>0</v>
      </c>
      <c r="Q1567" s="201">
        <v>3.8800000000000001E-2</v>
      </c>
      <c r="R1567" s="201">
        <f>Q1567*H1567</f>
        <v>7.7600000000000002E-2</v>
      </c>
      <c r="S1567" s="201">
        <v>0</v>
      </c>
      <c r="T1567" s="202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203" t="s">
        <v>395</v>
      </c>
      <c r="AT1567" s="203" t="s">
        <v>281</v>
      </c>
      <c r="AU1567" s="203" t="s">
        <v>80</v>
      </c>
      <c r="AY1567" s="18" t="s">
        <v>135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8" t="s">
        <v>78</v>
      </c>
      <c r="BK1567" s="204">
        <f>ROUND(I1567*H1567,2)</f>
        <v>0</v>
      </c>
      <c r="BL1567" s="18" t="s">
        <v>261</v>
      </c>
      <c r="BM1567" s="203" t="s">
        <v>1199</v>
      </c>
    </row>
    <row r="1568" spans="1:65" s="14" customFormat="1" ht="10.199999999999999">
      <c r="B1568" s="216"/>
      <c r="C1568" s="217"/>
      <c r="D1568" s="207" t="s">
        <v>144</v>
      </c>
      <c r="E1568" s="218" t="s">
        <v>18</v>
      </c>
      <c r="F1568" s="219" t="s">
        <v>80</v>
      </c>
      <c r="G1568" s="217"/>
      <c r="H1568" s="220">
        <v>2</v>
      </c>
      <c r="I1568" s="221"/>
      <c r="J1568" s="217"/>
      <c r="K1568" s="217"/>
      <c r="L1568" s="222"/>
      <c r="M1568" s="223"/>
      <c r="N1568" s="224"/>
      <c r="O1568" s="224"/>
      <c r="P1568" s="224"/>
      <c r="Q1568" s="224"/>
      <c r="R1568" s="224"/>
      <c r="S1568" s="224"/>
      <c r="T1568" s="225"/>
      <c r="AT1568" s="226" t="s">
        <v>144</v>
      </c>
      <c r="AU1568" s="226" t="s">
        <v>80</v>
      </c>
      <c r="AV1568" s="14" t="s">
        <v>80</v>
      </c>
      <c r="AW1568" s="14" t="s">
        <v>33</v>
      </c>
      <c r="AX1568" s="14" t="s">
        <v>71</v>
      </c>
      <c r="AY1568" s="226" t="s">
        <v>135</v>
      </c>
    </row>
    <row r="1569" spans="1:65" s="15" customFormat="1" ht="10.199999999999999">
      <c r="B1569" s="227"/>
      <c r="C1569" s="228"/>
      <c r="D1569" s="207" t="s">
        <v>144</v>
      </c>
      <c r="E1569" s="229" t="s">
        <v>18</v>
      </c>
      <c r="F1569" s="230" t="s">
        <v>147</v>
      </c>
      <c r="G1569" s="228"/>
      <c r="H1569" s="231">
        <v>2</v>
      </c>
      <c r="I1569" s="232"/>
      <c r="J1569" s="228"/>
      <c r="K1569" s="228"/>
      <c r="L1569" s="233"/>
      <c r="M1569" s="234"/>
      <c r="N1569" s="235"/>
      <c r="O1569" s="235"/>
      <c r="P1569" s="235"/>
      <c r="Q1569" s="235"/>
      <c r="R1569" s="235"/>
      <c r="S1569" s="235"/>
      <c r="T1569" s="236"/>
      <c r="AT1569" s="237" t="s">
        <v>144</v>
      </c>
      <c r="AU1569" s="237" t="s">
        <v>80</v>
      </c>
      <c r="AV1569" s="15" t="s">
        <v>142</v>
      </c>
      <c r="AW1569" s="15" t="s">
        <v>33</v>
      </c>
      <c r="AX1569" s="15" t="s">
        <v>78</v>
      </c>
      <c r="AY1569" s="237" t="s">
        <v>135</v>
      </c>
    </row>
    <row r="1570" spans="1:65" s="2" customFormat="1" ht="16.5" customHeight="1">
      <c r="A1570" s="35"/>
      <c r="B1570" s="36"/>
      <c r="C1570" s="238" t="s">
        <v>1200</v>
      </c>
      <c r="D1570" s="238" t="s">
        <v>281</v>
      </c>
      <c r="E1570" s="239" t="s">
        <v>1201</v>
      </c>
      <c r="F1570" s="240" t="s">
        <v>1202</v>
      </c>
      <c r="G1570" s="241" t="s">
        <v>239</v>
      </c>
      <c r="H1570" s="242">
        <v>2</v>
      </c>
      <c r="I1570" s="243"/>
      <c r="J1570" s="242">
        <f>ROUND(I1570*H1570,2)</f>
        <v>0</v>
      </c>
      <c r="K1570" s="240" t="s">
        <v>398</v>
      </c>
      <c r="L1570" s="244"/>
      <c r="M1570" s="245" t="s">
        <v>18</v>
      </c>
      <c r="N1570" s="246" t="s">
        <v>42</v>
      </c>
      <c r="O1570" s="65"/>
      <c r="P1570" s="201">
        <f>O1570*H1570</f>
        <v>0</v>
      </c>
      <c r="Q1570" s="201">
        <v>3.8800000000000001E-2</v>
      </c>
      <c r="R1570" s="201">
        <f>Q1570*H1570</f>
        <v>7.7600000000000002E-2</v>
      </c>
      <c r="S1570" s="201">
        <v>0</v>
      </c>
      <c r="T1570" s="202">
        <f>S1570*H1570</f>
        <v>0</v>
      </c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R1570" s="203" t="s">
        <v>395</v>
      </c>
      <c r="AT1570" s="203" t="s">
        <v>281</v>
      </c>
      <c r="AU1570" s="203" t="s">
        <v>80</v>
      </c>
      <c r="AY1570" s="18" t="s">
        <v>135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8" t="s">
        <v>78</v>
      </c>
      <c r="BK1570" s="204">
        <f>ROUND(I1570*H1570,2)</f>
        <v>0</v>
      </c>
      <c r="BL1570" s="18" t="s">
        <v>261</v>
      </c>
      <c r="BM1570" s="203" t="s">
        <v>1203</v>
      </c>
    </row>
    <row r="1571" spans="1:65" s="14" customFormat="1" ht="10.199999999999999">
      <c r="B1571" s="216"/>
      <c r="C1571" s="217"/>
      <c r="D1571" s="207" t="s">
        <v>144</v>
      </c>
      <c r="E1571" s="218" t="s">
        <v>18</v>
      </c>
      <c r="F1571" s="219" t="s">
        <v>80</v>
      </c>
      <c r="G1571" s="217"/>
      <c r="H1571" s="220">
        <v>2</v>
      </c>
      <c r="I1571" s="221"/>
      <c r="J1571" s="217"/>
      <c r="K1571" s="217"/>
      <c r="L1571" s="222"/>
      <c r="M1571" s="223"/>
      <c r="N1571" s="224"/>
      <c r="O1571" s="224"/>
      <c r="P1571" s="224"/>
      <c r="Q1571" s="224"/>
      <c r="R1571" s="224"/>
      <c r="S1571" s="224"/>
      <c r="T1571" s="225"/>
      <c r="AT1571" s="226" t="s">
        <v>144</v>
      </c>
      <c r="AU1571" s="226" t="s">
        <v>80</v>
      </c>
      <c r="AV1571" s="14" t="s">
        <v>80</v>
      </c>
      <c r="AW1571" s="14" t="s">
        <v>33</v>
      </c>
      <c r="AX1571" s="14" t="s">
        <v>71</v>
      </c>
      <c r="AY1571" s="226" t="s">
        <v>135</v>
      </c>
    </row>
    <row r="1572" spans="1:65" s="15" customFormat="1" ht="10.199999999999999">
      <c r="B1572" s="227"/>
      <c r="C1572" s="228"/>
      <c r="D1572" s="207" t="s">
        <v>144</v>
      </c>
      <c r="E1572" s="229" t="s">
        <v>18</v>
      </c>
      <c r="F1572" s="230" t="s">
        <v>147</v>
      </c>
      <c r="G1572" s="228"/>
      <c r="H1572" s="231">
        <v>2</v>
      </c>
      <c r="I1572" s="232"/>
      <c r="J1572" s="228"/>
      <c r="K1572" s="228"/>
      <c r="L1572" s="233"/>
      <c r="M1572" s="234"/>
      <c r="N1572" s="235"/>
      <c r="O1572" s="235"/>
      <c r="P1572" s="235"/>
      <c r="Q1572" s="235"/>
      <c r="R1572" s="235"/>
      <c r="S1572" s="235"/>
      <c r="T1572" s="236"/>
      <c r="AT1572" s="237" t="s">
        <v>144</v>
      </c>
      <c r="AU1572" s="237" t="s">
        <v>80</v>
      </c>
      <c r="AV1572" s="15" t="s">
        <v>142</v>
      </c>
      <c r="AW1572" s="15" t="s">
        <v>33</v>
      </c>
      <c r="AX1572" s="15" t="s">
        <v>78</v>
      </c>
      <c r="AY1572" s="237" t="s">
        <v>135</v>
      </c>
    </row>
    <row r="1573" spans="1:65" s="2" customFormat="1" ht="21.75" customHeight="1">
      <c r="A1573" s="35"/>
      <c r="B1573" s="36"/>
      <c r="C1573" s="238" t="s">
        <v>1204</v>
      </c>
      <c r="D1573" s="238" t="s">
        <v>281</v>
      </c>
      <c r="E1573" s="239" t="s">
        <v>1205</v>
      </c>
      <c r="F1573" s="240" t="s">
        <v>1206</v>
      </c>
      <c r="G1573" s="241" t="s">
        <v>239</v>
      </c>
      <c r="H1573" s="242">
        <v>2</v>
      </c>
      <c r="I1573" s="243"/>
      <c r="J1573" s="242">
        <f>ROUND(I1573*H1573,2)</f>
        <v>0</v>
      </c>
      <c r="K1573" s="240" t="s">
        <v>398</v>
      </c>
      <c r="L1573" s="244"/>
      <c r="M1573" s="245" t="s">
        <v>18</v>
      </c>
      <c r="N1573" s="246" t="s">
        <v>42</v>
      </c>
      <c r="O1573" s="65"/>
      <c r="P1573" s="201">
        <f>O1573*H1573</f>
        <v>0</v>
      </c>
      <c r="Q1573" s="201">
        <v>3.8800000000000001E-2</v>
      </c>
      <c r="R1573" s="201">
        <f>Q1573*H1573</f>
        <v>7.7600000000000002E-2</v>
      </c>
      <c r="S1573" s="201">
        <v>0</v>
      </c>
      <c r="T1573" s="202">
        <f>S1573*H1573</f>
        <v>0</v>
      </c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R1573" s="203" t="s">
        <v>395</v>
      </c>
      <c r="AT1573" s="203" t="s">
        <v>281</v>
      </c>
      <c r="AU1573" s="203" t="s">
        <v>80</v>
      </c>
      <c r="AY1573" s="18" t="s">
        <v>135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8" t="s">
        <v>78</v>
      </c>
      <c r="BK1573" s="204">
        <f>ROUND(I1573*H1573,2)</f>
        <v>0</v>
      </c>
      <c r="BL1573" s="18" t="s">
        <v>261</v>
      </c>
      <c r="BM1573" s="203" t="s">
        <v>1207</v>
      </c>
    </row>
    <row r="1574" spans="1:65" s="14" customFormat="1" ht="10.199999999999999">
      <c r="B1574" s="216"/>
      <c r="C1574" s="217"/>
      <c r="D1574" s="207" t="s">
        <v>144</v>
      </c>
      <c r="E1574" s="218" t="s">
        <v>18</v>
      </c>
      <c r="F1574" s="219" t="s">
        <v>80</v>
      </c>
      <c r="G1574" s="217"/>
      <c r="H1574" s="220">
        <v>2</v>
      </c>
      <c r="I1574" s="221"/>
      <c r="J1574" s="217"/>
      <c r="K1574" s="217"/>
      <c r="L1574" s="222"/>
      <c r="M1574" s="223"/>
      <c r="N1574" s="224"/>
      <c r="O1574" s="224"/>
      <c r="P1574" s="224"/>
      <c r="Q1574" s="224"/>
      <c r="R1574" s="224"/>
      <c r="S1574" s="224"/>
      <c r="T1574" s="225"/>
      <c r="AT1574" s="226" t="s">
        <v>144</v>
      </c>
      <c r="AU1574" s="226" t="s">
        <v>80</v>
      </c>
      <c r="AV1574" s="14" t="s">
        <v>80</v>
      </c>
      <c r="AW1574" s="14" t="s">
        <v>33</v>
      </c>
      <c r="AX1574" s="14" t="s">
        <v>71</v>
      </c>
      <c r="AY1574" s="226" t="s">
        <v>135</v>
      </c>
    </row>
    <row r="1575" spans="1:65" s="15" customFormat="1" ht="10.199999999999999">
      <c r="B1575" s="227"/>
      <c r="C1575" s="228"/>
      <c r="D1575" s="207" t="s">
        <v>144</v>
      </c>
      <c r="E1575" s="229" t="s">
        <v>18</v>
      </c>
      <c r="F1575" s="230" t="s">
        <v>147</v>
      </c>
      <c r="G1575" s="228"/>
      <c r="H1575" s="231">
        <v>2</v>
      </c>
      <c r="I1575" s="232"/>
      <c r="J1575" s="228"/>
      <c r="K1575" s="228"/>
      <c r="L1575" s="233"/>
      <c r="M1575" s="234"/>
      <c r="N1575" s="235"/>
      <c r="O1575" s="235"/>
      <c r="P1575" s="235"/>
      <c r="Q1575" s="235"/>
      <c r="R1575" s="235"/>
      <c r="S1575" s="235"/>
      <c r="T1575" s="236"/>
      <c r="AT1575" s="237" t="s">
        <v>144</v>
      </c>
      <c r="AU1575" s="237" t="s">
        <v>80</v>
      </c>
      <c r="AV1575" s="15" t="s">
        <v>142</v>
      </c>
      <c r="AW1575" s="15" t="s">
        <v>33</v>
      </c>
      <c r="AX1575" s="15" t="s">
        <v>78</v>
      </c>
      <c r="AY1575" s="237" t="s">
        <v>135</v>
      </c>
    </row>
    <row r="1576" spans="1:65" s="2" customFormat="1" ht="16.5" customHeight="1">
      <c r="A1576" s="35"/>
      <c r="B1576" s="36"/>
      <c r="C1576" s="238" t="s">
        <v>1208</v>
      </c>
      <c r="D1576" s="238" t="s">
        <v>281</v>
      </c>
      <c r="E1576" s="239" t="s">
        <v>1209</v>
      </c>
      <c r="F1576" s="240" t="s">
        <v>1210</v>
      </c>
      <c r="G1576" s="241" t="s">
        <v>239</v>
      </c>
      <c r="H1576" s="242">
        <v>2</v>
      </c>
      <c r="I1576" s="243"/>
      <c r="J1576" s="242">
        <f>ROUND(I1576*H1576,2)</f>
        <v>0</v>
      </c>
      <c r="K1576" s="240" t="s">
        <v>398</v>
      </c>
      <c r="L1576" s="244"/>
      <c r="M1576" s="245" t="s">
        <v>18</v>
      </c>
      <c r="N1576" s="246" t="s">
        <v>42</v>
      </c>
      <c r="O1576" s="65"/>
      <c r="P1576" s="201">
        <f>O1576*H1576</f>
        <v>0</v>
      </c>
      <c r="Q1576" s="201">
        <v>3.8800000000000001E-2</v>
      </c>
      <c r="R1576" s="201">
        <f>Q1576*H1576</f>
        <v>7.7600000000000002E-2</v>
      </c>
      <c r="S1576" s="201">
        <v>0</v>
      </c>
      <c r="T1576" s="202">
        <f>S1576*H1576</f>
        <v>0</v>
      </c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R1576" s="203" t="s">
        <v>395</v>
      </c>
      <c r="AT1576" s="203" t="s">
        <v>281</v>
      </c>
      <c r="AU1576" s="203" t="s">
        <v>80</v>
      </c>
      <c r="AY1576" s="18" t="s">
        <v>135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8" t="s">
        <v>78</v>
      </c>
      <c r="BK1576" s="204">
        <f>ROUND(I1576*H1576,2)</f>
        <v>0</v>
      </c>
      <c r="BL1576" s="18" t="s">
        <v>261</v>
      </c>
      <c r="BM1576" s="203" t="s">
        <v>1211</v>
      </c>
    </row>
    <row r="1577" spans="1:65" s="14" customFormat="1" ht="10.199999999999999">
      <c r="B1577" s="216"/>
      <c r="C1577" s="217"/>
      <c r="D1577" s="207" t="s">
        <v>144</v>
      </c>
      <c r="E1577" s="218" t="s">
        <v>18</v>
      </c>
      <c r="F1577" s="219" t="s">
        <v>80</v>
      </c>
      <c r="G1577" s="217"/>
      <c r="H1577" s="220">
        <v>2</v>
      </c>
      <c r="I1577" s="221"/>
      <c r="J1577" s="217"/>
      <c r="K1577" s="217"/>
      <c r="L1577" s="222"/>
      <c r="M1577" s="223"/>
      <c r="N1577" s="224"/>
      <c r="O1577" s="224"/>
      <c r="P1577" s="224"/>
      <c r="Q1577" s="224"/>
      <c r="R1577" s="224"/>
      <c r="S1577" s="224"/>
      <c r="T1577" s="225"/>
      <c r="AT1577" s="226" t="s">
        <v>144</v>
      </c>
      <c r="AU1577" s="226" t="s">
        <v>80</v>
      </c>
      <c r="AV1577" s="14" t="s">
        <v>80</v>
      </c>
      <c r="AW1577" s="14" t="s">
        <v>33</v>
      </c>
      <c r="AX1577" s="14" t="s">
        <v>71</v>
      </c>
      <c r="AY1577" s="226" t="s">
        <v>135</v>
      </c>
    </row>
    <row r="1578" spans="1:65" s="15" customFormat="1" ht="10.199999999999999">
      <c r="B1578" s="227"/>
      <c r="C1578" s="228"/>
      <c r="D1578" s="207" t="s">
        <v>144</v>
      </c>
      <c r="E1578" s="229" t="s">
        <v>18</v>
      </c>
      <c r="F1578" s="230" t="s">
        <v>147</v>
      </c>
      <c r="G1578" s="228"/>
      <c r="H1578" s="231">
        <v>2</v>
      </c>
      <c r="I1578" s="232"/>
      <c r="J1578" s="228"/>
      <c r="K1578" s="228"/>
      <c r="L1578" s="233"/>
      <c r="M1578" s="234"/>
      <c r="N1578" s="235"/>
      <c r="O1578" s="235"/>
      <c r="P1578" s="235"/>
      <c r="Q1578" s="235"/>
      <c r="R1578" s="235"/>
      <c r="S1578" s="235"/>
      <c r="T1578" s="236"/>
      <c r="AT1578" s="237" t="s">
        <v>144</v>
      </c>
      <c r="AU1578" s="237" t="s">
        <v>80</v>
      </c>
      <c r="AV1578" s="15" t="s">
        <v>142</v>
      </c>
      <c r="AW1578" s="15" t="s">
        <v>33</v>
      </c>
      <c r="AX1578" s="15" t="s">
        <v>78</v>
      </c>
      <c r="AY1578" s="237" t="s">
        <v>135</v>
      </c>
    </row>
    <row r="1579" spans="1:65" s="2" customFormat="1" ht="16.5" customHeight="1">
      <c r="A1579" s="35"/>
      <c r="B1579" s="36"/>
      <c r="C1579" s="238" t="s">
        <v>1212</v>
      </c>
      <c r="D1579" s="238" t="s">
        <v>281</v>
      </c>
      <c r="E1579" s="239" t="s">
        <v>1213</v>
      </c>
      <c r="F1579" s="240" t="s">
        <v>1214</v>
      </c>
      <c r="G1579" s="241" t="s">
        <v>239</v>
      </c>
      <c r="H1579" s="242">
        <v>2</v>
      </c>
      <c r="I1579" s="243"/>
      <c r="J1579" s="242">
        <f>ROUND(I1579*H1579,2)</f>
        <v>0</v>
      </c>
      <c r="K1579" s="240" t="s">
        <v>398</v>
      </c>
      <c r="L1579" s="244"/>
      <c r="M1579" s="245" t="s">
        <v>18</v>
      </c>
      <c r="N1579" s="246" t="s">
        <v>42</v>
      </c>
      <c r="O1579" s="65"/>
      <c r="P1579" s="201">
        <f>O1579*H1579</f>
        <v>0</v>
      </c>
      <c r="Q1579" s="201">
        <v>3.8800000000000001E-2</v>
      </c>
      <c r="R1579" s="201">
        <f>Q1579*H1579</f>
        <v>7.7600000000000002E-2</v>
      </c>
      <c r="S1579" s="201">
        <v>0</v>
      </c>
      <c r="T1579" s="202">
        <f>S1579*H1579</f>
        <v>0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R1579" s="203" t="s">
        <v>395</v>
      </c>
      <c r="AT1579" s="203" t="s">
        <v>281</v>
      </c>
      <c r="AU1579" s="203" t="s">
        <v>80</v>
      </c>
      <c r="AY1579" s="18" t="s">
        <v>135</v>
      </c>
      <c r="BE1579" s="204">
        <f>IF(N1579="základní",J1579,0)</f>
        <v>0</v>
      </c>
      <c r="BF1579" s="204">
        <f>IF(N1579="snížená",J1579,0)</f>
        <v>0</v>
      </c>
      <c r="BG1579" s="204">
        <f>IF(N1579="zákl. přenesená",J1579,0)</f>
        <v>0</v>
      </c>
      <c r="BH1579" s="204">
        <f>IF(N1579="sníž. přenesená",J1579,0)</f>
        <v>0</v>
      </c>
      <c r="BI1579" s="204">
        <f>IF(N1579="nulová",J1579,0)</f>
        <v>0</v>
      </c>
      <c r="BJ1579" s="18" t="s">
        <v>78</v>
      </c>
      <c r="BK1579" s="204">
        <f>ROUND(I1579*H1579,2)</f>
        <v>0</v>
      </c>
      <c r="BL1579" s="18" t="s">
        <v>261</v>
      </c>
      <c r="BM1579" s="203" t="s">
        <v>1215</v>
      </c>
    </row>
    <row r="1580" spans="1:65" s="14" customFormat="1" ht="10.199999999999999">
      <c r="B1580" s="216"/>
      <c r="C1580" s="217"/>
      <c r="D1580" s="207" t="s">
        <v>144</v>
      </c>
      <c r="E1580" s="218" t="s">
        <v>18</v>
      </c>
      <c r="F1580" s="219" t="s">
        <v>80</v>
      </c>
      <c r="G1580" s="217"/>
      <c r="H1580" s="220">
        <v>2</v>
      </c>
      <c r="I1580" s="221"/>
      <c r="J1580" s="217"/>
      <c r="K1580" s="217"/>
      <c r="L1580" s="222"/>
      <c r="M1580" s="223"/>
      <c r="N1580" s="224"/>
      <c r="O1580" s="224"/>
      <c r="P1580" s="224"/>
      <c r="Q1580" s="224"/>
      <c r="R1580" s="224"/>
      <c r="S1580" s="224"/>
      <c r="T1580" s="225"/>
      <c r="AT1580" s="226" t="s">
        <v>144</v>
      </c>
      <c r="AU1580" s="226" t="s">
        <v>80</v>
      </c>
      <c r="AV1580" s="14" t="s">
        <v>80</v>
      </c>
      <c r="AW1580" s="14" t="s">
        <v>33</v>
      </c>
      <c r="AX1580" s="14" t="s">
        <v>71</v>
      </c>
      <c r="AY1580" s="226" t="s">
        <v>135</v>
      </c>
    </row>
    <row r="1581" spans="1:65" s="15" customFormat="1" ht="10.199999999999999">
      <c r="B1581" s="227"/>
      <c r="C1581" s="228"/>
      <c r="D1581" s="207" t="s">
        <v>144</v>
      </c>
      <c r="E1581" s="229" t="s">
        <v>18</v>
      </c>
      <c r="F1581" s="230" t="s">
        <v>147</v>
      </c>
      <c r="G1581" s="228"/>
      <c r="H1581" s="231">
        <v>2</v>
      </c>
      <c r="I1581" s="232"/>
      <c r="J1581" s="228"/>
      <c r="K1581" s="228"/>
      <c r="L1581" s="233"/>
      <c r="M1581" s="234"/>
      <c r="N1581" s="235"/>
      <c r="O1581" s="235"/>
      <c r="P1581" s="235"/>
      <c r="Q1581" s="235"/>
      <c r="R1581" s="235"/>
      <c r="S1581" s="235"/>
      <c r="T1581" s="236"/>
      <c r="AT1581" s="237" t="s">
        <v>144</v>
      </c>
      <c r="AU1581" s="237" t="s">
        <v>80</v>
      </c>
      <c r="AV1581" s="15" t="s">
        <v>142</v>
      </c>
      <c r="AW1581" s="15" t="s">
        <v>33</v>
      </c>
      <c r="AX1581" s="15" t="s">
        <v>78</v>
      </c>
      <c r="AY1581" s="237" t="s">
        <v>135</v>
      </c>
    </row>
    <row r="1582" spans="1:65" s="2" customFormat="1" ht="21.75" customHeight="1">
      <c r="A1582" s="35"/>
      <c r="B1582" s="36"/>
      <c r="C1582" s="238" t="s">
        <v>1216</v>
      </c>
      <c r="D1582" s="238" t="s">
        <v>281</v>
      </c>
      <c r="E1582" s="239" t="s">
        <v>1217</v>
      </c>
      <c r="F1582" s="240" t="s">
        <v>1218</v>
      </c>
      <c r="G1582" s="241" t="s">
        <v>239</v>
      </c>
      <c r="H1582" s="242">
        <v>3</v>
      </c>
      <c r="I1582" s="243"/>
      <c r="J1582" s="242">
        <f>ROUND(I1582*H1582,2)</f>
        <v>0</v>
      </c>
      <c r="K1582" s="240" t="s">
        <v>398</v>
      </c>
      <c r="L1582" s="244"/>
      <c r="M1582" s="245" t="s">
        <v>18</v>
      </c>
      <c r="N1582" s="246" t="s">
        <v>42</v>
      </c>
      <c r="O1582" s="65"/>
      <c r="P1582" s="201">
        <f>O1582*H1582</f>
        <v>0</v>
      </c>
      <c r="Q1582" s="201">
        <v>3.8800000000000001E-2</v>
      </c>
      <c r="R1582" s="201">
        <f>Q1582*H1582</f>
        <v>0.1164</v>
      </c>
      <c r="S1582" s="201">
        <v>0</v>
      </c>
      <c r="T1582" s="202">
        <f>S1582*H1582</f>
        <v>0</v>
      </c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R1582" s="203" t="s">
        <v>395</v>
      </c>
      <c r="AT1582" s="203" t="s">
        <v>281</v>
      </c>
      <c r="AU1582" s="203" t="s">
        <v>80</v>
      </c>
      <c r="AY1582" s="18" t="s">
        <v>135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8" t="s">
        <v>78</v>
      </c>
      <c r="BK1582" s="204">
        <f>ROUND(I1582*H1582,2)</f>
        <v>0</v>
      </c>
      <c r="BL1582" s="18" t="s">
        <v>261</v>
      </c>
      <c r="BM1582" s="203" t="s">
        <v>1219</v>
      </c>
    </row>
    <row r="1583" spans="1:65" s="14" customFormat="1" ht="10.199999999999999">
      <c r="B1583" s="216"/>
      <c r="C1583" s="217"/>
      <c r="D1583" s="207" t="s">
        <v>144</v>
      </c>
      <c r="E1583" s="218" t="s">
        <v>18</v>
      </c>
      <c r="F1583" s="219" t="s">
        <v>155</v>
      </c>
      <c r="G1583" s="217"/>
      <c r="H1583" s="220">
        <v>3</v>
      </c>
      <c r="I1583" s="221"/>
      <c r="J1583" s="217"/>
      <c r="K1583" s="217"/>
      <c r="L1583" s="222"/>
      <c r="M1583" s="223"/>
      <c r="N1583" s="224"/>
      <c r="O1583" s="224"/>
      <c r="P1583" s="224"/>
      <c r="Q1583" s="224"/>
      <c r="R1583" s="224"/>
      <c r="S1583" s="224"/>
      <c r="T1583" s="225"/>
      <c r="AT1583" s="226" t="s">
        <v>144</v>
      </c>
      <c r="AU1583" s="226" t="s">
        <v>80</v>
      </c>
      <c r="AV1583" s="14" t="s">
        <v>80</v>
      </c>
      <c r="AW1583" s="14" t="s">
        <v>33</v>
      </c>
      <c r="AX1583" s="14" t="s">
        <v>71</v>
      </c>
      <c r="AY1583" s="226" t="s">
        <v>135</v>
      </c>
    </row>
    <row r="1584" spans="1:65" s="15" customFormat="1" ht="10.199999999999999">
      <c r="B1584" s="227"/>
      <c r="C1584" s="228"/>
      <c r="D1584" s="207" t="s">
        <v>144</v>
      </c>
      <c r="E1584" s="229" t="s">
        <v>18</v>
      </c>
      <c r="F1584" s="230" t="s">
        <v>147</v>
      </c>
      <c r="G1584" s="228"/>
      <c r="H1584" s="231">
        <v>3</v>
      </c>
      <c r="I1584" s="232"/>
      <c r="J1584" s="228"/>
      <c r="K1584" s="228"/>
      <c r="L1584" s="233"/>
      <c r="M1584" s="234"/>
      <c r="N1584" s="235"/>
      <c r="O1584" s="235"/>
      <c r="P1584" s="235"/>
      <c r="Q1584" s="235"/>
      <c r="R1584" s="235"/>
      <c r="S1584" s="235"/>
      <c r="T1584" s="236"/>
      <c r="AT1584" s="237" t="s">
        <v>144</v>
      </c>
      <c r="AU1584" s="237" t="s">
        <v>80</v>
      </c>
      <c r="AV1584" s="15" t="s">
        <v>142</v>
      </c>
      <c r="AW1584" s="15" t="s">
        <v>33</v>
      </c>
      <c r="AX1584" s="15" t="s">
        <v>78</v>
      </c>
      <c r="AY1584" s="237" t="s">
        <v>135</v>
      </c>
    </row>
    <row r="1585" spans="1:65" s="2" customFormat="1" ht="16.5" customHeight="1">
      <c r="A1585" s="35"/>
      <c r="B1585" s="36"/>
      <c r="C1585" s="238" t="s">
        <v>1220</v>
      </c>
      <c r="D1585" s="238" t="s">
        <v>281</v>
      </c>
      <c r="E1585" s="239" t="s">
        <v>1221</v>
      </c>
      <c r="F1585" s="240" t="s">
        <v>1222</v>
      </c>
      <c r="G1585" s="241" t="s">
        <v>239</v>
      </c>
      <c r="H1585" s="242">
        <v>3</v>
      </c>
      <c r="I1585" s="243"/>
      <c r="J1585" s="242">
        <f>ROUND(I1585*H1585,2)</f>
        <v>0</v>
      </c>
      <c r="K1585" s="240" t="s">
        <v>398</v>
      </c>
      <c r="L1585" s="244"/>
      <c r="M1585" s="245" t="s">
        <v>18</v>
      </c>
      <c r="N1585" s="246" t="s">
        <v>42</v>
      </c>
      <c r="O1585" s="65"/>
      <c r="P1585" s="201">
        <f>O1585*H1585</f>
        <v>0</v>
      </c>
      <c r="Q1585" s="201">
        <v>3.8800000000000001E-2</v>
      </c>
      <c r="R1585" s="201">
        <f>Q1585*H1585</f>
        <v>0.1164</v>
      </c>
      <c r="S1585" s="201">
        <v>0</v>
      </c>
      <c r="T1585" s="202">
        <f>S1585*H1585</f>
        <v>0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203" t="s">
        <v>395</v>
      </c>
      <c r="AT1585" s="203" t="s">
        <v>281</v>
      </c>
      <c r="AU1585" s="203" t="s">
        <v>80</v>
      </c>
      <c r="AY1585" s="18" t="s">
        <v>135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8" t="s">
        <v>78</v>
      </c>
      <c r="BK1585" s="204">
        <f>ROUND(I1585*H1585,2)</f>
        <v>0</v>
      </c>
      <c r="BL1585" s="18" t="s">
        <v>261</v>
      </c>
      <c r="BM1585" s="203" t="s">
        <v>1223</v>
      </c>
    </row>
    <row r="1586" spans="1:65" s="14" customFormat="1" ht="10.199999999999999">
      <c r="B1586" s="216"/>
      <c r="C1586" s="217"/>
      <c r="D1586" s="207" t="s">
        <v>144</v>
      </c>
      <c r="E1586" s="218" t="s">
        <v>18</v>
      </c>
      <c r="F1586" s="219" t="s">
        <v>155</v>
      </c>
      <c r="G1586" s="217"/>
      <c r="H1586" s="220">
        <v>3</v>
      </c>
      <c r="I1586" s="221"/>
      <c r="J1586" s="217"/>
      <c r="K1586" s="217"/>
      <c r="L1586" s="222"/>
      <c r="M1586" s="223"/>
      <c r="N1586" s="224"/>
      <c r="O1586" s="224"/>
      <c r="P1586" s="224"/>
      <c r="Q1586" s="224"/>
      <c r="R1586" s="224"/>
      <c r="S1586" s="224"/>
      <c r="T1586" s="225"/>
      <c r="AT1586" s="226" t="s">
        <v>144</v>
      </c>
      <c r="AU1586" s="226" t="s">
        <v>80</v>
      </c>
      <c r="AV1586" s="14" t="s">
        <v>80</v>
      </c>
      <c r="AW1586" s="14" t="s">
        <v>33</v>
      </c>
      <c r="AX1586" s="14" t="s">
        <v>71</v>
      </c>
      <c r="AY1586" s="226" t="s">
        <v>135</v>
      </c>
    </row>
    <row r="1587" spans="1:65" s="15" customFormat="1" ht="10.199999999999999">
      <c r="B1587" s="227"/>
      <c r="C1587" s="228"/>
      <c r="D1587" s="207" t="s">
        <v>144</v>
      </c>
      <c r="E1587" s="229" t="s">
        <v>18</v>
      </c>
      <c r="F1587" s="230" t="s">
        <v>147</v>
      </c>
      <c r="G1587" s="228"/>
      <c r="H1587" s="231">
        <v>3</v>
      </c>
      <c r="I1587" s="232"/>
      <c r="J1587" s="228"/>
      <c r="K1587" s="228"/>
      <c r="L1587" s="233"/>
      <c r="M1587" s="234"/>
      <c r="N1587" s="235"/>
      <c r="O1587" s="235"/>
      <c r="P1587" s="235"/>
      <c r="Q1587" s="235"/>
      <c r="R1587" s="235"/>
      <c r="S1587" s="235"/>
      <c r="T1587" s="236"/>
      <c r="AT1587" s="237" t="s">
        <v>144</v>
      </c>
      <c r="AU1587" s="237" t="s">
        <v>80</v>
      </c>
      <c r="AV1587" s="15" t="s">
        <v>142</v>
      </c>
      <c r="AW1587" s="15" t="s">
        <v>33</v>
      </c>
      <c r="AX1587" s="15" t="s">
        <v>78</v>
      </c>
      <c r="AY1587" s="237" t="s">
        <v>135</v>
      </c>
    </row>
    <row r="1588" spans="1:65" s="2" customFormat="1" ht="21.75" customHeight="1">
      <c r="A1588" s="35"/>
      <c r="B1588" s="36"/>
      <c r="C1588" s="238" t="s">
        <v>1224</v>
      </c>
      <c r="D1588" s="238" t="s">
        <v>281</v>
      </c>
      <c r="E1588" s="239" t="s">
        <v>1225</v>
      </c>
      <c r="F1588" s="240" t="s">
        <v>1226</v>
      </c>
      <c r="G1588" s="241" t="s">
        <v>239</v>
      </c>
      <c r="H1588" s="242">
        <v>1</v>
      </c>
      <c r="I1588" s="243"/>
      <c r="J1588" s="242">
        <f>ROUND(I1588*H1588,2)</f>
        <v>0</v>
      </c>
      <c r="K1588" s="240" t="s">
        <v>398</v>
      </c>
      <c r="L1588" s="244"/>
      <c r="M1588" s="245" t="s">
        <v>18</v>
      </c>
      <c r="N1588" s="246" t="s">
        <v>42</v>
      </c>
      <c r="O1588" s="65"/>
      <c r="P1588" s="201">
        <f>O1588*H1588</f>
        <v>0</v>
      </c>
      <c r="Q1588" s="201">
        <v>3.8800000000000001E-2</v>
      </c>
      <c r="R1588" s="201">
        <f>Q1588*H1588</f>
        <v>3.8800000000000001E-2</v>
      </c>
      <c r="S1588" s="201">
        <v>0</v>
      </c>
      <c r="T1588" s="202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203" t="s">
        <v>395</v>
      </c>
      <c r="AT1588" s="203" t="s">
        <v>281</v>
      </c>
      <c r="AU1588" s="203" t="s">
        <v>80</v>
      </c>
      <c r="AY1588" s="18" t="s">
        <v>135</v>
      </c>
      <c r="BE1588" s="204">
        <f>IF(N1588="základní",J1588,0)</f>
        <v>0</v>
      </c>
      <c r="BF1588" s="204">
        <f>IF(N1588="snížená",J1588,0)</f>
        <v>0</v>
      </c>
      <c r="BG1588" s="204">
        <f>IF(N1588="zákl. přenesená",J1588,0)</f>
        <v>0</v>
      </c>
      <c r="BH1588" s="204">
        <f>IF(N1588="sníž. přenesená",J1588,0)</f>
        <v>0</v>
      </c>
      <c r="BI1588" s="204">
        <f>IF(N1588="nulová",J1588,0)</f>
        <v>0</v>
      </c>
      <c r="BJ1588" s="18" t="s">
        <v>78</v>
      </c>
      <c r="BK1588" s="204">
        <f>ROUND(I1588*H1588,2)</f>
        <v>0</v>
      </c>
      <c r="BL1588" s="18" t="s">
        <v>261</v>
      </c>
      <c r="BM1588" s="203" t="s">
        <v>1227</v>
      </c>
    </row>
    <row r="1589" spans="1:65" s="14" customFormat="1" ht="10.199999999999999">
      <c r="B1589" s="216"/>
      <c r="C1589" s="217"/>
      <c r="D1589" s="207" t="s">
        <v>144</v>
      </c>
      <c r="E1589" s="218" t="s">
        <v>18</v>
      </c>
      <c r="F1589" s="219" t="s">
        <v>78</v>
      </c>
      <c r="G1589" s="217"/>
      <c r="H1589" s="220">
        <v>1</v>
      </c>
      <c r="I1589" s="221"/>
      <c r="J1589" s="217"/>
      <c r="K1589" s="217"/>
      <c r="L1589" s="222"/>
      <c r="M1589" s="223"/>
      <c r="N1589" s="224"/>
      <c r="O1589" s="224"/>
      <c r="P1589" s="224"/>
      <c r="Q1589" s="224"/>
      <c r="R1589" s="224"/>
      <c r="S1589" s="224"/>
      <c r="T1589" s="225"/>
      <c r="AT1589" s="226" t="s">
        <v>144</v>
      </c>
      <c r="AU1589" s="226" t="s">
        <v>80</v>
      </c>
      <c r="AV1589" s="14" t="s">
        <v>80</v>
      </c>
      <c r="AW1589" s="14" t="s">
        <v>33</v>
      </c>
      <c r="AX1589" s="14" t="s">
        <v>71</v>
      </c>
      <c r="AY1589" s="226" t="s">
        <v>135</v>
      </c>
    </row>
    <row r="1590" spans="1:65" s="15" customFormat="1" ht="10.199999999999999">
      <c r="B1590" s="227"/>
      <c r="C1590" s="228"/>
      <c r="D1590" s="207" t="s">
        <v>144</v>
      </c>
      <c r="E1590" s="229" t="s">
        <v>18</v>
      </c>
      <c r="F1590" s="230" t="s">
        <v>147</v>
      </c>
      <c r="G1590" s="228"/>
      <c r="H1590" s="231">
        <v>1</v>
      </c>
      <c r="I1590" s="232"/>
      <c r="J1590" s="228"/>
      <c r="K1590" s="228"/>
      <c r="L1590" s="233"/>
      <c r="M1590" s="234"/>
      <c r="N1590" s="235"/>
      <c r="O1590" s="235"/>
      <c r="P1590" s="235"/>
      <c r="Q1590" s="235"/>
      <c r="R1590" s="235"/>
      <c r="S1590" s="235"/>
      <c r="T1590" s="236"/>
      <c r="AT1590" s="237" t="s">
        <v>144</v>
      </c>
      <c r="AU1590" s="237" t="s">
        <v>80</v>
      </c>
      <c r="AV1590" s="15" t="s">
        <v>142</v>
      </c>
      <c r="AW1590" s="15" t="s">
        <v>33</v>
      </c>
      <c r="AX1590" s="15" t="s">
        <v>78</v>
      </c>
      <c r="AY1590" s="237" t="s">
        <v>135</v>
      </c>
    </row>
    <row r="1591" spans="1:65" s="2" customFormat="1" ht="16.5" customHeight="1">
      <c r="A1591" s="35"/>
      <c r="B1591" s="36"/>
      <c r="C1591" s="238" t="s">
        <v>1228</v>
      </c>
      <c r="D1591" s="238" t="s">
        <v>281</v>
      </c>
      <c r="E1591" s="239" t="s">
        <v>1229</v>
      </c>
      <c r="F1591" s="240" t="s">
        <v>1230</v>
      </c>
      <c r="G1591" s="241" t="s">
        <v>239</v>
      </c>
      <c r="H1591" s="242">
        <v>1</v>
      </c>
      <c r="I1591" s="243"/>
      <c r="J1591" s="242">
        <f>ROUND(I1591*H1591,2)</f>
        <v>0</v>
      </c>
      <c r="K1591" s="240" t="s">
        <v>398</v>
      </c>
      <c r="L1591" s="244"/>
      <c r="M1591" s="245" t="s">
        <v>18</v>
      </c>
      <c r="N1591" s="246" t="s">
        <v>42</v>
      </c>
      <c r="O1591" s="65"/>
      <c r="P1591" s="201">
        <f>O1591*H1591</f>
        <v>0</v>
      </c>
      <c r="Q1591" s="201">
        <v>3.8800000000000001E-2</v>
      </c>
      <c r="R1591" s="201">
        <f>Q1591*H1591</f>
        <v>3.8800000000000001E-2</v>
      </c>
      <c r="S1591" s="201">
        <v>0</v>
      </c>
      <c r="T1591" s="202">
        <f>S1591*H1591</f>
        <v>0</v>
      </c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R1591" s="203" t="s">
        <v>395</v>
      </c>
      <c r="AT1591" s="203" t="s">
        <v>281</v>
      </c>
      <c r="AU1591" s="203" t="s">
        <v>80</v>
      </c>
      <c r="AY1591" s="18" t="s">
        <v>135</v>
      </c>
      <c r="BE1591" s="204">
        <f>IF(N1591="základní",J1591,0)</f>
        <v>0</v>
      </c>
      <c r="BF1591" s="204">
        <f>IF(N1591="snížená",J1591,0)</f>
        <v>0</v>
      </c>
      <c r="BG1591" s="204">
        <f>IF(N1591="zákl. přenesená",J1591,0)</f>
        <v>0</v>
      </c>
      <c r="BH1591" s="204">
        <f>IF(N1591="sníž. přenesená",J1591,0)</f>
        <v>0</v>
      </c>
      <c r="BI1591" s="204">
        <f>IF(N1591="nulová",J1591,0)</f>
        <v>0</v>
      </c>
      <c r="BJ1591" s="18" t="s">
        <v>78</v>
      </c>
      <c r="BK1591" s="204">
        <f>ROUND(I1591*H1591,2)</f>
        <v>0</v>
      </c>
      <c r="BL1591" s="18" t="s">
        <v>261</v>
      </c>
      <c r="BM1591" s="203" t="s">
        <v>1231</v>
      </c>
    </row>
    <row r="1592" spans="1:65" s="14" customFormat="1" ht="10.199999999999999">
      <c r="B1592" s="216"/>
      <c r="C1592" s="217"/>
      <c r="D1592" s="207" t="s">
        <v>144</v>
      </c>
      <c r="E1592" s="218" t="s">
        <v>18</v>
      </c>
      <c r="F1592" s="219" t="s">
        <v>78</v>
      </c>
      <c r="G1592" s="217"/>
      <c r="H1592" s="220">
        <v>1</v>
      </c>
      <c r="I1592" s="221"/>
      <c r="J1592" s="217"/>
      <c r="K1592" s="217"/>
      <c r="L1592" s="222"/>
      <c r="M1592" s="223"/>
      <c r="N1592" s="224"/>
      <c r="O1592" s="224"/>
      <c r="P1592" s="224"/>
      <c r="Q1592" s="224"/>
      <c r="R1592" s="224"/>
      <c r="S1592" s="224"/>
      <c r="T1592" s="225"/>
      <c r="AT1592" s="226" t="s">
        <v>144</v>
      </c>
      <c r="AU1592" s="226" t="s">
        <v>80</v>
      </c>
      <c r="AV1592" s="14" t="s">
        <v>80</v>
      </c>
      <c r="AW1592" s="14" t="s">
        <v>33</v>
      </c>
      <c r="AX1592" s="14" t="s">
        <v>71</v>
      </c>
      <c r="AY1592" s="226" t="s">
        <v>135</v>
      </c>
    </row>
    <row r="1593" spans="1:65" s="15" customFormat="1" ht="10.199999999999999">
      <c r="B1593" s="227"/>
      <c r="C1593" s="228"/>
      <c r="D1593" s="207" t="s">
        <v>144</v>
      </c>
      <c r="E1593" s="229" t="s">
        <v>18</v>
      </c>
      <c r="F1593" s="230" t="s">
        <v>147</v>
      </c>
      <c r="G1593" s="228"/>
      <c r="H1593" s="231">
        <v>1</v>
      </c>
      <c r="I1593" s="232"/>
      <c r="J1593" s="228"/>
      <c r="K1593" s="228"/>
      <c r="L1593" s="233"/>
      <c r="M1593" s="234"/>
      <c r="N1593" s="235"/>
      <c r="O1593" s="235"/>
      <c r="P1593" s="235"/>
      <c r="Q1593" s="235"/>
      <c r="R1593" s="235"/>
      <c r="S1593" s="235"/>
      <c r="T1593" s="236"/>
      <c r="AT1593" s="237" t="s">
        <v>144</v>
      </c>
      <c r="AU1593" s="237" t="s">
        <v>80</v>
      </c>
      <c r="AV1593" s="15" t="s">
        <v>142</v>
      </c>
      <c r="AW1593" s="15" t="s">
        <v>33</v>
      </c>
      <c r="AX1593" s="15" t="s">
        <v>78</v>
      </c>
      <c r="AY1593" s="237" t="s">
        <v>135</v>
      </c>
    </row>
    <row r="1594" spans="1:65" s="2" customFormat="1" ht="16.5" customHeight="1">
      <c r="A1594" s="35"/>
      <c r="B1594" s="36"/>
      <c r="C1594" s="238" t="s">
        <v>1232</v>
      </c>
      <c r="D1594" s="238" t="s">
        <v>281</v>
      </c>
      <c r="E1594" s="239" t="s">
        <v>1233</v>
      </c>
      <c r="F1594" s="240" t="s">
        <v>1234</v>
      </c>
      <c r="G1594" s="241" t="s">
        <v>239</v>
      </c>
      <c r="H1594" s="242">
        <v>2</v>
      </c>
      <c r="I1594" s="243"/>
      <c r="J1594" s="242">
        <f>ROUND(I1594*H1594,2)</f>
        <v>0</v>
      </c>
      <c r="K1594" s="240" t="s">
        <v>398</v>
      </c>
      <c r="L1594" s="244"/>
      <c r="M1594" s="245" t="s">
        <v>18</v>
      </c>
      <c r="N1594" s="246" t="s">
        <v>42</v>
      </c>
      <c r="O1594" s="65"/>
      <c r="P1594" s="201">
        <f>O1594*H1594</f>
        <v>0</v>
      </c>
      <c r="Q1594" s="201">
        <v>3.8800000000000001E-2</v>
      </c>
      <c r="R1594" s="201">
        <f>Q1594*H1594</f>
        <v>7.7600000000000002E-2</v>
      </c>
      <c r="S1594" s="201">
        <v>0</v>
      </c>
      <c r="T1594" s="202">
        <f>S1594*H1594</f>
        <v>0</v>
      </c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R1594" s="203" t="s">
        <v>395</v>
      </c>
      <c r="AT1594" s="203" t="s">
        <v>281</v>
      </c>
      <c r="AU1594" s="203" t="s">
        <v>80</v>
      </c>
      <c r="AY1594" s="18" t="s">
        <v>135</v>
      </c>
      <c r="BE1594" s="204">
        <f>IF(N1594="základní",J1594,0)</f>
        <v>0</v>
      </c>
      <c r="BF1594" s="204">
        <f>IF(N1594="snížená",J1594,0)</f>
        <v>0</v>
      </c>
      <c r="BG1594" s="204">
        <f>IF(N1594="zákl. přenesená",J1594,0)</f>
        <v>0</v>
      </c>
      <c r="BH1594" s="204">
        <f>IF(N1594="sníž. přenesená",J1594,0)</f>
        <v>0</v>
      </c>
      <c r="BI1594" s="204">
        <f>IF(N1594="nulová",J1594,0)</f>
        <v>0</v>
      </c>
      <c r="BJ1594" s="18" t="s">
        <v>78</v>
      </c>
      <c r="BK1594" s="204">
        <f>ROUND(I1594*H1594,2)</f>
        <v>0</v>
      </c>
      <c r="BL1594" s="18" t="s">
        <v>261</v>
      </c>
      <c r="BM1594" s="203" t="s">
        <v>1235</v>
      </c>
    </row>
    <row r="1595" spans="1:65" s="14" customFormat="1" ht="10.199999999999999">
      <c r="B1595" s="216"/>
      <c r="C1595" s="217"/>
      <c r="D1595" s="207" t="s">
        <v>144</v>
      </c>
      <c r="E1595" s="218" t="s">
        <v>18</v>
      </c>
      <c r="F1595" s="219" t="s">
        <v>80</v>
      </c>
      <c r="G1595" s="217"/>
      <c r="H1595" s="220">
        <v>2</v>
      </c>
      <c r="I1595" s="221"/>
      <c r="J1595" s="217"/>
      <c r="K1595" s="217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144</v>
      </c>
      <c r="AU1595" s="226" t="s">
        <v>80</v>
      </c>
      <c r="AV1595" s="14" t="s">
        <v>80</v>
      </c>
      <c r="AW1595" s="14" t="s">
        <v>33</v>
      </c>
      <c r="AX1595" s="14" t="s">
        <v>71</v>
      </c>
      <c r="AY1595" s="226" t="s">
        <v>135</v>
      </c>
    </row>
    <row r="1596" spans="1:65" s="15" customFormat="1" ht="10.199999999999999">
      <c r="B1596" s="227"/>
      <c r="C1596" s="228"/>
      <c r="D1596" s="207" t="s">
        <v>144</v>
      </c>
      <c r="E1596" s="229" t="s">
        <v>18</v>
      </c>
      <c r="F1596" s="230" t="s">
        <v>147</v>
      </c>
      <c r="G1596" s="228"/>
      <c r="H1596" s="231">
        <v>2</v>
      </c>
      <c r="I1596" s="232"/>
      <c r="J1596" s="228"/>
      <c r="K1596" s="228"/>
      <c r="L1596" s="233"/>
      <c r="M1596" s="234"/>
      <c r="N1596" s="235"/>
      <c r="O1596" s="235"/>
      <c r="P1596" s="235"/>
      <c r="Q1596" s="235"/>
      <c r="R1596" s="235"/>
      <c r="S1596" s="235"/>
      <c r="T1596" s="236"/>
      <c r="AT1596" s="237" t="s">
        <v>144</v>
      </c>
      <c r="AU1596" s="237" t="s">
        <v>80</v>
      </c>
      <c r="AV1596" s="15" t="s">
        <v>142</v>
      </c>
      <c r="AW1596" s="15" t="s">
        <v>33</v>
      </c>
      <c r="AX1596" s="15" t="s">
        <v>78</v>
      </c>
      <c r="AY1596" s="237" t="s">
        <v>135</v>
      </c>
    </row>
    <row r="1597" spans="1:65" s="2" customFormat="1" ht="21.75" customHeight="1">
      <c r="A1597" s="35"/>
      <c r="B1597" s="36"/>
      <c r="C1597" s="238" t="s">
        <v>1236</v>
      </c>
      <c r="D1597" s="238" t="s">
        <v>281</v>
      </c>
      <c r="E1597" s="239" t="s">
        <v>1237</v>
      </c>
      <c r="F1597" s="240" t="s">
        <v>1238</v>
      </c>
      <c r="G1597" s="241" t="s">
        <v>239</v>
      </c>
      <c r="H1597" s="242">
        <v>2</v>
      </c>
      <c r="I1597" s="243"/>
      <c r="J1597" s="242">
        <f>ROUND(I1597*H1597,2)</f>
        <v>0</v>
      </c>
      <c r="K1597" s="240" t="s">
        <v>398</v>
      </c>
      <c r="L1597" s="244"/>
      <c r="M1597" s="245" t="s">
        <v>18</v>
      </c>
      <c r="N1597" s="246" t="s">
        <v>42</v>
      </c>
      <c r="O1597" s="65"/>
      <c r="P1597" s="201">
        <f>O1597*H1597</f>
        <v>0</v>
      </c>
      <c r="Q1597" s="201">
        <v>3.8800000000000001E-2</v>
      </c>
      <c r="R1597" s="201">
        <f>Q1597*H1597</f>
        <v>7.7600000000000002E-2</v>
      </c>
      <c r="S1597" s="201">
        <v>0</v>
      </c>
      <c r="T1597" s="202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203" t="s">
        <v>395</v>
      </c>
      <c r="AT1597" s="203" t="s">
        <v>281</v>
      </c>
      <c r="AU1597" s="203" t="s">
        <v>80</v>
      </c>
      <c r="AY1597" s="18" t="s">
        <v>135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8" t="s">
        <v>78</v>
      </c>
      <c r="BK1597" s="204">
        <f>ROUND(I1597*H1597,2)</f>
        <v>0</v>
      </c>
      <c r="BL1597" s="18" t="s">
        <v>261</v>
      </c>
      <c r="BM1597" s="203" t="s">
        <v>1239</v>
      </c>
    </row>
    <row r="1598" spans="1:65" s="14" customFormat="1" ht="10.199999999999999">
      <c r="B1598" s="216"/>
      <c r="C1598" s="217"/>
      <c r="D1598" s="207" t="s">
        <v>144</v>
      </c>
      <c r="E1598" s="218" t="s">
        <v>18</v>
      </c>
      <c r="F1598" s="219" t="s">
        <v>80</v>
      </c>
      <c r="G1598" s="217"/>
      <c r="H1598" s="220">
        <v>2</v>
      </c>
      <c r="I1598" s="221"/>
      <c r="J1598" s="217"/>
      <c r="K1598" s="217"/>
      <c r="L1598" s="222"/>
      <c r="M1598" s="223"/>
      <c r="N1598" s="224"/>
      <c r="O1598" s="224"/>
      <c r="P1598" s="224"/>
      <c r="Q1598" s="224"/>
      <c r="R1598" s="224"/>
      <c r="S1598" s="224"/>
      <c r="T1598" s="225"/>
      <c r="AT1598" s="226" t="s">
        <v>144</v>
      </c>
      <c r="AU1598" s="226" t="s">
        <v>80</v>
      </c>
      <c r="AV1598" s="14" t="s">
        <v>80</v>
      </c>
      <c r="AW1598" s="14" t="s">
        <v>33</v>
      </c>
      <c r="AX1598" s="14" t="s">
        <v>71</v>
      </c>
      <c r="AY1598" s="226" t="s">
        <v>135</v>
      </c>
    </row>
    <row r="1599" spans="1:65" s="15" customFormat="1" ht="10.199999999999999">
      <c r="B1599" s="227"/>
      <c r="C1599" s="228"/>
      <c r="D1599" s="207" t="s">
        <v>144</v>
      </c>
      <c r="E1599" s="229" t="s">
        <v>18</v>
      </c>
      <c r="F1599" s="230" t="s">
        <v>147</v>
      </c>
      <c r="G1599" s="228"/>
      <c r="H1599" s="231">
        <v>2</v>
      </c>
      <c r="I1599" s="232"/>
      <c r="J1599" s="228"/>
      <c r="K1599" s="228"/>
      <c r="L1599" s="233"/>
      <c r="M1599" s="234"/>
      <c r="N1599" s="235"/>
      <c r="O1599" s="235"/>
      <c r="P1599" s="235"/>
      <c r="Q1599" s="235"/>
      <c r="R1599" s="235"/>
      <c r="S1599" s="235"/>
      <c r="T1599" s="236"/>
      <c r="AT1599" s="237" t="s">
        <v>144</v>
      </c>
      <c r="AU1599" s="237" t="s">
        <v>80</v>
      </c>
      <c r="AV1599" s="15" t="s">
        <v>142</v>
      </c>
      <c r="AW1599" s="15" t="s">
        <v>33</v>
      </c>
      <c r="AX1599" s="15" t="s">
        <v>78</v>
      </c>
      <c r="AY1599" s="237" t="s">
        <v>135</v>
      </c>
    </row>
    <row r="1600" spans="1:65" s="2" customFormat="1" ht="16.5" customHeight="1">
      <c r="A1600" s="35"/>
      <c r="B1600" s="36"/>
      <c r="C1600" s="238" t="s">
        <v>1240</v>
      </c>
      <c r="D1600" s="238" t="s">
        <v>281</v>
      </c>
      <c r="E1600" s="239" t="s">
        <v>1241</v>
      </c>
      <c r="F1600" s="240" t="s">
        <v>1242</v>
      </c>
      <c r="G1600" s="241" t="s">
        <v>239</v>
      </c>
      <c r="H1600" s="242">
        <v>2</v>
      </c>
      <c r="I1600" s="243"/>
      <c r="J1600" s="242">
        <f>ROUND(I1600*H1600,2)</f>
        <v>0</v>
      </c>
      <c r="K1600" s="240" t="s">
        <v>398</v>
      </c>
      <c r="L1600" s="244"/>
      <c r="M1600" s="245" t="s">
        <v>18</v>
      </c>
      <c r="N1600" s="246" t="s">
        <v>42</v>
      </c>
      <c r="O1600" s="65"/>
      <c r="P1600" s="201">
        <f>O1600*H1600</f>
        <v>0</v>
      </c>
      <c r="Q1600" s="201">
        <v>3.8800000000000001E-2</v>
      </c>
      <c r="R1600" s="201">
        <f>Q1600*H1600</f>
        <v>7.7600000000000002E-2</v>
      </c>
      <c r="S1600" s="201">
        <v>0</v>
      </c>
      <c r="T1600" s="202">
        <f>S1600*H1600</f>
        <v>0</v>
      </c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R1600" s="203" t="s">
        <v>395</v>
      </c>
      <c r="AT1600" s="203" t="s">
        <v>281</v>
      </c>
      <c r="AU1600" s="203" t="s">
        <v>80</v>
      </c>
      <c r="AY1600" s="18" t="s">
        <v>135</v>
      </c>
      <c r="BE1600" s="204">
        <f>IF(N1600="základní",J1600,0)</f>
        <v>0</v>
      </c>
      <c r="BF1600" s="204">
        <f>IF(N1600="snížená",J1600,0)</f>
        <v>0</v>
      </c>
      <c r="BG1600" s="204">
        <f>IF(N1600="zákl. přenesená",J1600,0)</f>
        <v>0</v>
      </c>
      <c r="BH1600" s="204">
        <f>IF(N1600="sníž. přenesená",J1600,0)</f>
        <v>0</v>
      </c>
      <c r="BI1600" s="204">
        <f>IF(N1600="nulová",J1600,0)</f>
        <v>0</v>
      </c>
      <c r="BJ1600" s="18" t="s">
        <v>78</v>
      </c>
      <c r="BK1600" s="204">
        <f>ROUND(I1600*H1600,2)</f>
        <v>0</v>
      </c>
      <c r="BL1600" s="18" t="s">
        <v>261</v>
      </c>
      <c r="BM1600" s="203" t="s">
        <v>1243</v>
      </c>
    </row>
    <row r="1601" spans="1:65" s="14" customFormat="1" ht="10.199999999999999">
      <c r="B1601" s="216"/>
      <c r="C1601" s="217"/>
      <c r="D1601" s="207" t="s">
        <v>144</v>
      </c>
      <c r="E1601" s="218" t="s">
        <v>18</v>
      </c>
      <c r="F1601" s="219" t="s">
        <v>80</v>
      </c>
      <c r="G1601" s="217"/>
      <c r="H1601" s="220">
        <v>2</v>
      </c>
      <c r="I1601" s="221"/>
      <c r="J1601" s="217"/>
      <c r="K1601" s="217"/>
      <c r="L1601" s="222"/>
      <c r="M1601" s="223"/>
      <c r="N1601" s="224"/>
      <c r="O1601" s="224"/>
      <c r="P1601" s="224"/>
      <c r="Q1601" s="224"/>
      <c r="R1601" s="224"/>
      <c r="S1601" s="224"/>
      <c r="T1601" s="225"/>
      <c r="AT1601" s="226" t="s">
        <v>144</v>
      </c>
      <c r="AU1601" s="226" t="s">
        <v>80</v>
      </c>
      <c r="AV1601" s="14" t="s">
        <v>80</v>
      </c>
      <c r="AW1601" s="14" t="s">
        <v>33</v>
      </c>
      <c r="AX1601" s="14" t="s">
        <v>71</v>
      </c>
      <c r="AY1601" s="226" t="s">
        <v>135</v>
      </c>
    </row>
    <row r="1602" spans="1:65" s="15" customFormat="1" ht="10.199999999999999">
      <c r="B1602" s="227"/>
      <c r="C1602" s="228"/>
      <c r="D1602" s="207" t="s">
        <v>144</v>
      </c>
      <c r="E1602" s="229" t="s">
        <v>18</v>
      </c>
      <c r="F1602" s="230" t="s">
        <v>147</v>
      </c>
      <c r="G1602" s="228"/>
      <c r="H1602" s="231">
        <v>2</v>
      </c>
      <c r="I1602" s="232"/>
      <c r="J1602" s="228"/>
      <c r="K1602" s="228"/>
      <c r="L1602" s="233"/>
      <c r="M1602" s="234"/>
      <c r="N1602" s="235"/>
      <c r="O1602" s="235"/>
      <c r="P1602" s="235"/>
      <c r="Q1602" s="235"/>
      <c r="R1602" s="235"/>
      <c r="S1602" s="235"/>
      <c r="T1602" s="236"/>
      <c r="AT1602" s="237" t="s">
        <v>144</v>
      </c>
      <c r="AU1602" s="237" t="s">
        <v>80</v>
      </c>
      <c r="AV1602" s="15" t="s">
        <v>142</v>
      </c>
      <c r="AW1602" s="15" t="s">
        <v>33</v>
      </c>
      <c r="AX1602" s="15" t="s">
        <v>78</v>
      </c>
      <c r="AY1602" s="237" t="s">
        <v>135</v>
      </c>
    </row>
    <row r="1603" spans="1:65" s="2" customFormat="1" ht="21.75" customHeight="1">
      <c r="A1603" s="35"/>
      <c r="B1603" s="36"/>
      <c r="C1603" s="238" t="s">
        <v>1244</v>
      </c>
      <c r="D1603" s="238" t="s">
        <v>281</v>
      </c>
      <c r="E1603" s="239" t="s">
        <v>1245</v>
      </c>
      <c r="F1603" s="240" t="s">
        <v>1246</v>
      </c>
      <c r="G1603" s="241" t="s">
        <v>239</v>
      </c>
      <c r="H1603" s="242">
        <v>1</v>
      </c>
      <c r="I1603" s="243"/>
      <c r="J1603" s="242">
        <f>ROUND(I1603*H1603,2)</f>
        <v>0</v>
      </c>
      <c r="K1603" s="240" t="s">
        <v>398</v>
      </c>
      <c r="L1603" s="244"/>
      <c r="M1603" s="245" t="s">
        <v>18</v>
      </c>
      <c r="N1603" s="246" t="s">
        <v>42</v>
      </c>
      <c r="O1603" s="65"/>
      <c r="P1603" s="201">
        <f>O1603*H1603</f>
        <v>0</v>
      </c>
      <c r="Q1603" s="201">
        <v>3.8800000000000001E-2</v>
      </c>
      <c r="R1603" s="201">
        <f>Q1603*H1603</f>
        <v>3.8800000000000001E-2</v>
      </c>
      <c r="S1603" s="201">
        <v>0</v>
      </c>
      <c r="T1603" s="202">
        <f>S1603*H1603</f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203" t="s">
        <v>395</v>
      </c>
      <c r="AT1603" s="203" t="s">
        <v>281</v>
      </c>
      <c r="AU1603" s="203" t="s">
        <v>80</v>
      </c>
      <c r="AY1603" s="18" t="s">
        <v>135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8" t="s">
        <v>78</v>
      </c>
      <c r="BK1603" s="204">
        <f>ROUND(I1603*H1603,2)</f>
        <v>0</v>
      </c>
      <c r="BL1603" s="18" t="s">
        <v>261</v>
      </c>
      <c r="BM1603" s="203" t="s">
        <v>1247</v>
      </c>
    </row>
    <row r="1604" spans="1:65" s="14" customFormat="1" ht="10.199999999999999">
      <c r="B1604" s="216"/>
      <c r="C1604" s="217"/>
      <c r="D1604" s="207" t="s">
        <v>144</v>
      </c>
      <c r="E1604" s="218" t="s">
        <v>18</v>
      </c>
      <c r="F1604" s="219" t="s">
        <v>78</v>
      </c>
      <c r="G1604" s="217"/>
      <c r="H1604" s="220">
        <v>1</v>
      </c>
      <c r="I1604" s="221"/>
      <c r="J1604" s="217"/>
      <c r="K1604" s="217"/>
      <c r="L1604" s="222"/>
      <c r="M1604" s="223"/>
      <c r="N1604" s="224"/>
      <c r="O1604" s="224"/>
      <c r="P1604" s="224"/>
      <c r="Q1604" s="224"/>
      <c r="R1604" s="224"/>
      <c r="S1604" s="224"/>
      <c r="T1604" s="225"/>
      <c r="AT1604" s="226" t="s">
        <v>144</v>
      </c>
      <c r="AU1604" s="226" t="s">
        <v>80</v>
      </c>
      <c r="AV1604" s="14" t="s">
        <v>80</v>
      </c>
      <c r="AW1604" s="14" t="s">
        <v>33</v>
      </c>
      <c r="AX1604" s="14" t="s">
        <v>71</v>
      </c>
      <c r="AY1604" s="226" t="s">
        <v>135</v>
      </c>
    </row>
    <row r="1605" spans="1:65" s="15" customFormat="1" ht="10.199999999999999">
      <c r="B1605" s="227"/>
      <c r="C1605" s="228"/>
      <c r="D1605" s="207" t="s">
        <v>144</v>
      </c>
      <c r="E1605" s="229" t="s">
        <v>18</v>
      </c>
      <c r="F1605" s="230" t="s">
        <v>147</v>
      </c>
      <c r="G1605" s="228"/>
      <c r="H1605" s="231">
        <v>1</v>
      </c>
      <c r="I1605" s="232"/>
      <c r="J1605" s="228"/>
      <c r="K1605" s="228"/>
      <c r="L1605" s="233"/>
      <c r="M1605" s="234"/>
      <c r="N1605" s="235"/>
      <c r="O1605" s="235"/>
      <c r="P1605" s="235"/>
      <c r="Q1605" s="235"/>
      <c r="R1605" s="235"/>
      <c r="S1605" s="235"/>
      <c r="T1605" s="236"/>
      <c r="AT1605" s="237" t="s">
        <v>144</v>
      </c>
      <c r="AU1605" s="237" t="s">
        <v>80</v>
      </c>
      <c r="AV1605" s="15" t="s">
        <v>142</v>
      </c>
      <c r="AW1605" s="15" t="s">
        <v>33</v>
      </c>
      <c r="AX1605" s="15" t="s">
        <v>78</v>
      </c>
      <c r="AY1605" s="237" t="s">
        <v>135</v>
      </c>
    </row>
    <row r="1606" spans="1:65" s="2" customFormat="1" ht="16.5" customHeight="1">
      <c r="A1606" s="35"/>
      <c r="B1606" s="36"/>
      <c r="C1606" s="238" t="s">
        <v>1248</v>
      </c>
      <c r="D1606" s="238" t="s">
        <v>281</v>
      </c>
      <c r="E1606" s="239" t="s">
        <v>1249</v>
      </c>
      <c r="F1606" s="240" t="s">
        <v>1250</v>
      </c>
      <c r="G1606" s="241" t="s">
        <v>239</v>
      </c>
      <c r="H1606" s="242">
        <v>1</v>
      </c>
      <c r="I1606" s="243"/>
      <c r="J1606" s="242">
        <f>ROUND(I1606*H1606,2)</f>
        <v>0</v>
      </c>
      <c r="K1606" s="240" t="s">
        <v>398</v>
      </c>
      <c r="L1606" s="244"/>
      <c r="M1606" s="245" t="s">
        <v>18</v>
      </c>
      <c r="N1606" s="246" t="s">
        <v>42</v>
      </c>
      <c r="O1606" s="65"/>
      <c r="P1606" s="201">
        <f>O1606*H1606</f>
        <v>0</v>
      </c>
      <c r="Q1606" s="201">
        <v>3.8800000000000001E-2</v>
      </c>
      <c r="R1606" s="201">
        <f>Q1606*H1606</f>
        <v>3.8800000000000001E-2</v>
      </c>
      <c r="S1606" s="201">
        <v>0</v>
      </c>
      <c r="T1606" s="202">
        <f>S1606*H1606</f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203" t="s">
        <v>395</v>
      </c>
      <c r="AT1606" s="203" t="s">
        <v>281</v>
      </c>
      <c r="AU1606" s="203" t="s">
        <v>80</v>
      </c>
      <c r="AY1606" s="18" t="s">
        <v>135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8" t="s">
        <v>78</v>
      </c>
      <c r="BK1606" s="204">
        <f>ROUND(I1606*H1606,2)</f>
        <v>0</v>
      </c>
      <c r="BL1606" s="18" t="s">
        <v>261</v>
      </c>
      <c r="BM1606" s="203" t="s">
        <v>1251</v>
      </c>
    </row>
    <row r="1607" spans="1:65" s="14" customFormat="1" ht="10.199999999999999">
      <c r="B1607" s="216"/>
      <c r="C1607" s="217"/>
      <c r="D1607" s="207" t="s">
        <v>144</v>
      </c>
      <c r="E1607" s="218" t="s">
        <v>18</v>
      </c>
      <c r="F1607" s="219" t="s">
        <v>78</v>
      </c>
      <c r="G1607" s="217"/>
      <c r="H1607" s="220">
        <v>1</v>
      </c>
      <c r="I1607" s="221"/>
      <c r="J1607" s="217"/>
      <c r="K1607" s="217"/>
      <c r="L1607" s="222"/>
      <c r="M1607" s="223"/>
      <c r="N1607" s="224"/>
      <c r="O1607" s="224"/>
      <c r="P1607" s="224"/>
      <c r="Q1607" s="224"/>
      <c r="R1607" s="224"/>
      <c r="S1607" s="224"/>
      <c r="T1607" s="225"/>
      <c r="AT1607" s="226" t="s">
        <v>144</v>
      </c>
      <c r="AU1607" s="226" t="s">
        <v>80</v>
      </c>
      <c r="AV1607" s="14" t="s">
        <v>80</v>
      </c>
      <c r="AW1607" s="14" t="s">
        <v>33</v>
      </c>
      <c r="AX1607" s="14" t="s">
        <v>71</v>
      </c>
      <c r="AY1607" s="226" t="s">
        <v>135</v>
      </c>
    </row>
    <row r="1608" spans="1:65" s="15" customFormat="1" ht="10.199999999999999">
      <c r="B1608" s="227"/>
      <c r="C1608" s="228"/>
      <c r="D1608" s="207" t="s">
        <v>144</v>
      </c>
      <c r="E1608" s="229" t="s">
        <v>18</v>
      </c>
      <c r="F1608" s="230" t="s">
        <v>147</v>
      </c>
      <c r="G1608" s="228"/>
      <c r="H1608" s="231">
        <v>1</v>
      </c>
      <c r="I1608" s="232"/>
      <c r="J1608" s="228"/>
      <c r="K1608" s="228"/>
      <c r="L1608" s="233"/>
      <c r="M1608" s="234"/>
      <c r="N1608" s="235"/>
      <c r="O1608" s="235"/>
      <c r="P1608" s="235"/>
      <c r="Q1608" s="235"/>
      <c r="R1608" s="235"/>
      <c r="S1608" s="235"/>
      <c r="T1608" s="236"/>
      <c r="AT1608" s="237" t="s">
        <v>144</v>
      </c>
      <c r="AU1608" s="237" t="s">
        <v>80</v>
      </c>
      <c r="AV1608" s="15" t="s">
        <v>142</v>
      </c>
      <c r="AW1608" s="15" t="s">
        <v>33</v>
      </c>
      <c r="AX1608" s="15" t="s">
        <v>78</v>
      </c>
      <c r="AY1608" s="237" t="s">
        <v>135</v>
      </c>
    </row>
    <row r="1609" spans="1:65" s="2" customFormat="1" ht="16.5" customHeight="1">
      <c r="A1609" s="35"/>
      <c r="B1609" s="36"/>
      <c r="C1609" s="193" t="s">
        <v>1252</v>
      </c>
      <c r="D1609" s="193" t="s">
        <v>137</v>
      </c>
      <c r="E1609" s="194" t="s">
        <v>1253</v>
      </c>
      <c r="F1609" s="195" t="s">
        <v>1254</v>
      </c>
      <c r="G1609" s="196" t="s">
        <v>1123</v>
      </c>
      <c r="H1609" s="197">
        <v>1</v>
      </c>
      <c r="I1609" s="198"/>
      <c r="J1609" s="197">
        <f>ROUND(I1609*H1609,2)</f>
        <v>0</v>
      </c>
      <c r="K1609" s="195" t="s">
        <v>398</v>
      </c>
      <c r="L1609" s="40"/>
      <c r="M1609" s="199" t="s">
        <v>18</v>
      </c>
      <c r="N1609" s="200" t="s">
        <v>42</v>
      </c>
      <c r="O1609" s="65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203" t="s">
        <v>261</v>
      </c>
      <c r="AT1609" s="203" t="s">
        <v>137</v>
      </c>
      <c r="AU1609" s="203" t="s">
        <v>80</v>
      </c>
      <c r="AY1609" s="18" t="s">
        <v>135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8" t="s">
        <v>78</v>
      </c>
      <c r="BK1609" s="204">
        <f>ROUND(I1609*H1609,2)</f>
        <v>0</v>
      </c>
      <c r="BL1609" s="18" t="s">
        <v>261</v>
      </c>
      <c r="BM1609" s="203" t="s">
        <v>1255</v>
      </c>
    </row>
    <row r="1610" spans="1:65" s="2" customFormat="1" ht="16.5" customHeight="1">
      <c r="A1610" s="35"/>
      <c r="B1610" s="36"/>
      <c r="C1610" s="193" t="s">
        <v>1256</v>
      </c>
      <c r="D1610" s="193" t="s">
        <v>137</v>
      </c>
      <c r="E1610" s="194" t="s">
        <v>1257</v>
      </c>
      <c r="F1610" s="195" t="s">
        <v>1258</v>
      </c>
      <c r="G1610" s="196" t="s">
        <v>140</v>
      </c>
      <c r="H1610" s="197">
        <v>18.43</v>
      </c>
      <c r="I1610" s="198"/>
      <c r="J1610" s="197">
        <f>ROUND(I1610*H1610,2)</f>
        <v>0</v>
      </c>
      <c r="K1610" s="195" t="s">
        <v>141</v>
      </c>
      <c r="L1610" s="40"/>
      <c r="M1610" s="199" t="s">
        <v>18</v>
      </c>
      <c r="N1610" s="200" t="s">
        <v>42</v>
      </c>
      <c r="O1610" s="65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R1610" s="203" t="s">
        <v>261</v>
      </c>
      <c r="AT1610" s="203" t="s">
        <v>137</v>
      </c>
      <c r="AU1610" s="203" t="s">
        <v>80</v>
      </c>
      <c r="AY1610" s="18" t="s">
        <v>135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8" t="s">
        <v>78</v>
      </c>
      <c r="BK1610" s="204">
        <f>ROUND(I1610*H1610,2)</f>
        <v>0</v>
      </c>
      <c r="BL1610" s="18" t="s">
        <v>261</v>
      </c>
      <c r="BM1610" s="203" t="s">
        <v>1259</v>
      </c>
    </row>
    <row r="1611" spans="1:65" s="13" customFormat="1" ht="10.199999999999999">
      <c r="B1611" s="205"/>
      <c r="C1611" s="206"/>
      <c r="D1611" s="207" t="s">
        <v>144</v>
      </c>
      <c r="E1611" s="208" t="s">
        <v>18</v>
      </c>
      <c r="F1611" s="209" t="s">
        <v>1260</v>
      </c>
      <c r="G1611" s="206"/>
      <c r="H1611" s="208" t="s">
        <v>18</v>
      </c>
      <c r="I1611" s="210"/>
      <c r="J1611" s="206"/>
      <c r="K1611" s="206"/>
      <c r="L1611" s="211"/>
      <c r="M1611" s="212"/>
      <c r="N1611" s="213"/>
      <c r="O1611" s="213"/>
      <c r="P1611" s="213"/>
      <c r="Q1611" s="213"/>
      <c r="R1611" s="213"/>
      <c r="S1611" s="213"/>
      <c r="T1611" s="214"/>
      <c r="AT1611" s="215" t="s">
        <v>144</v>
      </c>
      <c r="AU1611" s="215" t="s">
        <v>80</v>
      </c>
      <c r="AV1611" s="13" t="s">
        <v>78</v>
      </c>
      <c r="AW1611" s="13" t="s">
        <v>33</v>
      </c>
      <c r="AX1611" s="13" t="s">
        <v>71</v>
      </c>
      <c r="AY1611" s="215" t="s">
        <v>135</v>
      </c>
    </row>
    <row r="1612" spans="1:65" s="13" customFormat="1" ht="10.199999999999999">
      <c r="B1612" s="205"/>
      <c r="C1612" s="206"/>
      <c r="D1612" s="207" t="s">
        <v>144</v>
      </c>
      <c r="E1612" s="208" t="s">
        <v>18</v>
      </c>
      <c r="F1612" s="209" t="s">
        <v>413</v>
      </c>
      <c r="G1612" s="206"/>
      <c r="H1612" s="208" t="s">
        <v>18</v>
      </c>
      <c r="I1612" s="210"/>
      <c r="J1612" s="206"/>
      <c r="K1612" s="206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144</v>
      </c>
      <c r="AU1612" s="215" t="s">
        <v>80</v>
      </c>
      <c r="AV1612" s="13" t="s">
        <v>78</v>
      </c>
      <c r="AW1612" s="13" t="s">
        <v>33</v>
      </c>
      <c r="AX1612" s="13" t="s">
        <v>71</v>
      </c>
      <c r="AY1612" s="215" t="s">
        <v>135</v>
      </c>
    </row>
    <row r="1613" spans="1:65" s="14" customFormat="1" ht="10.199999999999999">
      <c r="B1613" s="216"/>
      <c r="C1613" s="217"/>
      <c r="D1613" s="207" t="s">
        <v>144</v>
      </c>
      <c r="E1613" s="218" t="s">
        <v>18</v>
      </c>
      <c r="F1613" s="219" t="s">
        <v>1261</v>
      </c>
      <c r="G1613" s="217"/>
      <c r="H1613" s="220">
        <v>1.75</v>
      </c>
      <c r="I1613" s="221"/>
      <c r="J1613" s="217"/>
      <c r="K1613" s="217"/>
      <c r="L1613" s="222"/>
      <c r="M1613" s="223"/>
      <c r="N1613" s="224"/>
      <c r="O1613" s="224"/>
      <c r="P1613" s="224"/>
      <c r="Q1613" s="224"/>
      <c r="R1613" s="224"/>
      <c r="S1613" s="224"/>
      <c r="T1613" s="225"/>
      <c r="AT1613" s="226" t="s">
        <v>144</v>
      </c>
      <c r="AU1613" s="226" t="s">
        <v>80</v>
      </c>
      <c r="AV1613" s="14" t="s">
        <v>80</v>
      </c>
      <c r="AW1613" s="14" t="s">
        <v>33</v>
      </c>
      <c r="AX1613" s="14" t="s">
        <v>71</v>
      </c>
      <c r="AY1613" s="226" t="s">
        <v>135</v>
      </c>
    </row>
    <row r="1614" spans="1:65" s="14" customFormat="1" ht="10.199999999999999">
      <c r="B1614" s="216"/>
      <c r="C1614" s="217"/>
      <c r="D1614" s="207" t="s">
        <v>144</v>
      </c>
      <c r="E1614" s="218" t="s">
        <v>18</v>
      </c>
      <c r="F1614" s="219" t="s">
        <v>1261</v>
      </c>
      <c r="G1614" s="217"/>
      <c r="H1614" s="220">
        <v>1.75</v>
      </c>
      <c r="I1614" s="221"/>
      <c r="J1614" s="217"/>
      <c r="K1614" s="217"/>
      <c r="L1614" s="222"/>
      <c r="M1614" s="223"/>
      <c r="N1614" s="224"/>
      <c r="O1614" s="224"/>
      <c r="P1614" s="224"/>
      <c r="Q1614" s="224"/>
      <c r="R1614" s="224"/>
      <c r="S1614" s="224"/>
      <c r="T1614" s="225"/>
      <c r="AT1614" s="226" t="s">
        <v>144</v>
      </c>
      <c r="AU1614" s="226" t="s">
        <v>80</v>
      </c>
      <c r="AV1614" s="14" t="s">
        <v>80</v>
      </c>
      <c r="AW1614" s="14" t="s">
        <v>33</v>
      </c>
      <c r="AX1614" s="14" t="s">
        <v>71</v>
      </c>
      <c r="AY1614" s="226" t="s">
        <v>135</v>
      </c>
    </row>
    <row r="1615" spans="1:65" s="14" customFormat="1" ht="10.199999999999999">
      <c r="B1615" s="216"/>
      <c r="C1615" s="217"/>
      <c r="D1615" s="207" t="s">
        <v>144</v>
      </c>
      <c r="E1615" s="218" t="s">
        <v>18</v>
      </c>
      <c r="F1615" s="219" t="s">
        <v>1262</v>
      </c>
      <c r="G1615" s="217"/>
      <c r="H1615" s="220">
        <v>1.35</v>
      </c>
      <c r="I1615" s="221"/>
      <c r="J1615" s="217"/>
      <c r="K1615" s="217"/>
      <c r="L1615" s="222"/>
      <c r="M1615" s="223"/>
      <c r="N1615" s="224"/>
      <c r="O1615" s="224"/>
      <c r="P1615" s="224"/>
      <c r="Q1615" s="224"/>
      <c r="R1615" s="224"/>
      <c r="S1615" s="224"/>
      <c r="T1615" s="225"/>
      <c r="AT1615" s="226" t="s">
        <v>144</v>
      </c>
      <c r="AU1615" s="226" t="s">
        <v>80</v>
      </c>
      <c r="AV1615" s="14" t="s">
        <v>80</v>
      </c>
      <c r="AW1615" s="14" t="s">
        <v>33</v>
      </c>
      <c r="AX1615" s="14" t="s">
        <v>71</v>
      </c>
      <c r="AY1615" s="226" t="s">
        <v>135</v>
      </c>
    </row>
    <row r="1616" spans="1:65" s="14" customFormat="1" ht="10.199999999999999">
      <c r="B1616" s="216"/>
      <c r="C1616" s="217"/>
      <c r="D1616" s="207" t="s">
        <v>144</v>
      </c>
      <c r="E1616" s="218" t="s">
        <v>18</v>
      </c>
      <c r="F1616" s="219" t="s">
        <v>1263</v>
      </c>
      <c r="G1616" s="217"/>
      <c r="H1616" s="220">
        <v>1.1499999999999999</v>
      </c>
      <c r="I1616" s="221"/>
      <c r="J1616" s="217"/>
      <c r="K1616" s="217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144</v>
      </c>
      <c r="AU1616" s="226" t="s">
        <v>80</v>
      </c>
      <c r="AV1616" s="14" t="s">
        <v>80</v>
      </c>
      <c r="AW1616" s="14" t="s">
        <v>33</v>
      </c>
      <c r="AX1616" s="14" t="s">
        <v>71</v>
      </c>
      <c r="AY1616" s="226" t="s">
        <v>135</v>
      </c>
    </row>
    <row r="1617" spans="1:65" s="14" customFormat="1" ht="10.199999999999999">
      <c r="B1617" s="216"/>
      <c r="C1617" s="217"/>
      <c r="D1617" s="207" t="s">
        <v>144</v>
      </c>
      <c r="E1617" s="218" t="s">
        <v>18</v>
      </c>
      <c r="F1617" s="219" t="s">
        <v>1264</v>
      </c>
      <c r="G1617" s="217"/>
      <c r="H1617" s="220">
        <v>2.15</v>
      </c>
      <c r="I1617" s="221"/>
      <c r="J1617" s="217"/>
      <c r="K1617" s="217"/>
      <c r="L1617" s="222"/>
      <c r="M1617" s="223"/>
      <c r="N1617" s="224"/>
      <c r="O1617" s="224"/>
      <c r="P1617" s="224"/>
      <c r="Q1617" s="224"/>
      <c r="R1617" s="224"/>
      <c r="S1617" s="224"/>
      <c r="T1617" s="225"/>
      <c r="AT1617" s="226" t="s">
        <v>144</v>
      </c>
      <c r="AU1617" s="226" t="s">
        <v>80</v>
      </c>
      <c r="AV1617" s="14" t="s">
        <v>80</v>
      </c>
      <c r="AW1617" s="14" t="s">
        <v>33</v>
      </c>
      <c r="AX1617" s="14" t="s">
        <v>71</v>
      </c>
      <c r="AY1617" s="226" t="s">
        <v>135</v>
      </c>
    </row>
    <row r="1618" spans="1:65" s="13" customFormat="1" ht="10.199999999999999">
      <c r="B1618" s="205"/>
      <c r="C1618" s="206"/>
      <c r="D1618" s="207" t="s">
        <v>144</v>
      </c>
      <c r="E1618" s="208" t="s">
        <v>18</v>
      </c>
      <c r="F1618" s="209" t="s">
        <v>345</v>
      </c>
      <c r="G1618" s="206"/>
      <c r="H1618" s="208" t="s">
        <v>18</v>
      </c>
      <c r="I1618" s="210"/>
      <c r="J1618" s="206"/>
      <c r="K1618" s="206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144</v>
      </c>
      <c r="AU1618" s="215" t="s">
        <v>80</v>
      </c>
      <c r="AV1618" s="13" t="s">
        <v>78</v>
      </c>
      <c r="AW1618" s="13" t="s">
        <v>33</v>
      </c>
      <c r="AX1618" s="13" t="s">
        <v>71</v>
      </c>
      <c r="AY1618" s="215" t="s">
        <v>135</v>
      </c>
    </row>
    <row r="1619" spans="1:65" s="14" customFormat="1" ht="10.199999999999999">
      <c r="B1619" s="216"/>
      <c r="C1619" s="217"/>
      <c r="D1619" s="207" t="s">
        <v>144</v>
      </c>
      <c r="E1619" s="218" t="s">
        <v>18</v>
      </c>
      <c r="F1619" s="219" t="s">
        <v>1265</v>
      </c>
      <c r="G1619" s="217"/>
      <c r="H1619" s="220">
        <v>0.6</v>
      </c>
      <c r="I1619" s="221"/>
      <c r="J1619" s="217"/>
      <c r="K1619" s="217"/>
      <c r="L1619" s="222"/>
      <c r="M1619" s="223"/>
      <c r="N1619" s="224"/>
      <c r="O1619" s="224"/>
      <c r="P1619" s="224"/>
      <c r="Q1619" s="224"/>
      <c r="R1619" s="224"/>
      <c r="S1619" s="224"/>
      <c r="T1619" s="225"/>
      <c r="AT1619" s="226" t="s">
        <v>144</v>
      </c>
      <c r="AU1619" s="226" t="s">
        <v>80</v>
      </c>
      <c r="AV1619" s="14" t="s">
        <v>80</v>
      </c>
      <c r="AW1619" s="14" t="s">
        <v>33</v>
      </c>
      <c r="AX1619" s="14" t="s">
        <v>71</v>
      </c>
      <c r="AY1619" s="226" t="s">
        <v>135</v>
      </c>
    </row>
    <row r="1620" spans="1:65" s="14" customFormat="1" ht="10.199999999999999">
      <c r="B1620" s="216"/>
      <c r="C1620" s="217"/>
      <c r="D1620" s="207" t="s">
        <v>144</v>
      </c>
      <c r="E1620" s="218" t="s">
        <v>18</v>
      </c>
      <c r="F1620" s="219" t="s">
        <v>1266</v>
      </c>
      <c r="G1620" s="217"/>
      <c r="H1620" s="220">
        <v>0.23</v>
      </c>
      <c r="I1620" s="221"/>
      <c r="J1620" s="217"/>
      <c r="K1620" s="217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144</v>
      </c>
      <c r="AU1620" s="226" t="s">
        <v>80</v>
      </c>
      <c r="AV1620" s="14" t="s">
        <v>80</v>
      </c>
      <c r="AW1620" s="14" t="s">
        <v>33</v>
      </c>
      <c r="AX1620" s="14" t="s">
        <v>71</v>
      </c>
      <c r="AY1620" s="226" t="s">
        <v>135</v>
      </c>
    </row>
    <row r="1621" spans="1:65" s="14" customFormat="1" ht="10.199999999999999">
      <c r="B1621" s="216"/>
      <c r="C1621" s="217"/>
      <c r="D1621" s="207" t="s">
        <v>144</v>
      </c>
      <c r="E1621" s="218" t="s">
        <v>18</v>
      </c>
      <c r="F1621" s="219" t="s">
        <v>1267</v>
      </c>
      <c r="G1621" s="217"/>
      <c r="H1621" s="220">
        <v>4.9000000000000004</v>
      </c>
      <c r="I1621" s="221"/>
      <c r="J1621" s="217"/>
      <c r="K1621" s="217"/>
      <c r="L1621" s="222"/>
      <c r="M1621" s="223"/>
      <c r="N1621" s="224"/>
      <c r="O1621" s="224"/>
      <c r="P1621" s="224"/>
      <c r="Q1621" s="224"/>
      <c r="R1621" s="224"/>
      <c r="S1621" s="224"/>
      <c r="T1621" s="225"/>
      <c r="AT1621" s="226" t="s">
        <v>144</v>
      </c>
      <c r="AU1621" s="226" t="s">
        <v>80</v>
      </c>
      <c r="AV1621" s="14" t="s">
        <v>80</v>
      </c>
      <c r="AW1621" s="14" t="s">
        <v>33</v>
      </c>
      <c r="AX1621" s="14" t="s">
        <v>71</v>
      </c>
      <c r="AY1621" s="226" t="s">
        <v>135</v>
      </c>
    </row>
    <row r="1622" spans="1:65" s="14" customFormat="1" ht="10.199999999999999">
      <c r="B1622" s="216"/>
      <c r="C1622" s="217"/>
      <c r="D1622" s="207" t="s">
        <v>144</v>
      </c>
      <c r="E1622" s="218" t="s">
        <v>18</v>
      </c>
      <c r="F1622" s="219" t="s">
        <v>1268</v>
      </c>
      <c r="G1622" s="217"/>
      <c r="H1622" s="220">
        <v>3.55</v>
      </c>
      <c r="I1622" s="221"/>
      <c r="J1622" s="217"/>
      <c r="K1622" s="217"/>
      <c r="L1622" s="222"/>
      <c r="M1622" s="223"/>
      <c r="N1622" s="224"/>
      <c r="O1622" s="224"/>
      <c r="P1622" s="224"/>
      <c r="Q1622" s="224"/>
      <c r="R1622" s="224"/>
      <c r="S1622" s="224"/>
      <c r="T1622" s="225"/>
      <c r="AT1622" s="226" t="s">
        <v>144</v>
      </c>
      <c r="AU1622" s="226" t="s">
        <v>80</v>
      </c>
      <c r="AV1622" s="14" t="s">
        <v>80</v>
      </c>
      <c r="AW1622" s="14" t="s">
        <v>33</v>
      </c>
      <c r="AX1622" s="14" t="s">
        <v>71</v>
      </c>
      <c r="AY1622" s="226" t="s">
        <v>135</v>
      </c>
    </row>
    <row r="1623" spans="1:65" s="14" customFormat="1" ht="10.199999999999999">
      <c r="B1623" s="216"/>
      <c r="C1623" s="217"/>
      <c r="D1623" s="207" t="s">
        <v>144</v>
      </c>
      <c r="E1623" s="218" t="s">
        <v>18</v>
      </c>
      <c r="F1623" s="219" t="s">
        <v>308</v>
      </c>
      <c r="G1623" s="217"/>
      <c r="H1623" s="220">
        <v>1</v>
      </c>
      <c r="I1623" s="221"/>
      <c r="J1623" s="217"/>
      <c r="K1623" s="217"/>
      <c r="L1623" s="222"/>
      <c r="M1623" s="223"/>
      <c r="N1623" s="224"/>
      <c r="O1623" s="224"/>
      <c r="P1623" s="224"/>
      <c r="Q1623" s="224"/>
      <c r="R1623" s="224"/>
      <c r="S1623" s="224"/>
      <c r="T1623" s="225"/>
      <c r="AT1623" s="226" t="s">
        <v>144</v>
      </c>
      <c r="AU1623" s="226" t="s">
        <v>80</v>
      </c>
      <c r="AV1623" s="14" t="s">
        <v>80</v>
      </c>
      <c r="AW1623" s="14" t="s">
        <v>33</v>
      </c>
      <c r="AX1623" s="14" t="s">
        <v>71</v>
      </c>
      <c r="AY1623" s="226" t="s">
        <v>135</v>
      </c>
    </row>
    <row r="1624" spans="1:65" s="15" customFormat="1" ht="10.199999999999999">
      <c r="B1624" s="227"/>
      <c r="C1624" s="228"/>
      <c r="D1624" s="207" t="s">
        <v>144</v>
      </c>
      <c r="E1624" s="229" t="s">
        <v>18</v>
      </c>
      <c r="F1624" s="230" t="s">
        <v>147</v>
      </c>
      <c r="G1624" s="228"/>
      <c r="H1624" s="231">
        <v>18.43</v>
      </c>
      <c r="I1624" s="232"/>
      <c r="J1624" s="228"/>
      <c r="K1624" s="228"/>
      <c r="L1624" s="233"/>
      <c r="M1624" s="234"/>
      <c r="N1624" s="235"/>
      <c r="O1624" s="235"/>
      <c r="P1624" s="235"/>
      <c r="Q1624" s="235"/>
      <c r="R1624" s="235"/>
      <c r="S1624" s="235"/>
      <c r="T1624" s="236"/>
      <c r="AT1624" s="237" t="s">
        <v>144</v>
      </c>
      <c r="AU1624" s="237" t="s">
        <v>80</v>
      </c>
      <c r="AV1624" s="15" t="s">
        <v>142</v>
      </c>
      <c r="AW1624" s="15" t="s">
        <v>33</v>
      </c>
      <c r="AX1624" s="15" t="s">
        <v>78</v>
      </c>
      <c r="AY1624" s="237" t="s">
        <v>135</v>
      </c>
    </row>
    <row r="1625" spans="1:65" s="2" customFormat="1" ht="16.5" customHeight="1">
      <c r="A1625" s="35"/>
      <c r="B1625" s="36"/>
      <c r="C1625" s="238" t="s">
        <v>1269</v>
      </c>
      <c r="D1625" s="238" t="s">
        <v>281</v>
      </c>
      <c r="E1625" s="239" t="s">
        <v>1270</v>
      </c>
      <c r="F1625" s="240" t="s">
        <v>1271</v>
      </c>
      <c r="G1625" s="241" t="s">
        <v>140</v>
      </c>
      <c r="H1625" s="242">
        <v>18.43</v>
      </c>
      <c r="I1625" s="243"/>
      <c r="J1625" s="242">
        <f>ROUND(I1625*H1625,2)</f>
        <v>0</v>
      </c>
      <c r="K1625" s="240" t="s">
        <v>141</v>
      </c>
      <c r="L1625" s="244"/>
      <c r="M1625" s="245" t="s">
        <v>18</v>
      </c>
      <c r="N1625" s="246" t="s">
        <v>42</v>
      </c>
      <c r="O1625" s="65"/>
      <c r="P1625" s="201">
        <f>O1625*H1625</f>
        <v>0</v>
      </c>
      <c r="Q1625" s="201">
        <v>9.3100000000000006E-3</v>
      </c>
      <c r="R1625" s="201">
        <f>Q1625*H1625</f>
        <v>0.17158329999999999</v>
      </c>
      <c r="S1625" s="201">
        <v>0</v>
      </c>
      <c r="T1625" s="202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3" t="s">
        <v>395</v>
      </c>
      <c r="AT1625" s="203" t="s">
        <v>281</v>
      </c>
      <c r="AU1625" s="203" t="s">
        <v>80</v>
      </c>
      <c r="AY1625" s="18" t="s">
        <v>135</v>
      </c>
      <c r="BE1625" s="204">
        <f>IF(N1625="základní",J1625,0)</f>
        <v>0</v>
      </c>
      <c r="BF1625" s="204">
        <f>IF(N1625="snížená",J1625,0)</f>
        <v>0</v>
      </c>
      <c r="BG1625" s="204">
        <f>IF(N1625="zákl. přenesená",J1625,0)</f>
        <v>0</v>
      </c>
      <c r="BH1625" s="204">
        <f>IF(N1625="sníž. přenesená",J1625,0)</f>
        <v>0</v>
      </c>
      <c r="BI1625" s="204">
        <f>IF(N1625="nulová",J1625,0)</f>
        <v>0</v>
      </c>
      <c r="BJ1625" s="18" t="s">
        <v>78</v>
      </c>
      <c r="BK1625" s="204">
        <f>ROUND(I1625*H1625,2)</f>
        <v>0</v>
      </c>
      <c r="BL1625" s="18" t="s">
        <v>261</v>
      </c>
      <c r="BM1625" s="203" t="s">
        <v>1272</v>
      </c>
    </row>
    <row r="1626" spans="1:65" s="13" customFormat="1" ht="10.199999999999999">
      <c r="B1626" s="205"/>
      <c r="C1626" s="206"/>
      <c r="D1626" s="207" t="s">
        <v>144</v>
      </c>
      <c r="E1626" s="208" t="s">
        <v>18</v>
      </c>
      <c r="F1626" s="209" t="s">
        <v>1260</v>
      </c>
      <c r="G1626" s="206"/>
      <c r="H1626" s="208" t="s">
        <v>18</v>
      </c>
      <c r="I1626" s="210"/>
      <c r="J1626" s="206"/>
      <c r="K1626" s="206"/>
      <c r="L1626" s="211"/>
      <c r="M1626" s="212"/>
      <c r="N1626" s="213"/>
      <c r="O1626" s="213"/>
      <c r="P1626" s="213"/>
      <c r="Q1626" s="213"/>
      <c r="R1626" s="213"/>
      <c r="S1626" s="213"/>
      <c r="T1626" s="214"/>
      <c r="AT1626" s="215" t="s">
        <v>144</v>
      </c>
      <c r="AU1626" s="215" t="s">
        <v>80</v>
      </c>
      <c r="AV1626" s="13" t="s">
        <v>78</v>
      </c>
      <c r="AW1626" s="13" t="s">
        <v>33</v>
      </c>
      <c r="AX1626" s="13" t="s">
        <v>71</v>
      </c>
      <c r="AY1626" s="215" t="s">
        <v>135</v>
      </c>
    </row>
    <row r="1627" spans="1:65" s="13" customFormat="1" ht="10.199999999999999">
      <c r="B1627" s="205"/>
      <c r="C1627" s="206"/>
      <c r="D1627" s="207" t="s">
        <v>144</v>
      </c>
      <c r="E1627" s="208" t="s">
        <v>18</v>
      </c>
      <c r="F1627" s="209" t="s">
        <v>413</v>
      </c>
      <c r="G1627" s="206"/>
      <c r="H1627" s="208" t="s">
        <v>18</v>
      </c>
      <c r="I1627" s="210"/>
      <c r="J1627" s="206"/>
      <c r="K1627" s="206"/>
      <c r="L1627" s="211"/>
      <c r="M1627" s="212"/>
      <c r="N1627" s="213"/>
      <c r="O1627" s="213"/>
      <c r="P1627" s="213"/>
      <c r="Q1627" s="213"/>
      <c r="R1627" s="213"/>
      <c r="S1627" s="213"/>
      <c r="T1627" s="214"/>
      <c r="AT1627" s="215" t="s">
        <v>144</v>
      </c>
      <c r="AU1627" s="215" t="s">
        <v>80</v>
      </c>
      <c r="AV1627" s="13" t="s">
        <v>78</v>
      </c>
      <c r="AW1627" s="13" t="s">
        <v>33</v>
      </c>
      <c r="AX1627" s="13" t="s">
        <v>71</v>
      </c>
      <c r="AY1627" s="215" t="s">
        <v>135</v>
      </c>
    </row>
    <row r="1628" spans="1:65" s="14" customFormat="1" ht="10.199999999999999">
      <c r="B1628" s="216"/>
      <c r="C1628" s="217"/>
      <c r="D1628" s="207" t="s">
        <v>144</v>
      </c>
      <c r="E1628" s="218" t="s">
        <v>18</v>
      </c>
      <c r="F1628" s="219" t="s">
        <v>1261</v>
      </c>
      <c r="G1628" s="217"/>
      <c r="H1628" s="220">
        <v>1.75</v>
      </c>
      <c r="I1628" s="221"/>
      <c r="J1628" s="217"/>
      <c r="K1628" s="217"/>
      <c r="L1628" s="222"/>
      <c r="M1628" s="223"/>
      <c r="N1628" s="224"/>
      <c r="O1628" s="224"/>
      <c r="P1628" s="224"/>
      <c r="Q1628" s="224"/>
      <c r="R1628" s="224"/>
      <c r="S1628" s="224"/>
      <c r="T1628" s="225"/>
      <c r="AT1628" s="226" t="s">
        <v>144</v>
      </c>
      <c r="AU1628" s="226" t="s">
        <v>80</v>
      </c>
      <c r="AV1628" s="14" t="s">
        <v>80</v>
      </c>
      <c r="AW1628" s="14" t="s">
        <v>33</v>
      </c>
      <c r="AX1628" s="14" t="s">
        <v>71</v>
      </c>
      <c r="AY1628" s="226" t="s">
        <v>135</v>
      </c>
    </row>
    <row r="1629" spans="1:65" s="14" customFormat="1" ht="10.199999999999999">
      <c r="B1629" s="216"/>
      <c r="C1629" s="217"/>
      <c r="D1629" s="207" t="s">
        <v>144</v>
      </c>
      <c r="E1629" s="218" t="s">
        <v>18</v>
      </c>
      <c r="F1629" s="219" t="s">
        <v>1261</v>
      </c>
      <c r="G1629" s="217"/>
      <c r="H1629" s="220">
        <v>1.75</v>
      </c>
      <c r="I1629" s="221"/>
      <c r="J1629" s="217"/>
      <c r="K1629" s="217"/>
      <c r="L1629" s="222"/>
      <c r="M1629" s="223"/>
      <c r="N1629" s="224"/>
      <c r="O1629" s="224"/>
      <c r="P1629" s="224"/>
      <c r="Q1629" s="224"/>
      <c r="R1629" s="224"/>
      <c r="S1629" s="224"/>
      <c r="T1629" s="225"/>
      <c r="AT1629" s="226" t="s">
        <v>144</v>
      </c>
      <c r="AU1629" s="226" t="s">
        <v>80</v>
      </c>
      <c r="AV1629" s="14" t="s">
        <v>80</v>
      </c>
      <c r="AW1629" s="14" t="s">
        <v>33</v>
      </c>
      <c r="AX1629" s="14" t="s">
        <v>71</v>
      </c>
      <c r="AY1629" s="226" t="s">
        <v>135</v>
      </c>
    </row>
    <row r="1630" spans="1:65" s="14" customFormat="1" ht="10.199999999999999">
      <c r="B1630" s="216"/>
      <c r="C1630" s="217"/>
      <c r="D1630" s="207" t="s">
        <v>144</v>
      </c>
      <c r="E1630" s="218" t="s">
        <v>18</v>
      </c>
      <c r="F1630" s="219" t="s">
        <v>1262</v>
      </c>
      <c r="G1630" s="217"/>
      <c r="H1630" s="220">
        <v>1.35</v>
      </c>
      <c r="I1630" s="221"/>
      <c r="J1630" s="217"/>
      <c r="K1630" s="217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144</v>
      </c>
      <c r="AU1630" s="226" t="s">
        <v>80</v>
      </c>
      <c r="AV1630" s="14" t="s">
        <v>80</v>
      </c>
      <c r="AW1630" s="14" t="s">
        <v>33</v>
      </c>
      <c r="AX1630" s="14" t="s">
        <v>71</v>
      </c>
      <c r="AY1630" s="226" t="s">
        <v>135</v>
      </c>
    </row>
    <row r="1631" spans="1:65" s="14" customFormat="1" ht="10.199999999999999">
      <c r="B1631" s="216"/>
      <c r="C1631" s="217"/>
      <c r="D1631" s="207" t="s">
        <v>144</v>
      </c>
      <c r="E1631" s="218" t="s">
        <v>18</v>
      </c>
      <c r="F1631" s="219" t="s">
        <v>1263</v>
      </c>
      <c r="G1631" s="217"/>
      <c r="H1631" s="220">
        <v>1.1499999999999999</v>
      </c>
      <c r="I1631" s="221"/>
      <c r="J1631" s="217"/>
      <c r="K1631" s="217"/>
      <c r="L1631" s="222"/>
      <c r="M1631" s="223"/>
      <c r="N1631" s="224"/>
      <c r="O1631" s="224"/>
      <c r="P1631" s="224"/>
      <c r="Q1631" s="224"/>
      <c r="R1631" s="224"/>
      <c r="S1631" s="224"/>
      <c r="T1631" s="225"/>
      <c r="AT1631" s="226" t="s">
        <v>144</v>
      </c>
      <c r="AU1631" s="226" t="s">
        <v>80</v>
      </c>
      <c r="AV1631" s="14" t="s">
        <v>80</v>
      </c>
      <c r="AW1631" s="14" t="s">
        <v>33</v>
      </c>
      <c r="AX1631" s="14" t="s">
        <v>71</v>
      </c>
      <c r="AY1631" s="226" t="s">
        <v>135</v>
      </c>
    </row>
    <row r="1632" spans="1:65" s="14" customFormat="1" ht="10.199999999999999">
      <c r="B1632" s="216"/>
      <c r="C1632" s="217"/>
      <c r="D1632" s="207" t="s">
        <v>144</v>
      </c>
      <c r="E1632" s="218" t="s">
        <v>18</v>
      </c>
      <c r="F1632" s="219" t="s">
        <v>1264</v>
      </c>
      <c r="G1632" s="217"/>
      <c r="H1632" s="220">
        <v>2.15</v>
      </c>
      <c r="I1632" s="221"/>
      <c r="J1632" s="217"/>
      <c r="K1632" s="217"/>
      <c r="L1632" s="222"/>
      <c r="M1632" s="223"/>
      <c r="N1632" s="224"/>
      <c r="O1632" s="224"/>
      <c r="P1632" s="224"/>
      <c r="Q1632" s="224"/>
      <c r="R1632" s="224"/>
      <c r="S1632" s="224"/>
      <c r="T1632" s="225"/>
      <c r="AT1632" s="226" t="s">
        <v>144</v>
      </c>
      <c r="AU1632" s="226" t="s">
        <v>80</v>
      </c>
      <c r="AV1632" s="14" t="s">
        <v>80</v>
      </c>
      <c r="AW1632" s="14" t="s">
        <v>33</v>
      </c>
      <c r="AX1632" s="14" t="s">
        <v>71</v>
      </c>
      <c r="AY1632" s="226" t="s">
        <v>135</v>
      </c>
    </row>
    <row r="1633" spans="1:65" s="13" customFormat="1" ht="10.199999999999999">
      <c r="B1633" s="205"/>
      <c r="C1633" s="206"/>
      <c r="D1633" s="207" t="s">
        <v>144</v>
      </c>
      <c r="E1633" s="208" t="s">
        <v>18</v>
      </c>
      <c r="F1633" s="209" t="s">
        <v>345</v>
      </c>
      <c r="G1633" s="206"/>
      <c r="H1633" s="208" t="s">
        <v>18</v>
      </c>
      <c r="I1633" s="210"/>
      <c r="J1633" s="206"/>
      <c r="K1633" s="206"/>
      <c r="L1633" s="211"/>
      <c r="M1633" s="212"/>
      <c r="N1633" s="213"/>
      <c r="O1633" s="213"/>
      <c r="P1633" s="213"/>
      <c r="Q1633" s="213"/>
      <c r="R1633" s="213"/>
      <c r="S1633" s="213"/>
      <c r="T1633" s="214"/>
      <c r="AT1633" s="215" t="s">
        <v>144</v>
      </c>
      <c r="AU1633" s="215" t="s">
        <v>80</v>
      </c>
      <c r="AV1633" s="13" t="s">
        <v>78</v>
      </c>
      <c r="AW1633" s="13" t="s">
        <v>33</v>
      </c>
      <c r="AX1633" s="13" t="s">
        <v>71</v>
      </c>
      <c r="AY1633" s="215" t="s">
        <v>135</v>
      </c>
    </row>
    <row r="1634" spans="1:65" s="14" customFormat="1" ht="10.199999999999999">
      <c r="B1634" s="216"/>
      <c r="C1634" s="217"/>
      <c r="D1634" s="207" t="s">
        <v>144</v>
      </c>
      <c r="E1634" s="218" t="s">
        <v>18</v>
      </c>
      <c r="F1634" s="219" t="s">
        <v>1265</v>
      </c>
      <c r="G1634" s="217"/>
      <c r="H1634" s="220">
        <v>0.6</v>
      </c>
      <c r="I1634" s="221"/>
      <c r="J1634" s="217"/>
      <c r="K1634" s="217"/>
      <c r="L1634" s="222"/>
      <c r="M1634" s="223"/>
      <c r="N1634" s="224"/>
      <c r="O1634" s="224"/>
      <c r="P1634" s="224"/>
      <c r="Q1634" s="224"/>
      <c r="R1634" s="224"/>
      <c r="S1634" s="224"/>
      <c r="T1634" s="225"/>
      <c r="AT1634" s="226" t="s">
        <v>144</v>
      </c>
      <c r="AU1634" s="226" t="s">
        <v>80</v>
      </c>
      <c r="AV1634" s="14" t="s">
        <v>80</v>
      </c>
      <c r="AW1634" s="14" t="s">
        <v>33</v>
      </c>
      <c r="AX1634" s="14" t="s">
        <v>71</v>
      </c>
      <c r="AY1634" s="226" t="s">
        <v>135</v>
      </c>
    </row>
    <row r="1635" spans="1:65" s="14" customFormat="1" ht="10.199999999999999">
      <c r="B1635" s="216"/>
      <c r="C1635" s="217"/>
      <c r="D1635" s="207" t="s">
        <v>144</v>
      </c>
      <c r="E1635" s="218" t="s">
        <v>18</v>
      </c>
      <c r="F1635" s="219" t="s">
        <v>1266</v>
      </c>
      <c r="G1635" s="217"/>
      <c r="H1635" s="220">
        <v>0.23</v>
      </c>
      <c r="I1635" s="221"/>
      <c r="J1635" s="217"/>
      <c r="K1635" s="217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144</v>
      </c>
      <c r="AU1635" s="226" t="s">
        <v>80</v>
      </c>
      <c r="AV1635" s="14" t="s">
        <v>80</v>
      </c>
      <c r="AW1635" s="14" t="s">
        <v>33</v>
      </c>
      <c r="AX1635" s="14" t="s">
        <v>71</v>
      </c>
      <c r="AY1635" s="226" t="s">
        <v>135</v>
      </c>
    </row>
    <row r="1636" spans="1:65" s="14" customFormat="1" ht="10.199999999999999">
      <c r="B1636" s="216"/>
      <c r="C1636" s="217"/>
      <c r="D1636" s="207" t="s">
        <v>144</v>
      </c>
      <c r="E1636" s="218" t="s">
        <v>18</v>
      </c>
      <c r="F1636" s="219" t="s">
        <v>1267</v>
      </c>
      <c r="G1636" s="217"/>
      <c r="H1636" s="220">
        <v>4.9000000000000004</v>
      </c>
      <c r="I1636" s="221"/>
      <c r="J1636" s="217"/>
      <c r="K1636" s="217"/>
      <c r="L1636" s="222"/>
      <c r="M1636" s="223"/>
      <c r="N1636" s="224"/>
      <c r="O1636" s="224"/>
      <c r="P1636" s="224"/>
      <c r="Q1636" s="224"/>
      <c r="R1636" s="224"/>
      <c r="S1636" s="224"/>
      <c r="T1636" s="225"/>
      <c r="AT1636" s="226" t="s">
        <v>144</v>
      </c>
      <c r="AU1636" s="226" t="s">
        <v>80</v>
      </c>
      <c r="AV1636" s="14" t="s">
        <v>80</v>
      </c>
      <c r="AW1636" s="14" t="s">
        <v>33</v>
      </c>
      <c r="AX1636" s="14" t="s">
        <v>71</v>
      </c>
      <c r="AY1636" s="226" t="s">
        <v>135</v>
      </c>
    </row>
    <row r="1637" spans="1:65" s="14" customFormat="1" ht="10.199999999999999">
      <c r="B1637" s="216"/>
      <c r="C1637" s="217"/>
      <c r="D1637" s="207" t="s">
        <v>144</v>
      </c>
      <c r="E1637" s="218" t="s">
        <v>18</v>
      </c>
      <c r="F1637" s="219" t="s">
        <v>1268</v>
      </c>
      <c r="G1637" s="217"/>
      <c r="H1637" s="220">
        <v>3.55</v>
      </c>
      <c r="I1637" s="221"/>
      <c r="J1637" s="217"/>
      <c r="K1637" s="217"/>
      <c r="L1637" s="222"/>
      <c r="M1637" s="223"/>
      <c r="N1637" s="224"/>
      <c r="O1637" s="224"/>
      <c r="P1637" s="224"/>
      <c r="Q1637" s="224"/>
      <c r="R1637" s="224"/>
      <c r="S1637" s="224"/>
      <c r="T1637" s="225"/>
      <c r="AT1637" s="226" t="s">
        <v>144</v>
      </c>
      <c r="AU1637" s="226" t="s">
        <v>80</v>
      </c>
      <c r="AV1637" s="14" t="s">
        <v>80</v>
      </c>
      <c r="AW1637" s="14" t="s">
        <v>33</v>
      </c>
      <c r="AX1637" s="14" t="s">
        <v>71</v>
      </c>
      <c r="AY1637" s="226" t="s">
        <v>135</v>
      </c>
    </row>
    <row r="1638" spans="1:65" s="14" customFormat="1" ht="10.199999999999999">
      <c r="B1638" s="216"/>
      <c r="C1638" s="217"/>
      <c r="D1638" s="207" t="s">
        <v>144</v>
      </c>
      <c r="E1638" s="218" t="s">
        <v>18</v>
      </c>
      <c r="F1638" s="219" t="s">
        <v>308</v>
      </c>
      <c r="G1638" s="217"/>
      <c r="H1638" s="220">
        <v>1</v>
      </c>
      <c r="I1638" s="221"/>
      <c r="J1638" s="217"/>
      <c r="K1638" s="217"/>
      <c r="L1638" s="222"/>
      <c r="M1638" s="223"/>
      <c r="N1638" s="224"/>
      <c r="O1638" s="224"/>
      <c r="P1638" s="224"/>
      <c r="Q1638" s="224"/>
      <c r="R1638" s="224"/>
      <c r="S1638" s="224"/>
      <c r="T1638" s="225"/>
      <c r="AT1638" s="226" t="s">
        <v>144</v>
      </c>
      <c r="AU1638" s="226" t="s">
        <v>80</v>
      </c>
      <c r="AV1638" s="14" t="s">
        <v>80</v>
      </c>
      <c r="AW1638" s="14" t="s">
        <v>33</v>
      </c>
      <c r="AX1638" s="14" t="s">
        <v>71</v>
      </c>
      <c r="AY1638" s="226" t="s">
        <v>135</v>
      </c>
    </row>
    <row r="1639" spans="1:65" s="15" customFormat="1" ht="10.199999999999999">
      <c r="B1639" s="227"/>
      <c r="C1639" s="228"/>
      <c r="D1639" s="207" t="s">
        <v>144</v>
      </c>
      <c r="E1639" s="229" t="s">
        <v>18</v>
      </c>
      <c r="F1639" s="230" t="s">
        <v>147</v>
      </c>
      <c r="G1639" s="228"/>
      <c r="H1639" s="231">
        <v>18.43</v>
      </c>
      <c r="I1639" s="232"/>
      <c r="J1639" s="228"/>
      <c r="K1639" s="228"/>
      <c r="L1639" s="233"/>
      <c r="M1639" s="234"/>
      <c r="N1639" s="235"/>
      <c r="O1639" s="235"/>
      <c r="P1639" s="235"/>
      <c r="Q1639" s="235"/>
      <c r="R1639" s="235"/>
      <c r="S1639" s="235"/>
      <c r="T1639" s="236"/>
      <c r="AT1639" s="237" t="s">
        <v>144</v>
      </c>
      <c r="AU1639" s="237" t="s">
        <v>80</v>
      </c>
      <c r="AV1639" s="15" t="s">
        <v>142</v>
      </c>
      <c r="AW1639" s="15" t="s">
        <v>33</v>
      </c>
      <c r="AX1639" s="15" t="s">
        <v>78</v>
      </c>
      <c r="AY1639" s="237" t="s">
        <v>135</v>
      </c>
    </row>
    <row r="1640" spans="1:65" s="2" customFormat="1" ht="16.5" customHeight="1">
      <c r="A1640" s="35"/>
      <c r="B1640" s="36"/>
      <c r="C1640" s="193" t="s">
        <v>1273</v>
      </c>
      <c r="D1640" s="193" t="s">
        <v>137</v>
      </c>
      <c r="E1640" s="194" t="s">
        <v>1274</v>
      </c>
      <c r="F1640" s="195" t="s">
        <v>1275</v>
      </c>
      <c r="G1640" s="196" t="s">
        <v>140</v>
      </c>
      <c r="H1640" s="197">
        <v>18.43</v>
      </c>
      <c r="I1640" s="198"/>
      <c r="J1640" s="197">
        <f>ROUND(I1640*H1640,2)</f>
        <v>0</v>
      </c>
      <c r="K1640" s="195" t="s">
        <v>141</v>
      </c>
      <c r="L1640" s="40"/>
      <c r="M1640" s="199" t="s">
        <v>18</v>
      </c>
      <c r="N1640" s="200" t="s">
        <v>42</v>
      </c>
      <c r="O1640" s="65"/>
      <c r="P1640" s="201">
        <f>O1640*H1640</f>
        <v>0</v>
      </c>
      <c r="Q1640" s="201">
        <v>0</v>
      </c>
      <c r="R1640" s="201">
        <f>Q1640*H1640</f>
        <v>0</v>
      </c>
      <c r="S1640" s="201">
        <v>1.098E-2</v>
      </c>
      <c r="T1640" s="202">
        <f>S1640*H1640</f>
        <v>0.2023614</v>
      </c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R1640" s="203" t="s">
        <v>261</v>
      </c>
      <c r="AT1640" s="203" t="s">
        <v>137</v>
      </c>
      <c r="AU1640" s="203" t="s">
        <v>80</v>
      </c>
      <c r="AY1640" s="18" t="s">
        <v>135</v>
      </c>
      <c r="BE1640" s="204">
        <f>IF(N1640="základní",J1640,0)</f>
        <v>0</v>
      </c>
      <c r="BF1640" s="204">
        <f>IF(N1640="snížená",J1640,0)</f>
        <v>0</v>
      </c>
      <c r="BG1640" s="204">
        <f>IF(N1640="zákl. přenesená",J1640,0)</f>
        <v>0</v>
      </c>
      <c r="BH1640" s="204">
        <f>IF(N1640="sníž. přenesená",J1640,0)</f>
        <v>0</v>
      </c>
      <c r="BI1640" s="204">
        <f>IF(N1640="nulová",J1640,0)</f>
        <v>0</v>
      </c>
      <c r="BJ1640" s="18" t="s">
        <v>78</v>
      </c>
      <c r="BK1640" s="204">
        <f>ROUND(I1640*H1640,2)</f>
        <v>0</v>
      </c>
      <c r="BL1640" s="18" t="s">
        <v>261</v>
      </c>
      <c r="BM1640" s="203" t="s">
        <v>1276</v>
      </c>
    </row>
    <row r="1641" spans="1:65" s="13" customFormat="1" ht="10.199999999999999">
      <c r="B1641" s="205"/>
      <c r="C1641" s="206"/>
      <c r="D1641" s="207" t="s">
        <v>144</v>
      </c>
      <c r="E1641" s="208" t="s">
        <v>18</v>
      </c>
      <c r="F1641" s="209" t="s">
        <v>1260</v>
      </c>
      <c r="G1641" s="206"/>
      <c r="H1641" s="208" t="s">
        <v>18</v>
      </c>
      <c r="I1641" s="210"/>
      <c r="J1641" s="206"/>
      <c r="K1641" s="206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144</v>
      </c>
      <c r="AU1641" s="215" t="s">
        <v>80</v>
      </c>
      <c r="AV1641" s="13" t="s">
        <v>78</v>
      </c>
      <c r="AW1641" s="13" t="s">
        <v>33</v>
      </c>
      <c r="AX1641" s="13" t="s">
        <v>71</v>
      </c>
      <c r="AY1641" s="215" t="s">
        <v>135</v>
      </c>
    </row>
    <row r="1642" spans="1:65" s="13" customFormat="1" ht="10.199999999999999">
      <c r="B1642" s="205"/>
      <c r="C1642" s="206"/>
      <c r="D1642" s="207" t="s">
        <v>144</v>
      </c>
      <c r="E1642" s="208" t="s">
        <v>18</v>
      </c>
      <c r="F1642" s="209" t="s">
        <v>413</v>
      </c>
      <c r="G1642" s="206"/>
      <c r="H1642" s="208" t="s">
        <v>18</v>
      </c>
      <c r="I1642" s="210"/>
      <c r="J1642" s="206"/>
      <c r="K1642" s="206"/>
      <c r="L1642" s="211"/>
      <c r="M1642" s="212"/>
      <c r="N1642" s="213"/>
      <c r="O1642" s="213"/>
      <c r="P1642" s="213"/>
      <c r="Q1642" s="213"/>
      <c r="R1642" s="213"/>
      <c r="S1642" s="213"/>
      <c r="T1642" s="214"/>
      <c r="AT1642" s="215" t="s">
        <v>144</v>
      </c>
      <c r="AU1642" s="215" t="s">
        <v>80</v>
      </c>
      <c r="AV1642" s="13" t="s">
        <v>78</v>
      </c>
      <c r="AW1642" s="13" t="s">
        <v>33</v>
      </c>
      <c r="AX1642" s="13" t="s">
        <v>71</v>
      </c>
      <c r="AY1642" s="215" t="s">
        <v>135</v>
      </c>
    </row>
    <row r="1643" spans="1:65" s="14" customFormat="1" ht="10.199999999999999">
      <c r="B1643" s="216"/>
      <c r="C1643" s="217"/>
      <c r="D1643" s="207" t="s">
        <v>144</v>
      </c>
      <c r="E1643" s="218" t="s">
        <v>18</v>
      </c>
      <c r="F1643" s="219" t="s">
        <v>1261</v>
      </c>
      <c r="G1643" s="217"/>
      <c r="H1643" s="220">
        <v>1.75</v>
      </c>
      <c r="I1643" s="221"/>
      <c r="J1643" s="217"/>
      <c r="K1643" s="217"/>
      <c r="L1643" s="222"/>
      <c r="M1643" s="223"/>
      <c r="N1643" s="224"/>
      <c r="O1643" s="224"/>
      <c r="P1643" s="224"/>
      <c r="Q1643" s="224"/>
      <c r="R1643" s="224"/>
      <c r="S1643" s="224"/>
      <c r="T1643" s="225"/>
      <c r="AT1643" s="226" t="s">
        <v>144</v>
      </c>
      <c r="AU1643" s="226" t="s">
        <v>80</v>
      </c>
      <c r="AV1643" s="14" t="s">
        <v>80</v>
      </c>
      <c r="AW1643" s="14" t="s">
        <v>33</v>
      </c>
      <c r="AX1643" s="14" t="s">
        <v>71</v>
      </c>
      <c r="AY1643" s="226" t="s">
        <v>135</v>
      </c>
    </row>
    <row r="1644" spans="1:65" s="14" customFormat="1" ht="10.199999999999999">
      <c r="B1644" s="216"/>
      <c r="C1644" s="217"/>
      <c r="D1644" s="207" t="s">
        <v>144</v>
      </c>
      <c r="E1644" s="218" t="s">
        <v>18</v>
      </c>
      <c r="F1644" s="219" t="s">
        <v>1261</v>
      </c>
      <c r="G1644" s="217"/>
      <c r="H1644" s="220">
        <v>1.75</v>
      </c>
      <c r="I1644" s="221"/>
      <c r="J1644" s="217"/>
      <c r="K1644" s="217"/>
      <c r="L1644" s="222"/>
      <c r="M1644" s="223"/>
      <c r="N1644" s="224"/>
      <c r="O1644" s="224"/>
      <c r="P1644" s="224"/>
      <c r="Q1644" s="224"/>
      <c r="R1644" s="224"/>
      <c r="S1644" s="224"/>
      <c r="T1644" s="225"/>
      <c r="AT1644" s="226" t="s">
        <v>144</v>
      </c>
      <c r="AU1644" s="226" t="s">
        <v>80</v>
      </c>
      <c r="AV1644" s="14" t="s">
        <v>80</v>
      </c>
      <c r="AW1644" s="14" t="s">
        <v>33</v>
      </c>
      <c r="AX1644" s="14" t="s">
        <v>71</v>
      </c>
      <c r="AY1644" s="226" t="s">
        <v>135</v>
      </c>
    </row>
    <row r="1645" spans="1:65" s="14" customFormat="1" ht="10.199999999999999">
      <c r="B1645" s="216"/>
      <c r="C1645" s="217"/>
      <c r="D1645" s="207" t="s">
        <v>144</v>
      </c>
      <c r="E1645" s="218" t="s">
        <v>18</v>
      </c>
      <c r="F1645" s="219" t="s">
        <v>1262</v>
      </c>
      <c r="G1645" s="217"/>
      <c r="H1645" s="220">
        <v>1.35</v>
      </c>
      <c r="I1645" s="221"/>
      <c r="J1645" s="217"/>
      <c r="K1645" s="217"/>
      <c r="L1645" s="222"/>
      <c r="M1645" s="223"/>
      <c r="N1645" s="224"/>
      <c r="O1645" s="224"/>
      <c r="P1645" s="224"/>
      <c r="Q1645" s="224"/>
      <c r="R1645" s="224"/>
      <c r="S1645" s="224"/>
      <c r="T1645" s="225"/>
      <c r="AT1645" s="226" t="s">
        <v>144</v>
      </c>
      <c r="AU1645" s="226" t="s">
        <v>80</v>
      </c>
      <c r="AV1645" s="14" t="s">
        <v>80</v>
      </c>
      <c r="AW1645" s="14" t="s">
        <v>33</v>
      </c>
      <c r="AX1645" s="14" t="s">
        <v>71</v>
      </c>
      <c r="AY1645" s="226" t="s">
        <v>135</v>
      </c>
    </row>
    <row r="1646" spans="1:65" s="14" customFormat="1" ht="10.199999999999999">
      <c r="B1646" s="216"/>
      <c r="C1646" s="217"/>
      <c r="D1646" s="207" t="s">
        <v>144</v>
      </c>
      <c r="E1646" s="218" t="s">
        <v>18</v>
      </c>
      <c r="F1646" s="219" t="s">
        <v>1263</v>
      </c>
      <c r="G1646" s="217"/>
      <c r="H1646" s="220">
        <v>1.1499999999999999</v>
      </c>
      <c r="I1646" s="221"/>
      <c r="J1646" s="217"/>
      <c r="K1646" s="217"/>
      <c r="L1646" s="222"/>
      <c r="M1646" s="223"/>
      <c r="N1646" s="224"/>
      <c r="O1646" s="224"/>
      <c r="P1646" s="224"/>
      <c r="Q1646" s="224"/>
      <c r="R1646" s="224"/>
      <c r="S1646" s="224"/>
      <c r="T1646" s="225"/>
      <c r="AT1646" s="226" t="s">
        <v>144</v>
      </c>
      <c r="AU1646" s="226" t="s">
        <v>80</v>
      </c>
      <c r="AV1646" s="14" t="s">
        <v>80</v>
      </c>
      <c r="AW1646" s="14" t="s">
        <v>33</v>
      </c>
      <c r="AX1646" s="14" t="s">
        <v>71</v>
      </c>
      <c r="AY1646" s="226" t="s">
        <v>135</v>
      </c>
    </row>
    <row r="1647" spans="1:65" s="14" customFormat="1" ht="10.199999999999999">
      <c r="B1647" s="216"/>
      <c r="C1647" s="217"/>
      <c r="D1647" s="207" t="s">
        <v>144</v>
      </c>
      <c r="E1647" s="218" t="s">
        <v>18</v>
      </c>
      <c r="F1647" s="219" t="s">
        <v>1264</v>
      </c>
      <c r="G1647" s="217"/>
      <c r="H1647" s="220">
        <v>2.15</v>
      </c>
      <c r="I1647" s="221"/>
      <c r="J1647" s="217"/>
      <c r="K1647" s="217"/>
      <c r="L1647" s="222"/>
      <c r="M1647" s="223"/>
      <c r="N1647" s="224"/>
      <c r="O1647" s="224"/>
      <c r="P1647" s="224"/>
      <c r="Q1647" s="224"/>
      <c r="R1647" s="224"/>
      <c r="S1647" s="224"/>
      <c r="T1647" s="225"/>
      <c r="AT1647" s="226" t="s">
        <v>144</v>
      </c>
      <c r="AU1647" s="226" t="s">
        <v>80</v>
      </c>
      <c r="AV1647" s="14" t="s">
        <v>80</v>
      </c>
      <c r="AW1647" s="14" t="s">
        <v>33</v>
      </c>
      <c r="AX1647" s="14" t="s">
        <v>71</v>
      </c>
      <c r="AY1647" s="226" t="s">
        <v>135</v>
      </c>
    </row>
    <row r="1648" spans="1:65" s="13" customFormat="1" ht="10.199999999999999">
      <c r="B1648" s="205"/>
      <c r="C1648" s="206"/>
      <c r="D1648" s="207" t="s">
        <v>144</v>
      </c>
      <c r="E1648" s="208" t="s">
        <v>18</v>
      </c>
      <c r="F1648" s="209" t="s">
        <v>345</v>
      </c>
      <c r="G1648" s="206"/>
      <c r="H1648" s="208" t="s">
        <v>18</v>
      </c>
      <c r="I1648" s="210"/>
      <c r="J1648" s="206"/>
      <c r="K1648" s="206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144</v>
      </c>
      <c r="AU1648" s="215" t="s">
        <v>80</v>
      </c>
      <c r="AV1648" s="13" t="s">
        <v>78</v>
      </c>
      <c r="AW1648" s="13" t="s">
        <v>33</v>
      </c>
      <c r="AX1648" s="13" t="s">
        <v>71</v>
      </c>
      <c r="AY1648" s="215" t="s">
        <v>135</v>
      </c>
    </row>
    <row r="1649" spans="1:65" s="14" customFormat="1" ht="10.199999999999999">
      <c r="B1649" s="216"/>
      <c r="C1649" s="217"/>
      <c r="D1649" s="207" t="s">
        <v>144</v>
      </c>
      <c r="E1649" s="218" t="s">
        <v>18</v>
      </c>
      <c r="F1649" s="219" t="s">
        <v>1265</v>
      </c>
      <c r="G1649" s="217"/>
      <c r="H1649" s="220">
        <v>0.6</v>
      </c>
      <c r="I1649" s="221"/>
      <c r="J1649" s="217"/>
      <c r="K1649" s="217"/>
      <c r="L1649" s="222"/>
      <c r="M1649" s="223"/>
      <c r="N1649" s="224"/>
      <c r="O1649" s="224"/>
      <c r="P1649" s="224"/>
      <c r="Q1649" s="224"/>
      <c r="R1649" s="224"/>
      <c r="S1649" s="224"/>
      <c r="T1649" s="225"/>
      <c r="AT1649" s="226" t="s">
        <v>144</v>
      </c>
      <c r="AU1649" s="226" t="s">
        <v>80</v>
      </c>
      <c r="AV1649" s="14" t="s">
        <v>80</v>
      </c>
      <c r="AW1649" s="14" t="s">
        <v>33</v>
      </c>
      <c r="AX1649" s="14" t="s">
        <v>71</v>
      </c>
      <c r="AY1649" s="226" t="s">
        <v>135</v>
      </c>
    </row>
    <row r="1650" spans="1:65" s="14" customFormat="1" ht="10.199999999999999">
      <c r="B1650" s="216"/>
      <c r="C1650" s="217"/>
      <c r="D1650" s="207" t="s">
        <v>144</v>
      </c>
      <c r="E1650" s="218" t="s">
        <v>18</v>
      </c>
      <c r="F1650" s="219" t="s">
        <v>1266</v>
      </c>
      <c r="G1650" s="217"/>
      <c r="H1650" s="220">
        <v>0.23</v>
      </c>
      <c r="I1650" s="221"/>
      <c r="J1650" s="217"/>
      <c r="K1650" s="217"/>
      <c r="L1650" s="222"/>
      <c r="M1650" s="223"/>
      <c r="N1650" s="224"/>
      <c r="O1650" s="224"/>
      <c r="P1650" s="224"/>
      <c r="Q1650" s="224"/>
      <c r="R1650" s="224"/>
      <c r="S1650" s="224"/>
      <c r="T1650" s="225"/>
      <c r="AT1650" s="226" t="s">
        <v>144</v>
      </c>
      <c r="AU1650" s="226" t="s">
        <v>80</v>
      </c>
      <c r="AV1650" s="14" t="s">
        <v>80</v>
      </c>
      <c r="AW1650" s="14" t="s">
        <v>33</v>
      </c>
      <c r="AX1650" s="14" t="s">
        <v>71</v>
      </c>
      <c r="AY1650" s="226" t="s">
        <v>135</v>
      </c>
    </row>
    <row r="1651" spans="1:65" s="14" customFormat="1" ht="10.199999999999999">
      <c r="B1651" s="216"/>
      <c r="C1651" s="217"/>
      <c r="D1651" s="207" t="s">
        <v>144</v>
      </c>
      <c r="E1651" s="218" t="s">
        <v>18</v>
      </c>
      <c r="F1651" s="219" t="s">
        <v>1267</v>
      </c>
      <c r="G1651" s="217"/>
      <c r="H1651" s="220">
        <v>4.9000000000000004</v>
      </c>
      <c r="I1651" s="221"/>
      <c r="J1651" s="217"/>
      <c r="K1651" s="217"/>
      <c r="L1651" s="222"/>
      <c r="M1651" s="223"/>
      <c r="N1651" s="224"/>
      <c r="O1651" s="224"/>
      <c r="P1651" s="224"/>
      <c r="Q1651" s="224"/>
      <c r="R1651" s="224"/>
      <c r="S1651" s="224"/>
      <c r="T1651" s="225"/>
      <c r="AT1651" s="226" t="s">
        <v>144</v>
      </c>
      <c r="AU1651" s="226" t="s">
        <v>80</v>
      </c>
      <c r="AV1651" s="14" t="s">
        <v>80</v>
      </c>
      <c r="AW1651" s="14" t="s">
        <v>33</v>
      </c>
      <c r="AX1651" s="14" t="s">
        <v>71</v>
      </c>
      <c r="AY1651" s="226" t="s">
        <v>135</v>
      </c>
    </row>
    <row r="1652" spans="1:65" s="14" customFormat="1" ht="10.199999999999999">
      <c r="B1652" s="216"/>
      <c r="C1652" s="217"/>
      <c r="D1652" s="207" t="s">
        <v>144</v>
      </c>
      <c r="E1652" s="218" t="s">
        <v>18</v>
      </c>
      <c r="F1652" s="219" t="s">
        <v>1268</v>
      </c>
      <c r="G1652" s="217"/>
      <c r="H1652" s="220">
        <v>3.55</v>
      </c>
      <c r="I1652" s="221"/>
      <c r="J1652" s="217"/>
      <c r="K1652" s="217"/>
      <c r="L1652" s="222"/>
      <c r="M1652" s="223"/>
      <c r="N1652" s="224"/>
      <c r="O1652" s="224"/>
      <c r="P1652" s="224"/>
      <c r="Q1652" s="224"/>
      <c r="R1652" s="224"/>
      <c r="S1652" s="224"/>
      <c r="T1652" s="225"/>
      <c r="AT1652" s="226" t="s">
        <v>144</v>
      </c>
      <c r="AU1652" s="226" t="s">
        <v>80</v>
      </c>
      <c r="AV1652" s="14" t="s">
        <v>80</v>
      </c>
      <c r="AW1652" s="14" t="s">
        <v>33</v>
      </c>
      <c r="AX1652" s="14" t="s">
        <v>71</v>
      </c>
      <c r="AY1652" s="226" t="s">
        <v>135</v>
      </c>
    </row>
    <row r="1653" spans="1:65" s="14" customFormat="1" ht="10.199999999999999">
      <c r="B1653" s="216"/>
      <c r="C1653" s="217"/>
      <c r="D1653" s="207" t="s">
        <v>144</v>
      </c>
      <c r="E1653" s="218" t="s">
        <v>18</v>
      </c>
      <c r="F1653" s="219" t="s">
        <v>308</v>
      </c>
      <c r="G1653" s="217"/>
      <c r="H1653" s="220">
        <v>1</v>
      </c>
      <c r="I1653" s="221"/>
      <c r="J1653" s="217"/>
      <c r="K1653" s="217"/>
      <c r="L1653" s="222"/>
      <c r="M1653" s="223"/>
      <c r="N1653" s="224"/>
      <c r="O1653" s="224"/>
      <c r="P1653" s="224"/>
      <c r="Q1653" s="224"/>
      <c r="R1653" s="224"/>
      <c r="S1653" s="224"/>
      <c r="T1653" s="225"/>
      <c r="AT1653" s="226" t="s">
        <v>144</v>
      </c>
      <c r="AU1653" s="226" t="s">
        <v>80</v>
      </c>
      <c r="AV1653" s="14" t="s">
        <v>80</v>
      </c>
      <c r="AW1653" s="14" t="s">
        <v>33</v>
      </c>
      <c r="AX1653" s="14" t="s">
        <v>71</v>
      </c>
      <c r="AY1653" s="226" t="s">
        <v>135</v>
      </c>
    </row>
    <row r="1654" spans="1:65" s="15" customFormat="1" ht="10.199999999999999">
      <c r="B1654" s="227"/>
      <c r="C1654" s="228"/>
      <c r="D1654" s="207" t="s">
        <v>144</v>
      </c>
      <c r="E1654" s="229" t="s">
        <v>18</v>
      </c>
      <c r="F1654" s="230" t="s">
        <v>147</v>
      </c>
      <c r="G1654" s="228"/>
      <c r="H1654" s="231">
        <v>18.43</v>
      </c>
      <c r="I1654" s="232"/>
      <c r="J1654" s="228"/>
      <c r="K1654" s="228"/>
      <c r="L1654" s="233"/>
      <c r="M1654" s="234"/>
      <c r="N1654" s="235"/>
      <c r="O1654" s="235"/>
      <c r="P1654" s="235"/>
      <c r="Q1654" s="235"/>
      <c r="R1654" s="235"/>
      <c r="S1654" s="235"/>
      <c r="T1654" s="236"/>
      <c r="AT1654" s="237" t="s">
        <v>144</v>
      </c>
      <c r="AU1654" s="237" t="s">
        <v>80</v>
      </c>
      <c r="AV1654" s="15" t="s">
        <v>142</v>
      </c>
      <c r="AW1654" s="15" t="s">
        <v>33</v>
      </c>
      <c r="AX1654" s="15" t="s">
        <v>78</v>
      </c>
      <c r="AY1654" s="237" t="s">
        <v>135</v>
      </c>
    </row>
    <row r="1655" spans="1:65" s="2" customFormat="1" ht="16.5" customHeight="1">
      <c r="A1655" s="35"/>
      <c r="B1655" s="36"/>
      <c r="C1655" s="193" t="s">
        <v>1277</v>
      </c>
      <c r="D1655" s="193" t="s">
        <v>137</v>
      </c>
      <c r="E1655" s="194" t="s">
        <v>1278</v>
      </c>
      <c r="F1655" s="195" t="s">
        <v>1279</v>
      </c>
      <c r="G1655" s="196" t="s">
        <v>239</v>
      </c>
      <c r="H1655" s="197">
        <v>9</v>
      </c>
      <c r="I1655" s="198"/>
      <c r="J1655" s="197">
        <f>ROUND(I1655*H1655,2)</f>
        <v>0</v>
      </c>
      <c r="K1655" s="195" t="s">
        <v>141</v>
      </c>
      <c r="L1655" s="40"/>
      <c r="M1655" s="199" t="s">
        <v>18</v>
      </c>
      <c r="N1655" s="200" t="s">
        <v>42</v>
      </c>
      <c r="O1655" s="65"/>
      <c r="P1655" s="201">
        <f>O1655*H1655</f>
        <v>0</v>
      </c>
      <c r="Q1655" s="201">
        <v>0</v>
      </c>
      <c r="R1655" s="201">
        <f>Q1655*H1655</f>
        <v>0</v>
      </c>
      <c r="S1655" s="201">
        <v>3.0000000000000001E-3</v>
      </c>
      <c r="T1655" s="202">
        <f>S1655*H1655</f>
        <v>2.7E-2</v>
      </c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R1655" s="203" t="s">
        <v>261</v>
      </c>
      <c r="AT1655" s="203" t="s">
        <v>137</v>
      </c>
      <c r="AU1655" s="203" t="s">
        <v>80</v>
      </c>
      <c r="AY1655" s="18" t="s">
        <v>135</v>
      </c>
      <c r="BE1655" s="204">
        <f>IF(N1655="základní",J1655,0)</f>
        <v>0</v>
      </c>
      <c r="BF1655" s="204">
        <f>IF(N1655="snížená",J1655,0)</f>
        <v>0</v>
      </c>
      <c r="BG1655" s="204">
        <f>IF(N1655="zákl. přenesená",J1655,0)</f>
        <v>0</v>
      </c>
      <c r="BH1655" s="204">
        <f>IF(N1655="sníž. přenesená",J1655,0)</f>
        <v>0</v>
      </c>
      <c r="BI1655" s="204">
        <f>IF(N1655="nulová",J1655,0)</f>
        <v>0</v>
      </c>
      <c r="BJ1655" s="18" t="s">
        <v>78</v>
      </c>
      <c r="BK1655" s="204">
        <f>ROUND(I1655*H1655,2)</f>
        <v>0</v>
      </c>
      <c r="BL1655" s="18" t="s">
        <v>261</v>
      </c>
      <c r="BM1655" s="203" t="s">
        <v>1280</v>
      </c>
    </row>
    <row r="1656" spans="1:65" s="13" customFormat="1" ht="10.199999999999999">
      <c r="B1656" s="205"/>
      <c r="C1656" s="206"/>
      <c r="D1656" s="207" t="s">
        <v>144</v>
      </c>
      <c r="E1656" s="208" t="s">
        <v>18</v>
      </c>
      <c r="F1656" s="209" t="s">
        <v>1025</v>
      </c>
      <c r="G1656" s="206"/>
      <c r="H1656" s="208" t="s">
        <v>18</v>
      </c>
      <c r="I1656" s="210"/>
      <c r="J1656" s="206"/>
      <c r="K1656" s="206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144</v>
      </c>
      <c r="AU1656" s="215" t="s">
        <v>80</v>
      </c>
      <c r="AV1656" s="13" t="s">
        <v>78</v>
      </c>
      <c r="AW1656" s="13" t="s">
        <v>33</v>
      </c>
      <c r="AX1656" s="13" t="s">
        <v>71</v>
      </c>
      <c r="AY1656" s="215" t="s">
        <v>135</v>
      </c>
    </row>
    <row r="1657" spans="1:65" s="14" customFormat="1" ht="10.199999999999999">
      <c r="B1657" s="216"/>
      <c r="C1657" s="217"/>
      <c r="D1657" s="207" t="s">
        <v>144</v>
      </c>
      <c r="E1657" s="218" t="s">
        <v>18</v>
      </c>
      <c r="F1657" s="219" t="s">
        <v>167</v>
      </c>
      <c r="G1657" s="217"/>
      <c r="H1657" s="220">
        <v>6</v>
      </c>
      <c r="I1657" s="221"/>
      <c r="J1657" s="217"/>
      <c r="K1657" s="217"/>
      <c r="L1657" s="222"/>
      <c r="M1657" s="223"/>
      <c r="N1657" s="224"/>
      <c r="O1657" s="224"/>
      <c r="P1657" s="224"/>
      <c r="Q1657" s="224"/>
      <c r="R1657" s="224"/>
      <c r="S1657" s="224"/>
      <c r="T1657" s="225"/>
      <c r="AT1657" s="226" t="s">
        <v>144</v>
      </c>
      <c r="AU1657" s="226" t="s">
        <v>80</v>
      </c>
      <c r="AV1657" s="14" t="s">
        <v>80</v>
      </c>
      <c r="AW1657" s="14" t="s">
        <v>33</v>
      </c>
      <c r="AX1657" s="14" t="s">
        <v>71</v>
      </c>
      <c r="AY1657" s="226" t="s">
        <v>135</v>
      </c>
    </row>
    <row r="1658" spans="1:65" s="13" customFormat="1" ht="10.199999999999999">
      <c r="B1658" s="205"/>
      <c r="C1658" s="206"/>
      <c r="D1658" s="207" t="s">
        <v>144</v>
      </c>
      <c r="E1658" s="208" t="s">
        <v>18</v>
      </c>
      <c r="F1658" s="209" t="s">
        <v>1029</v>
      </c>
      <c r="G1658" s="206"/>
      <c r="H1658" s="208" t="s">
        <v>18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144</v>
      </c>
      <c r="AU1658" s="215" t="s">
        <v>80</v>
      </c>
      <c r="AV1658" s="13" t="s">
        <v>78</v>
      </c>
      <c r="AW1658" s="13" t="s">
        <v>33</v>
      </c>
      <c r="AX1658" s="13" t="s">
        <v>71</v>
      </c>
      <c r="AY1658" s="215" t="s">
        <v>135</v>
      </c>
    </row>
    <row r="1659" spans="1:65" s="14" customFormat="1" ht="10.199999999999999">
      <c r="B1659" s="216"/>
      <c r="C1659" s="217"/>
      <c r="D1659" s="207" t="s">
        <v>144</v>
      </c>
      <c r="E1659" s="218" t="s">
        <v>18</v>
      </c>
      <c r="F1659" s="219" t="s">
        <v>155</v>
      </c>
      <c r="G1659" s="217"/>
      <c r="H1659" s="220">
        <v>3</v>
      </c>
      <c r="I1659" s="221"/>
      <c r="J1659" s="217"/>
      <c r="K1659" s="217"/>
      <c r="L1659" s="222"/>
      <c r="M1659" s="223"/>
      <c r="N1659" s="224"/>
      <c r="O1659" s="224"/>
      <c r="P1659" s="224"/>
      <c r="Q1659" s="224"/>
      <c r="R1659" s="224"/>
      <c r="S1659" s="224"/>
      <c r="T1659" s="225"/>
      <c r="AT1659" s="226" t="s">
        <v>144</v>
      </c>
      <c r="AU1659" s="226" t="s">
        <v>80</v>
      </c>
      <c r="AV1659" s="14" t="s">
        <v>80</v>
      </c>
      <c r="AW1659" s="14" t="s">
        <v>33</v>
      </c>
      <c r="AX1659" s="14" t="s">
        <v>71</v>
      </c>
      <c r="AY1659" s="226" t="s">
        <v>135</v>
      </c>
    </row>
    <row r="1660" spans="1:65" s="15" customFormat="1" ht="10.199999999999999">
      <c r="B1660" s="227"/>
      <c r="C1660" s="228"/>
      <c r="D1660" s="207" t="s">
        <v>144</v>
      </c>
      <c r="E1660" s="229" t="s">
        <v>18</v>
      </c>
      <c r="F1660" s="230" t="s">
        <v>147</v>
      </c>
      <c r="G1660" s="228"/>
      <c r="H1660" s="231">
        <v>9</v>
      </c>
      <c r="I1660" s="232"/>
      <c r="J1660" s="228"/>
      <c r="K1660" s="228"/>
      <c r="L1660" s="233"/>
      <c r="M1660" s="234"/>
      <c r="N1660" s="235"/>
      <c r="O1660" s="235"/>
      <c r="P1660" s="235"/>
      <c r="Q1660" s="235"/>
      <c r="R1660" s="235"/>
      <c r="S1660" s="235"/>
      <c r="T1660" s="236"/>
      <c r="AT1660" s="237" t="s">
        <v>144</v>
      </c>
      <c r="AU1660" s="237" t="s">
        <v>80</v>
      </c>
      <c r="AV1660" s="15" t="s">
        <v>142</v>
      </c>
      <c r="AW1660" s="15" t="s">
        <v>33</v>
      </c>
      <c r="AX1660" s="15" t="s">
        <v>78</v>
      </c>
      <c r="AY1660" s="237" t="s">
        <v>135</v>
      </c>
    </row>
    <row r="1661" spans="1:65" s="2" customFormat="1" ht="16.5" customHeight="1">
      <c r="A1661" s="35"/>
      <c r="B1661" s="36"/>
      <c r="C1661" s="193" t="s">
        <v>1281</v>
      </c>
      <c r="D1661" s="193" t="s">
        <v>137</v>
      </c>
      <c r="E1661" s="194" t="s">
        <v>1282</v>
      </c>
      <c r="F1661" s="195" t="s">
        <v>1283</v>
      </c>
      <c r="G1661" s="196" t="s">
        <v>239</v>
      </c>
      <c r="H1661" s="197">
        <v>89</v>
      </c>
      <c r="I1661" s="198"/>
      <c r="J1661" s="197">
        <f>ROUND(I1661*H1661,2)</f>
        <v>0</v>
      </c>
      <c r="K1661" s="195" t="s">
        <v>141</v>
      </c>
      <c r="L1661" s="40"/>
      <c r="M1661" s="199" t="s">
        <v>18</v>
      </c>
      <c r="N1661" s="200" t="s">
        <v>42</v>
      </c>
      <c r="O1661" s="65"/>
      <c r="P1661" s="201">
        <f>O1661*H1661</f>
        <v>0</v>
      </c>
      <c r="Q1661" s="201">
        <v>0</v>
      </c>
      <c r="R1661" s="201">
        <f>Q1661*H1661</f>
        <v>0</v>
      </c>
      <c r="S1661" s="201">
        <v>5.0000000000000001E-3</v>
      </c>
      <c r="T1661" s="202">
        <f>S1661*H1661</f>
        <v>0.44500000000000001</v>
      </c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R1661" s="203" t="s">
        <v>261</v>
      </c>
      <c r="AT1661" s="203" t="s">
        <v>137</v>
      </c>
      <c r="AU1661" s="203" t="s">
        <v>80</v>
      </c>
      <c r="AY1661" s="18" t="s">
        <v>135</v>
      </c>
      <c r="BE1661" s="204">
        <f>IF(N1661="základní",J1661,0)</f>
        <v>0</v>
      </c>
      <c r="BF1661" s="204">
        <f>IF(N1661="snížená",J1661,0)</f>
        <v>0</v>
      </c>
      <c r="BG1661" s="204">
        <f>IF(N1661="zákl. přenesená",J1661,0)</f>
        <v>0</v>
      </c>
      <c r="BH1661" s="204">
        <f>IF(N1661="sníž. přenesená",J1661,0)</f>
        <v>0</v>
      </c>
      <c r="BI1661" s="204">
        <f>IF(N1661="nulová",J1661,0)</f>
        <v>0</v>
      </c>
      <c r="BJ1661" s="18" t="s">
        <v>78</v>
      </c>
      <c r="BK1661" s="204">
        <f>ROUND(I1661*H1661,2)</f>
        <v>0</v>
      </c>
      <c r="BL1661" s="18" t="s">
        <v>261</v>
      </c>
      <c r="BM1661" s="203" t="s">
        <v>1284</v>
      </c>
    </row>
    <row r="1662" spans="1:65" s="13" customFormat="1" ht="10.199999999999999">
      <c r="B1662" s="205"/>
      <c r="C1662" s="206"/>
      <c r="D1662" s="207" t="s">
        <v>144</v>
      </c>
      <c r="E1662" s="208" t="s">
        <v>18</v>
      </c>
      <c r="F1662" s="209" t="s">
        <v>1022</v>
      </c>
      <c r="G1662" s="206"/>
      <c r="H1662" s="208" t="s">
        <v>18</v>
      </c>
      <c r="I1662" s="210"/>
      <c r="J1662" s="206"/>
      <c r="K1662" s="206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144</v>
      </c>
      <c r="AU1662" s="215" t="s">
        <v>80</v>
      </c>
      <c r="AV1662" s="13" t="s">
        <v>78</v>
      </c>
      <c r="AW1662" s="13" t="s">
        <v>33</v>
      </c>
      <c r="AX1662" s="13" t="s">
        <v>71</v>
      </c>
      <c r="AY1662" s="215" t="s">
        <v>135</v>
      </c>
    </row>
    <row r="1663" spans="1:65" s="14" customFormat="1" ht="10.199999999999999">
      <c r="B1663" s="216"/>
      <c r="C1663" s="217"/>
      <c r="D1663" s="207" t="s">
        <v>144</v>
      </c>
      <c r="E1663" s="218" t="s">
        <v>18</v>
      </c>
      <c r="F1663" s="219" t="s">
        <v>559</v>
      </c>
      <c r="G1663" s="217"/>
      <c r="H1663" s="220">
        <v>46</v>
      </c>
      <c r="I1663" s="221"/>
      <c r="J1663" s="217"/>
      <c r="K1663" s="217"/>
      <c r="L1663" s="222"/>
      <c r="M1663" s="223"/>
      <c r="N1663" s="224"/>
      <c r="O1663" s="224"/>
      <c r="P1663" s="224"/>
      <c r="Q1663" s="224"/>
      <c r="R1663" s="224"/>
      <c r="S1663" s="224"/>
      <c r="T1663" s="225"/>
      <c r="AT1663" s="226" t="s">
        <v>144</v>
      </c>
      <c r="AU1663" s="226" t="s">
        <v>80</v>
      </c>
      <c r="AV1663" s="14" t="s">
        <v>80</v>
      </c>
      <c r="AW1663" s="14" t="s">
        <v>33</v>
      </c>
      <c r="AX1663" s="14" t="s">
        <v>71</v>
      </c>
      <c r="AY1663" s="226" t="s">
        <v>135</v>
      </c>
    </row>
    <row r="1664" spans="1:65" s="13" customFormat="1" ht="10.199999999999999">
      <c r="B1664" s="205"/>
      <c r="C1664" s="206"/>
      <c r="D1664" s="207" t="s">
        <v>144</v>
      </c>
      <c r="E1664" s="208" t="s">
        <v>18</v>
      </c>
      <c r="F1664" s="209" t="s">
        <v>1024</v>
      </c>
      <c r="G1664" s="206"/>
      <c r="H1664" s="208" t="s">
        <v>18</v>
      </c>
      <c r="I1664" s="210"/>
      <c r="J1664" s="206"/>
      <c r="K1664" s="206"/>
      <c r="L1664" s="211"/>
      <c r="M1664" s="212"/>
      <c r="N1664" s="213"/>
      <c r="O1664" s="213"/>
      <c r="P1664" s="213"/>
      <c r="Q1664" s="213"/>
      <c r="R1664" s="213"/>
      <c r="S1664" s="213"/>
      <c r="T1664" s="214"/>
      <c r="AT1664" s="215" t="s">
        <v>144</v>
      </c>
      <c r="AU1664" s="215" t="s">
        <v>80</v>
      </c>
      <c r="AV1664" s="13" t="s">
        <v>78</v>
      </c>
      <c r="AW1664" s="13" t="s">
        <v>33</v>
      </c>
      <c r="AX1664" s="13" t="s">
        <v>71</v>
      </c>
      <c r="AY1664" s="215" t="s">
        <v>135</v>
      </c>
    </row>
    <row r="1665" spans="1:65" s="14" customFormat="1" ht="10.199999999999999">
      <c r="B1665" s="216"/>
      <c r="C1665" s="217"/>
      <c r="D1665" s="207" t="s">
        <v>144</v>
      </c>
      <c r="E1665" s="218" t="s">
        <v>18</v>
      </c>
      <c r="F1665" s="219" t="s">
        <v>226</v>
      </c>
      <c r="G1665" s="217"/>
      <c r="H1665" s="220">
        <v>11</v>
      </c>
      <c r="I1665" s="221"/>
      <c r="J1665" s="217"/>
      <c r="K1665" s="217"/>
      <c r="L1665" s="222"/>
      <c r="M1665" s="223"/>
      <c r="N1665" s="224"/>
      <c r="O1665" s="224"/>
      <c r="P1665" s="224"/>
      <c r="Q1665" s="224"/>
      <c r="R1665" s="224"/>
      <c r="S1665" s="224"/>
      <c r="T1665" s="225"/>
      <c r="AT1665" s="226" t="s">
        <v>144</v>
      </c>
      <c r="AU1665" s="226" t="s">
        <v>80</v>
      </c>
      <c r="AV1665" s="14" t="s">
        <v>80</v>
      </c>
      <c r="AW1665" s="14" t="s">
        <v>33</v>
      </c>
      <c r="AX1665" s="14" t="s">
        <v>71</v>
      </c>
      <c r="AY1665" s="226" t="s">
        <v>135</v>
      </c>
    </row>
    <row r="1666" spans="1:65" s="13" customFormat="1" ht="10.199999999999999">
      <c r="B1666" s="205"/>
      <c r="C1666" s="206"/>
      <c r="D1666" s="207" t="s">
        <v>144</v>
      </c>
      <c r="E1666" s="208" t="s">
        <v>18</v>
      </c>
      <c r="F1666" s="209" t="s">
        <v>1026</v>
      </c>
      <c r="G1666" s="206"/>
      <c r="H1666" s="208" t="s">
        <v>18</v>
      </c>
      <c r="I1666" s="210"/>
      <c r="J1666" s="206"/>
      <c r="K1666" s="206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144</v>
      </c>
      <c r="AU1666" s="215" t="s">
        <v>80</v>
      </c>
      <c r="AV1666" s="13" t="s">
        <v>78</v>
      </c>
      <c r="AW1666" s="13" t="s">
        <v>33</v>
      </c>
      <c r="AX1666" s="13" t="s">
        <v>71</v>
      </c>
      <c r="AY1666" s="215" t="s">
        <v>135</v>
      </c>
    </row>
    <row r="1667" spans="1:65" s="14" customFormat="1" ht="10.199999999999999">
      <c r="B1667" s="216"/>
      <c r="C1667" s="217"/>
      <c r="D1667" s="207" t="s">
        <v>144</v>
      </c>
      <c r="E1667" s="218" t="s">
        <v>18</v>
      </c>
      <c r="F1667" s="219" t="s">
        <v>317</v>
      </c>
      <c r="G1667" s="217"/>
      <c r="H1667" s="220">
        <v>26</v>
      </c>
      <c r="I1667" s="221"/>
      <c r="J1667" s="217"/>
      <c r="K1667" s="217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144</v>
      </c>
      <c r="AU1667" s="226" t="s">
        <v>80</v>
      </c>
      <c r="AV1667" s="14" t="s">
        <v>80</v>
      </c>
      <c r="AW1667" s="14" t="s">
        <v>33</v>
      </c>
      <c r="AX1667" s="14" t="s">
        <v>71</v>
      </c>
      <c r="AY1667" s="226" t="s">
        <v>135</v>
      </c>
    </row>
    <row r="1668" spans="1:65" s="13" customFormat="1" ht="10.199999999999999">
      <c r="B1668" s="205"/>
      <c r="C1668" s="206"/>
      <c r="D1668" s="207" t="s">
        <v>144</v>
      </c>
      <c r="E1668" s="208" t="s">
        <v>18</v>
      </c>
      <c r="F1668" s="209" t="s">
        <v>1028</v>
      </c>
      <c r="G1668" s="206"/>
      <c r="H1668" s="208" t="s">
        <v>18</v>
      </c>
      <c r="I1668" s="210"/>
      <c r="J1668" s="206"/>
      <c r="K1668" s="206"/>
      <c r="L1668" s="211"/>
      <c r="M1668" s="212"/>
      <c r="N1668" s="213"/>
      <c r="O1668" s="213"/>
      <c r="P1668" s="213"/>
      <c r="Q1668" s="213"/>
      <c r="R1668" s="213"/>
      <c r="S1668" s="213"/>
      <c r="T1668" s="214"/>
      <c r="AT1668" s="215" t="s">
        <v>144</v>
      </c>
      <c r="AU1668" s="215" t="s">
        <v>80</v>
      </c>
      <c r="AV1668" s="13" t="s">
        <v>78</v>
      </c>
      <c r="AW1668" s="13" t="s">
        <v>33</v>
      </c>
      <c r="AX1668" s="13" t="s">
        <v>71</v>
      </c>
      <c r="AY1668" s="215" t="s">
        <v>135</v>
      </c>
    </row>
    <row r="1669" spans="1:65" s="14" customFormat="1" ht="10.199999999999999">
      <c r="B1669" s="216"/>
      <c r="C1669" s="217"/>
      <c r="D1669" s="207" t="s">
        <v>144</v>
      </c>
      <c r="E1669" s="218" t="s">
        <v>18</v>
      </c>
      <c r="F1669" s="219" t="s">
        <v>155</v>
      </c>
      <c r="G1669" s="217"/>
      <c r="H1669" s="220">
        <v>3</v>
      </c>
      <c r="I1669" s="221"/>
      <c r="J1669" s="217"/>
      <c r="K1669" s="217"/>
      <c r="L1669" s="222"/>
      <c r="M1669" s="223"/>
      <c r="N1669" s="224"/>
      <c r="O1669" s="224"/>
      <c r="P1669" s="224"/>
      <c r="Q1669" s="224"/>
      <c r="R1669" s="224"/>
      <c r="S1669" s="224"/>
      <c r="T1669" s="225"/>
      <c r="AT1669" s="226" t="s">
        <v>144</v>
      </c>
      <c r="AU1669" s="226" t="s">
        <v>80</v>
      </c>
      <c r="AV1669" s="14" t="s">
        <v>80</v>
      </c>
      <c r="AW1669" s="14" t="s">
        <v>33</v>
      </c>
      <c r="AX1669" s="14" t="s">
        <v>71</v>
      </c>
      <c r="AY1669" s="226" t="s">
        <v>135</v>
      </c>
    </row>
    <row r="1670" spans="1:65" s="13" customFormat="1" ht="10.199999999999999">
      <c r="B1670" s="205"/>
      <c r="C1670" s="206"/>
      <c r="D1670" s="207" t="s">
        <v>144</v>
      </c>
      <c r="E1670" s="208" t="s">
        <v>18</v>
      </c>
      <c r="F1670" s="209" t="s">
        <v>1029</v>
      </c>
      <c r="G1670" s="206"/>
      <c r="H1670" s="208" t="s">
        <v>18</v>
      </c>
      <c r="I1670" s="210"/>
      <c r="J1670" s="206"/>
      <c r="K1670" s="206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144</v>
      </c>
      <c r="AU1670" s="215" t="s">
        <v>80</v>
      </c>
      <c r="AV1670" s="13" t="s">
        <v>78</v>
      </c>
      <c r="AW1670" s="13" t="s">
        <v>33</v>
      </c>
      <c r="AX1670" s="13" t="s">
        <v>71</v>
      </c>
      <c r="AY1670" s="215" t="s">
        <v>135</v>
      </c>
    </row>
    <row r="1671" spans="1:65" s="14" customFormat="1" ht="10.199999999999999">
      <c r="B1671" s="216"/>
      <c r="C1671" s="217"/>
      <c r="D1671" s="207" t="s">
        <v>144</v>
      </c>
      <c r="E1671" s="218" t="s">
        <v>18</v>
      </c>
      <c r="F1671" s="219" t="s">
        <v>155</v>
      </c>
      <c r="G1671" s="217"/>
      <c r="H1671" s="220">
        <v>3</v>
      </c>
      <c r="I1671" s="221"/>
      <c r="J1671" s="217"/>
      <c r="K1671" s="217"/>
      <c r="L1671" s="222"/>
      <c r="M1671" s="223"/>
      <c r="N1671" s="224"/>
      <c r="O1671" s="224"/>
      <c r="P1671" s="224"/>
      <c r="Q1671" s="224"/>
      <c r="R1671" s="224"/>
      <c r="S1671" s="224"/>
      <c r="T1671" s="225"/>
      <c r="AT1671" s="226" t="s">
        <v>144</v>
      </c>
      <c r="AU1671" s="226" t="s">
        <v>80</v>
      </c>
      <c r="AV1671" s="14" t="s">
        <v>80</v>
      </c>
      <c r="AW1671" s="14" t="s">
        <v>33</v>
      </c>
      <c r="AX1671" s="14" t="s">
        <v>71</v>
      </c>
      <c r="AY1671" s="226" t="s">
        <v>135</v>
      </c>
    </row>
    <row r="1672" spans="1:65" s="15" customFormat="1" ht="10.199999999999999">
      <c r="B1672" s="227"/>
      <c r="C1672" s="228"/>
      <c r="D1672" s="207" t="s">
        <v>144</v>
      </c>
      <c r="E1672" s="229" t="s">
        <v>18</v>
      </c>
      <c r="F1672" s="230" t="s">
        <v>147</v>
      </c>
      <c r="G1672" s="228"/>
      <c r="H1672" s="231">
        <v>89</v>
      </c>
      <c r="I1672" s="232"/>
      <c r="J1672" s="228"/>
      <c r="K1672" s="228"/>
      <c r="L1672" s="233"/>
      <c r="M1672" s="234"/>
      <c r="N1672" s="235"/>
      <c r="O1672" s="235"/>
      <c r="P1672" s="235"/>
      <c r="Q1672" s="235"/>
      <c r="R1672" s="235"/>
      <c r="S1672" s="235"/>
      <c r="T1672" s="236"/>
      <c r="AT1672" s="237" t="s">
        <v>144</v>
      </c>
      <c r="AU1672" s="237" t="s">
        <v>80</v>
      </c>
      <c r="AV1672" s="15" t="s">
        <v>142</v>
      </c>
      <c r="AW1672" s="15" t="s">
        <v>33</v>
      </c>
      <c r="AX1672" s="15" t="s">
        <v>78</v>
      </c>
      <c r="AY1672" s="237" t="s">
        <v>135</v>
      </c>
    </row>
    <row r="1673" spans="1:65" s="2" customFormat="1" ht="21.75" customHeight="1">
      <c r="A1673" s="35"/>
      <c r="B1673" s="36"/>
      <c r="C1673" s="193" t="s">
        <v>1285</v>
      </c>
      <c r="D1673" s="193" t="s">
        <v>137</v>
      </c>
      <c r="E1673" s="194" t="s">
        <v>1286</v>
      </c>
      <c r="F1673" s="195" t="s">
        <v>1287</v>
      </c>
      <c r="G1673" s="196" t="s">
        <v>239</v>
      </c>
      <c r="H1673" s="197">
        <v>9</v>
      </c>
      <c r="I1673" s="198"/>
      <c r="J1673" s="197">
        <f>ROUND(I1673*H1673,2)</f>
        <v>0</v>
      </c>
      <c r="K1673" s="195" t="s">
        <v>141</v>
      </c>
      <c r="L1673" s="40"/>
      <c r="M1673" s="199" t="s">
        <v>18</v>
      </c>
      <c r="N1673" s="200" t="s">
        <v>42</v>
      </c>
      <c r="O1673" s="65"/>
      <c r="P1673" s="201">
        <f>O1673*H1673</f>
        <v>0</v>
      </c>
      <c r="Q1673" s="201">
        <v>0</v>
      </c>
      <c r="R1673" s="201">
        <f>Q1673*H1673</f>
        <v>0</v>
      </c>
      <c r="S1673" s="201">
        <v>0</v>
      </c>
      <c r="T1673" s="202">
        <f>S1673*H1673</f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203" t="s">
        <v>261</v>
      </c>
      <c r="AT1673" s="203" t="s">
        <v>137</v>
      </c>
      <c r="AU1673" s="203" t="s">
        <v>80</v>
      </c>
      <c r="AY1673" s="18" t="s">
        <v>135</v>
      </c>
      <c r="BE1673" s="204">
        <f>IF(N1673="základní",J1673,0)</f>
        <v>0</v>
      </c>
      <c r="BF1673" s="204">
        <f>IF(N1673="snížená",J1673,0)</f>
        <v>0</v>
      </c>
      <c r="BG1673" s="204">
        <f>IF(N1673="zákl. přenesená",J1673,0)</f>
        <v>0</v>
      </c>
      <c r="BH1673" s="204">
        <f>IF(N1673="sníž. přenesená",J1673,0)</f>
        <v>0</v>
      </c>
      <c r="BI1673" s="204">
        <f>IF(N1673="nulová",J1673,0)</f>
        <v>0</v>
      </c>
      <c r="BJ1673" s="18" t="s">
        <v>78</v>
      </c>
      <c r="BK1673" s="204">
        <f>ROUND(I1673*H1673,2)</f>
        <v>0</v>
      </c>
      <c r="BL1673" s="18" t="s">
        <v>261</v>
      </c>
      <c r="BM1673" s="203" t="s">
        <v>1288</v>
      </c>
    </row>
    <row r="1674" spans="1:65" s="13" customFormat="1" ht="10.199999999999999">
      <c r="B1674" s="205"/>
      <c r="C1674" s="206"/>
      <c r="D1674" s="207" t="s">
        <v>144</v>
      </c>
      <c r="E1674" s="208" t="s">
        <v>18</v>
      </c>
      <c r="F1674" s="209" t="s">
        <v>1025</v>
      </c>
      <c r="G1674" s="206"/>
      <c r="H1674" s="208" t="s">
        <v>18</v>
      </c>
      <c r="I1674" s="210"/>
      <c r="J1674" s="206"/>
      <c r="K1674" s="206"/>
      <c r="L1674" s="211"/>
      <c r="M1674" s="212"/>
      <c r="N1674" s="213"/>
      <c r="O1674" s="213"/>
      <c r="P1674" s="213"/>
      <c r="Q1674" s="213"/>
      <c r="R1674" s="213"/>
      <c r="S1674" s="213"/>
      <c r="T1674" s="214"/>
      <c r="AT1674" s="215" t="s">
        <v>144</v>
      </c>
      <c r="AU1674" s="215" t="s">
        <v>80</v>
      </c>
      <c r="AV1674" s="13" t="s">
        <v>78</v>
      </c>
      <c r="AW1674" s="13" t="s">
        <v>33</v>
      </c>
      <c r="AX1674" s="13" t="s">
        <v>71</v>
      </c>
      <c r="AY1674" s="215" t="s">
        <v>135</v>
      </c>
    </row>
    <row r="1675" spans="1:65" s="14" customFormat="1" ht="10.199999999999999">
      <c r="B1675" s="216"/>
      <c r="C1675" s="217"/>
      <c r="D1675" s="207" t="s">
        <v>144</v>
      </c>
      <c r="E1675" s="218" t="s">
        <v>18</v>
      </c>
      <c r="F1675" s="219" t="s">
        <v>167</v>
      </c>
      <c r="G1675" s="217"/>
      <c r="H1675" s="220">
        <v>6</v>
      </c>
      <c r="I1675" s="221"/>
      <c r="J1675" s="217"/>
      <c r="K1675" s="217"/>
      <c r="L1675" s="222"/>
      <c r="M1675" s="223"/>
      <c r="N1675" s="224"/>
      <c r="O1675" s="224"/>
      <c r="P1675" s="224"/>
      <c r="Q1675" s="224"/>
      <c r="R1675" s="224"/>
      <c r="S1675" s="224"/>
      <c r="T1675" s="225"/>
      <c r="AT1675" s="226" t="s">
        <v>144</v>
      </c>
      <c r="AU1675" s="226" t="s">
        <v>80</v>
      </c>
      <c r="AV1675" s="14" t="s">
        <v>80</v>
      </c>
      <c r="AW1675" s="14" t="s">
        <v>33</v>
      </c>
      <c r="AX1675" s="14" t="s">
        <v>71</v>
      </c>
      <c r="AY1675" s="226" t="s">
        <v>135</v>
      </c>
    </row>
    <row r="1676" spans="1:65" s="13" customFormat="1" ht="10.199999999999999">
      <c r="B1676" s="205"/>
      <c r="C1676" s="206"/>
      <c r="D1676" s="207" t="s">
        <v>144</v>
      </c>
      <c r="E1676" s="208" t="s">
        <v>18</v>
      </c>
      <c r="F1676" s="209" t="s">
        <v>1029</v>
      </c>
      <c r="G1676" s="206"/>
      <c r="H1676" s="208" t="s">
        <v>18</v>
      </c>
      <c r="I1676" s="210"/>
      <c r="J1676" s="206"/>
      <c r="K1676" s="206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144</v>
      </c>
      <c r="AU1676" s="215" t="s">
        <v>80</v>
      </c>
      <c r="AV1676" s="13" t="s">
        <v>78</v>
      </c>
      <c r="AW1676" s="13" t="s">
        <v>33</v>
      </c>
      <c r="AX1676" s="13" t="s">
        <v>71</v>
      </c>
      <c r="AY1676" s="215" t="s">
        <v>135</v>
      </c>
    </row>
    <row r="1677" spans="1:65" s="14" customFormat="1" ht="10.199999999999999">
      <c r="B1677" s="216"/>
      <c r="C1677" s="217"/>
      <c r="D1677" s="207" t="s">
        <v>144</v>
      </c>
      <c r="E1677" s="218" t="s">
        <v>18</v>
      </c>
      <c r="F1677" s="219" t="s">
        <v>155</v>
      </c>
      <c r="G1677" s="217"/>
      <c r="H1677" s="220">
        <v>3</v>
      </c>
      <c r="I1677" s="221"/>
      <c r="J1677" s="217"/>
      <c r="K1677" s="217"/>
      <c r="L1677" s="222"/>
      <c r="M1677" s="223"/>
      <c r="N1677" s="224"/>
      <c r="O1677" s="224"/>
      <c r="P1677" s="224"/>
      <c r="Q1677" s="224"/>
      <c r="R1677" s="224"/>
      <c r="S1677" s="224"/>
      <c r="T1677" s="225"/>
      <c r="AT1677" s="226" t="s">
        <v>144</v>
      </c>
      <c r="AU1677" s="226" t="s">
        <v>80</v>
      </c>
      <c r="AV1677" s="14" t="s">
        <v>80</v>
      </c>
      <c r="AW1677" s="14" t="s">
        <v>33</v>
      </c>
      <c r="AX1677" s="14" t="s">
        <v>71</v>
      </c>
      <c r="AY1677" s="226" t="s">
        <v>135</v>
      </c>
    </row>
    <row r="1678" spans="1:65" s="15" customFormat="1" ht="10.199999999999999">
      <c r="B1678" s="227"/>
      <c r="C1678" s="228"/>
      <c r="D1678" s="207" t="s">
        <v>144</v>
      </c>
      <c r="E1678" s="229" t="s">
        <v>18</v>
      </c>
      <c r="F1678" s="230" t="s">
        <v>147</v>
      </c>
      <c r="G1678" s="228"/>
      <c r="H1678" s="231">
        <v>9</v>
      </c>
      <c r="I1678" s="232"/>
      <c r="J1678" s="228"/>
      <c r="K1678" s="228"/>
      <c r="L1678" s="233"/>
      <c r="M1678" s="234"/>
      <c r="N1678" s="235"/>
      <c r="O1678" s="235"/>
      <c r="P1678" s="235"/>
      <c r="Q1678" s="235"/>
      <c r="R1678" s="235"/>
      <c r="S1678" s="235"/>
      <c r="T1678" s="236"/>
      <c r="AT1678" s="237" t="s">
        <v>144</v>
      </c>
      <c r="AU1678" s="237" t="s">
        <v>80</v>
      </c>
      <c r="AV1678" s="15" t="s">
        <v>142</v>
      </c>
      <c r="AW1678" s="15" t="s">
        <v>33</v>
      </c>
      <c r="AX1678" s="15" t="s">
        <v>78</v>
      </c>
      <c r="AY1678" s="237" t="s">
        <v>135</v>
      </c>
    </row>
    <row r="1679" spans="1:65" s="2" customFormat="1" ht="21.75" customHeight="1">
      <c r="A1679" s="35"/>
      <c r="B1679" s="36"/>
      <c r="C1679" s="193" t="s">
        <v>1289</v>
      </c>
      <c r="D1679" s="193" t="s">
        <v>137</v>
      </c>
      <c r="E1679" s="194" t="s">
        <v>1290</v>
      </c>
      <c r="F1679" s="195" t="s">
        <v>1291</v>
      </c>
      <c r="G1679" s="196" t="s">
        <v>239</v>
      </c>
      <c r="H1679" s="197">
        <v>104</v>
      </c>
      <c r="I1679" s="198"/>
      <c r="J1679" s="197">
        <f>ROUND(I1679*H1679,2)</f>
        <v>0</v>
      </c>
      <c r="K1679" s="195" t="s">
        <v>141</v>
      </c>
      <c r="L1679" s="40"/>
      <c r="M1679" s="199" t="s">
        <v>18</v>
      </c>
      <c r="N1679" s="200" t="s">
        <v>42</v>
      </c>
      <c r="O1679" s="65"/>
      <c r="P1679" s="201">
        <f>O1679*H1679</f>
        <v>0</v>
      </c>
      <c r="Q1679" s="201">
        <v>0</v>
      </c>
      <c r="R1679" s="201">
        <f>Q1679*H1679</f>
        <v>0</v>
      </c>
      <c r="S1679" s="201">
        <v>0</v>
      </c>
      <c r="T1679" s="202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203" t="s">
        <v>261</v>
      </c>
      <c r="AT1679" s="203" t="s">
        <v>137</v>
      </c>
      <c r="AU1679" s="203" t="s">
        <v>80</v>
      </c>
      <c r="AY1679" s="18" t="s">
        <v>135</v>
      </c>
      <c r="BE1679" s="204">
        <f>IF(N1679="základní",J1679,0)</f>
        <v>0</v>
      </c>
      <c r="BF1679" s="204">
        <f>IF(N1679="snížená",J1679,0)</f>
        <v>0</v>
      </c>
      <c r="BG1679" s="204">
        <f>IF(N1679="zákl. přenesená",J1679,0)</f>
        <v>0</v>
      </c>
      <c r="BH1679" s="204">
        <f>IF(N1679="sníž. přenesená",J1679,0)</f>
        <v>0</v>
      </c>
      <c r="BI1679" s="204">
        <f>IF(N1679="nulová",J1679,0)</f>
        <v>0</v>
      </c>
      <c r="BJ1679" s="18" t="s">
        <v>78</v>
      </c>
      <c r="BK1679" s="204">
        <f>ROUND(I1679*H1679,2)</f>
        <v>0</v>
      </c>
      <c r="BL1679" s="18" t="s">
        <v>261</v>
      </c>
      <c r="BM1679" s="203" t="s">
        <v>1292</v>
      </c>
    </row>
    <row r="1680" spans="1:65" s="13" customFormat="1" ht="10.199999999999999">
      <c r="B1680" s="205"/>
      <c r="C1680" s="206"/>
      <c r="D1680" s="207" t="s">
        <v>144</v>
      </c>
      <c r="E1680" s="208" t="s">
        <v>18</v>
      </c>
      <c r="F1680" s="209" t="s">
        <v>1022</v>
      </c>
      <c r="G1680" s="206"/>
      <c r="H1680" s="208" t="s">
        <v>18</v>
      </c>
      <c r="I1680" s="210"/>
      <c r="J1680" s="206"/>
      <c r="K1680" s="206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144</v>
      </c>
      <c r="AU1680" s="215" t="s">
        <v>80</v>
      </c>
      <c r="AV1680" s="13" t="s">
        <v>78</v>
      </c>
      <c r="AW1680" s="13" t="s">
        <v>33</v>
      </c>
      <c r="AX1680" s="13" t="s">
        <v>71</v>
      </c>
      <c r="AY1680" s="215" t="s">
        <v>135</v>
      </c>
    </row>
    <row r="1681" spans="1:65" s="14" customFormat="1" ht="10.199999999999999">
      <c r="B1681" s="216"/>
      <c r="C1681" s="217"/>
      <c r="D1681" s="207" t="s">
        <v>144</v>
      </c>
      <c r="E1681" s="218" t="s">
        <v>18</v>
      </c>
      <c r="F1681" s="219" t="s">
        <v>675</v>
      </c>
      <c r="G1681" s="217"/>
      <c r="H1681" s="220">
        <v>56</v>
      </c>
      <c r="I1681" s="221"/>
      <c r="J1681" s="217"/>
      <c r="K1681" s="217"/>
      <c r="L1681" s="222"/>
      <c r="M1681" s="223"/>
      <c r="N1681" s="224"/>
      <c r="O1681" s="224"/>
      <c r="P1681" s="224"/>
      <c r="Q1681" s="224"/>
      <c r="R1681" s="224"/>
      <c r="S1681" s="224"/>
      <c r="T1681" s="225"/>
      <c r="AT1681" s="226" t="s">
        <v>144</v>
      </c>
      <c r="AU1681" s="226" t="s">
        <v>80</v>
      </c>
      <c r="AV1681" s="14" t="s">
        <v>80</v>
      </c>
      <c r="AW1681" s="14" t="s">
        <v>33</v>
      </c>
      <c r="AX1681" s="14" t="s">
        <v>71</v>
      </c>
      <c r="AY1681" s="226" t="s">
        <v>135</v>
      </c>
    </row>
    <row r="1682" spans="1:65" s="13" customFormat="1" ht="10.199999999999999">
      <c r="B1682" s="205"/>
      <c r="C1682" s="206"/>
      <c r="D1682" s="207" t="s">
        <v>144</v>
      </c>
      <c r="E1682" s="208" t="s">
        <v>18</v>
      </c>
      <c r="F1682" s="209" t="s">
        <v>1024</v>
      </c>
      <c r="G1682" s="206"/>
      <c r="H1682" s="208" t="s">
        <v>18</v>
      </c>
      <c r="I1682" s="210"/>
      <c r="J1682" s="206"/>
      <c r="K1682" s="206"/>
      <c r="L1682" s="211"/>
      <c r="M1682" s="212"/>
      <c r="N1682" s="213"/>
      <c r="O1682" s="213"/>
      <c r="P1682" s="213"/>
      <c r="Q1682" s="213"/>
      <c r="R1682" s="213"/>
      <c r="S1682" s="213"/>
      <c r="T1682" s="214"/>
      <c r="AT1682" s="215" t="s">
        <v>144</v>
      </c>
      <c r="AU1682" s="215" t="s">
        <v>80</v>
      </c>
      <c r="AV1682" s="13" t="s">
        <v>78</v>
      </c>
      <c r="AW1682" s="13" t="s">
        <v>33</v>
      </c>
      <c r="AX1682" s="13" t="s">
        <v>71</v>
      </c>
      <c r="AY1682" s="215" t="s">
        <v>135</v>
      </c>
    </row>
    <row r="1683" spans="1:65" s="14" customFormat="1" ht="10.199999999999999">
      <c r="B1683" s="216"/>
      <c r="C1683" s="217"/>
      <c r="D1683" s="207" t="s">
        <v>144</v>
      </c>
      <c r="E1683" s="218" t="s">
        <v>18</v>
      </c>
      <c r="F1683" s="219" t="s">
        <v>226</v>
      </c>
      <c r="G1683" s="217"/>
      <c r="H1683" s="220">
        <v>11</v>
      </c>
      <c r="I1683" s="221"/>
      <c r="J1683" s="217"/>
      <c r="K1683" s="217"/>
      <c r="L1683" s="222"/>
      <c r="M1683" s="223"/>
      <c r="N1683" s="224"/>
      <c r="O1683" s="224"/>
      <c r="P1683" s="224"/>
      <c r="Q1683" s="224"/>
      <c r="R1683" s="224"/>
      <c r="S1683" s="224"/>
      <c r="T1683" s="225"/>
      <c r="AT1683" s="226" t="s">
        <v>144</v>
      </c>
      <c r="AU1683" s="226" t="s">
        <v>80</v>
      </c>
      <c r="AV1683" s="14" t="s">
        <v>80</v>
      </c>
      <c r="AW1683" s="14" t="s">
        <v>33</v>
      </c>
      <c r="AX1683" s="14" t="s">
        <v>71</v>
      </c>
      <c r="AY1683" s="226" t="s">
        <v>135</v>
      </c>
    </row>
    <row r="1684" spans="1:65" s="13" customFormat="1" ht="10.199999999999999">
      <c r="B1684" s="205"/>
      <c r="C1684" s="206"/>
      <c r="D1684" s="207" t="s">
        <v>144</v>
      </c>
      <c r="E1684" s="208" t="s">
        <v>18</v>
      </c>
      <c r="F1684" s="209" t="s">
        <v>1293</v>
      </c>
      <c r="G1684" s="206"/>
      <c r="H1684" s="208" t="s">
        <v>18</v>
      </c>
      <c r="I1684" s="210"/>
      <c r="J1684" s="206"/>
      <c r="K1684" s="206"/>
      <c r="L1684" s="211"/>
      <c r="M1684" s="212"/>
      <c r="N1684" s="213"/>
      <c r="O1684" s="213"/>
      <c r="P1684" s="213"/>
      <c r="Q1684" s="213"/>
      <c r="R1684" s="213"/>
      <c r="S1684" s="213"/>
      <c r="T1684" s="214"/>
      <c r="AT1684" s="215" t="s">
        <v>144</v>
      </c>
      <c r="AU1684" s="215" t="s">
        <v>80</v>
      </c>
      <c r="AV1684" s="13" t="s">
        <v>78</v>
      </c>
      <c r="AW1684" s="13" t="s">
        <v>33</v>
      </c>
      <c r="AX1684" s="13" t="s">
        <v>71</v>
      </c>
      <c r="AY1684" s="215" t="s">
        <v>135</v>
      </c>
    </row>
    <row r="1685" spans="1:65" s="14" customFormat="1" ht="10.199999999999999">
      <c r="B1685" s="216"/>
      <c r="C1685" s="217"/>
      <c r="D1685" s="207" t="s">
        <v>144</v>
      </c>
      <c r="E1685" s="218" t="s">
        <v>18</v>
      </c>
      <c r="F1685" s="219" t="s">
        <v>80</v>
      </c>
      <c r="G1685" s="217"/>
      <c r="H1685" s="220">
        <v>2</v>
      </c>
      <c r="I1685" s="221"/>
      <c r="J1685" s="217"/>
      <c r="K1685" s="217"/>
      <c r="L1685" s="222"/>
      <c r="M1685" s="223"/>
      <c r="N1685" s="224"/>
      <c r="O1685" s="224"/>
      <c r="P1685" s="224"/>
      <c r="Q1685" s="224"/>
      <c r="R1685" s="224"/>
      <c r="S1685" s="224"/>
      <c r="T1685" s="225"/>
      <c r="AT1685" s="226" t="s">
        <v>144</v>
      </c>
      <c r="AU1685" s="226" t="s">
        <v>80</v>
      </c>
      <c r="AV1685" s="14" t="s">
        <v>80</v>
      </c>
      <c r="AW1685" s="14" t="s">
        <v>33</v>
      </c>
      <c r="AX1685" s="14" t="s">
        <v>71</v>
      </c>
      <c r="AY1685" s="226" t="s">
        <v>135</v>
      </c>
    </row>
    <row r="1686" spans="1:65" s="13" customFormat="1" ht="10.199999999999999">
      <c r="B1686" s="205"/>
      <c r="C1686" s="206"/>
      <c r="D1686" s="207" t="s">
        <v>144</v>
      </c>
      <c r="E1686" s="208" t="s">
        <v>18</v>
      </c>
      <c r="F1686" s="209" t="s">
        <v>1026</v>
      </c>
      <c r="G1686" s="206"/>
      <c r="H1686" s="208" t="s">
        <v>18</v>
      </c>
      <c r="I1686" s="210"/>
      <c r="J1686" s="206"/>
      <c r="K1686" s="206"/>
      <c r="L1686" s="211"/>
      <c r="M1686" s="212"/>
      <c r="N1686" s="213"/>
      <c r="O1686" s="213"/>
      <c r="P1686" s="213"/>
      <c r="Q1686" s="213"/>
      <c r="R1686" s="213"/>
      <c r="S1686" s="213"/>
      <c r="T1686" s="214"/>
      <c r="AT1686" s="215" t="s">
        <v>144</v>
      </c>
      <c r="AU1686" s="215" t="s">
        <v>80</v>
      </c>
      <c r="AV1686" s="13" t="s">
        <v>78</v>
      </c>
      <c r="AW1686" s="13" t="s">
        <v>33</v>
      </c>
      <c r="AX1686" s="13" t="s">
        <v>71</v>
      </c>
      <c r="AY1686" s="215" t="s">
        <v>135</v>
      </c>
    </row>
    <row r="1687" spans="1:65" s="14" customFormat="1" ht="10.199999999999999">
      <c r="B1687" s="216"/>
      <c r="C1687" s="217"/>
      <c r="D1687" s="207" t="s">
        <v>144</v>
      </c>
      <c r="E1687" s="218" t="s">
        <v>18</v>
      </c>
      <c r="F1687" s="219" t="s">
        <v>385</v>
      </c>
      <c r="G1687" s="217"/>
      <c r="H1687" s="220">
        <v>30</v>
      </c>
      <c r="I1687" s="221"/>
      <c r="J1687" s="217"/>
      <c r="K1687" s="217"/>
      <c r="L1687" s="222"/>
      <c r="M1687" s="223"/>
      <c r="N1687" s="224"/>
      <c r="O1687" s="224"/>
      <c r="P1687" s="224"/>
      <c r="Q1687" s="224"/>
      <c r="R1687" s="224"/>
      <c r="S1687" s="224"/>
      <c r="T1687" s="225"/>
      <c r="AT1687" s="226" t="s">
        <v>144</v>
      </c>
      <c r="AU1687" s="226" t="s">
        <v>80</v>
      </c>
      <c r="AV1687" s="14" t="s">
        <v>80</v>
      </c>
      <c r="AW1687" s="14" t="s">
        <v>33</v>
      </c>
      <c r="AX1687" s="14" t="s">
        <v>71</v>
      </c>
      <c r="AY1687" s="226" t="s">
        <v>135</v>
      </c>
    </row>
    <row r="1688" spans="1:65" s="13" customFormat="1" ht="10.199999999999999">
      <c r="B1688" s="205"/>
      <c r="C1688" s="206"/>
      <c r="D1688" s="207" t="s">
        <v>144</v>
      </c>
      <c r="E1688" s="208" t="s">
        <v>18</v>
      </c>
      <c r="F1688" s="209" t="s">
        <v>1028</v>
      </c>
      <c r="G1688" s="206"/>
      <c r="H1688" s="208" t="s">
        <v>18</v>
      </c>
      <c r="I1688" s="210"/>
      <c r="J1688" s="206"/>
      <c r="K1688" s="206"/>
      <c r="L1688" s="211"/>
      <c r="M1688" s="212"/>
      <c r="N1688" s="213"/>
      <c r="O1688" s="213"/>
      <c r="P1688" s="213"/>
      <c r="Q1688" s="213"/>
      <c r="R1688" s="213"/>
      <c r="S1688" s="213"/>
      <c r="T1688" s="214"/>
      <c r="AT1688" s="215" t="s">
        <v>144</v>
      </c>
      <c r="AU1688" s="215" t="s">
        <v>80</v>
      </c>
      <c r="AV1688" s="13" t="s">
        <v>78</v>
      </c>
      <c r="AW1688" s="13" t="s">
        <v>33</v>
      </c>
      <c r="AX1688" s="13" t="s">
        <v>71</v>
      </c>
      <c r="AY1688" s="215" t="s">
        <v>135</v>
      </c>
    </row>
    <row r="1689" spans="1:65" s="14" customFormat="1" ht="10.199999999999999">
      <c r="B1689" s="216"/>
      <c r="C1689" s="217"/>
      <c r="D1689" s="207" t="s">
        <v>144</v>
      </c>
      <c r="E1689" s="218" t="s">
        <v>18</v>
      </c>
      <c r="F1689" s="219" t="s">
        <v>155</v>
      </c>
      <c r="G1689" s="217"/>
      <c r="H1689" s="220">
        <v>3</v>
      </c>
      <c r="I1689" s="221"/>
      <c r="J1689" s="217"/>
      <c r="K1689" s="217"/>
      <c r="L1689" s="222"/>
      <c r="M1689" s="223"/>
      <c r="N1689" s="224"/>
      <c r="O1689" s="224"/>
      <c r="P1689" s="224"/>
      <c r="Q1689" s="224"/>
      <c r="R1689" s="224"/>
      <c r="S1689" s="224"/>
      <c r="T1689" s="225"/>
      <c r="AT1689" s="226" t="s">
        <v>144</v>
      </c>
      <c r="AU1689" s="226" t="s">
        <v>80</v>
      </c>
      <c r="AV1689" s="14" t="s">
        <v>80</v>
      </c>
      <c r="AW1689" s="14" t="s">
        <v>33</v>
      </c>
      <c r="AX1689" s="14" t="s">
        <v>71</v>
      </c>
      <c r="AY1689" s="226" t="s">
        <v>135</v>
      </c>
    </row>
    <row r="1690" spans="1:65" s="13" customFormat="1" ht="10.199999999999999">
      <c r="B1690" s="205"/>
      <c r="C1690" s="206"/>
      <c r="D1690" s="207" t="s">
        <v>144</v>
      </c>
      <c r="E1690" s="208" t="s">
        <v>18</v>
      </c>
      <c r="F1690" s="209" t="s">
        <v>1294</v>
      </c>
      <c r="G1690" s="206"/>
      <c r="H1690" s="208" t="s">
        <v>18</v>
      </c>
      <c r="I1690" s="210"/>
      <c r="J1690" s="206"/>
      <c r="K1690" s="206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144</v>
      </c>
      <c r="AU1690" s="215" t="s">
        <v>80</v>
      </c>
      <c r="AV1690" s="13" t="s">
        <v>78</v>
      </c>
      <c r="AW1690" s="13" t="s">
        <v>33</v>
      </c>
      <c r="AX1690" s="13" t="s">
        <v>71</v>
      </c>
      <c r="AY1690" s="215" t="s">
        <v>135</v>
      </c>
    </row>
    <row r="1691" spans="1:65" s="14" customFormat="1" ht="10.199999999999999">
      <c r="B1691" s="216"/>
      <c r="C1691" s="217"/>
      <c r="D1691" s="207" t="s">
        <v>144</v>
      </c>
      <c r="E1691" s="218" t="s">
        <v>18</v>
      </c>
      <c r="F1691" s="219" t="s">
        <v>80</v>
      </c>
      <c r="G1691" s="217"/>
      <c r="H1691" s="220">
        <v>2</v>
      </c>
      <c r="I1691" s="221"/>
      <c r="J1691" s="217"/>
      <c r="K1691" s="217"/>
      <c r="L1691" s="222"/>
      <c r="M1691" s="223"/>
      <c r="N1691" s="224"/>
      <c r="O1691" s="224"/>
      <c r="P1691" s="224"/>
      <c r="Q1691" s="224"/>
      <c r="R1691" s="224"/>
      <c r="S1691" s="224"/>
      <c r="T1691" s="225"/>
      <c r="AT1691" s="226" t="s">
        <v>144</v>
      </c>
      <c r="AU1691" s="226" t="s">
        <v>80</v>
      </c>
      <c r="AV1691" s="14" t="s">
        <v>80</v>
      </c>
      <c r="AW1691" s="14" t="s">
        <v>33</v>
      </c>
      <c r="AX1691" s="14" t="s">
        <v>71</v>
      </c>
      <c r="AY1691" s="226" t="s">
        <v>135</v>
      </c>
    </row>
    <row r="1692" spans="1:65" s="15" customFormat="1" ht="10.199999999999999">
      <c r="B1692" s="227"/>
      <c r="C1692" s="228"/>
      <c r="D1692" s="207" t="s">
        <v>144</v>
      </c>
      <c r="E1692" s="229" t="s">
        <v>18</v>
      </c>
      <c r="F1692" s="230" t="s">
        <v>147</v>
      </c>
      <c r="G1692" s="228"/>
      <c r="H1692" s="231">
        <v>104</v>
      </c>
      <c r="I1692" s="232"/>
      <c r="J1692" s="228"/>
      <c r="K1692" s="228"/>
      <c r="L1692" s="233"/>
      <c r="M1692" s="234"/>
      <c r="N1692" s="235"/>
      <c r="O1692" s="235"/>
      <c r="P1692" s="235"/>
      <c r="Q1692" s="235"/>
      <c r="R1692" s="235"/>
      <c r="S1692" s="235"/>
      <c r="T1692" s="236"/>
      <c r="AT1692" s="237" t="s">
        <v>144</v>
      </c>
      <c r="AU1692" s="237" t="s">
        <v>80</v>
      </c>
      <c r="AV1692" s="15" t="s">
        <v>142</v>
      </c>
      <c r="AW1692" s="15" t="s">
        <v>33</v>
      </c>
      <c r="AX1692" s="15" t="s">
        <v>78</v>
      </c>
      <c r="AY1692" s="237" t="s">
        <v>135</v>
      </c>
    </row>
    <row r="1693" spans="1:65" s="2" customFormat="1" ht="21.75" customHeight="1">
      <c r="A1693" s="35"/>
      <c r="B1693" s="36"/>
      <c r="C1693" s="193" t="s">
        <v>1295</v>
      </c>
      <c r="D1693" s="193" t="s">
        <v>137</v>
      </c>
      <c r="E1693" s="194" t="s">
        <v>1296</v>
      </c>
      <c r="F1693" s="195" t="s">
        <v>1297</v>
      </c>
      <c r="G1693" s="196" t="s">
        <v>239</v>
      </c>
      <c r="H1693" s="197">
        <v>6</v>
      </c>
      <c r="I1693" s="198"/>
      <c r="J1693" s="197">
        <f>ROUND(I1693*H1693,2)</f>
        <v>0</v>
      </c>
      <c r="K1693" s="195" t="s">
        <v>141</v>
      </c>
      <c r="L1693" s="40"/>
      <c r="M1693" s="199" t="s">
        <v>18</v>
      </c>
      <c r="N1693" s="200" t="s">
        <v>42</v>
      </c>
      <c r="O1693" s="65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R1693" s="203" t="s">
        <v>261</v>
      </c>
      <c r="AT1693" s="203" t="s">
        <v>137</v>
      </c>
      <c r="AU1693" s="203" t="s">
        <v>80</v>
      </c>
      <c r="AY1693" s="18" t="s">
        <v>135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8" t="s">
        <v>78</v>
      </c>
      <c r="BK1693" s="204">
        <f>ROUND(I1693*H1693,2)</f>
        <v>0</v>
      </c>
      <c r="BL1693" s="18" t="s">
        <v>261</v>
      </c>
      <c r="BM1693" s="203" t="s">
        <v>1298</v>
      </c>
    </row>
    <row r="1694" spans="1:65" s="13" customFormat="1" ht="10.199999999999999">
      <c r="B1694" s="205"/>
      <c r="C1694" s="206"/>
      <c r="D1694" s="207" t="s">
        <v>144</v>
      </c>
      <c r="E1694" s="208" t="s">
        <v>18</v>
      </c>
      <c r="F1694" s="209" t="s">
        <v>1299</v>
      </c>
      <c r="G1694" s="206"/>
      <c r="H1694" s="208" t="s">
        <v>18</v>
      </c>
      <c r="I1694" s="210"/>
      <c r="J1694" s="206"/>
      <c r="K1694" s="206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144</v>
      </c>
      <c r="AU1694" s="215" t="s">
        <v>80</v>
      </c>
      <c r="AV1694" s="13" t="s">
        <v>78</v>
      </c>
      <c r="AW1694" s="13" t="s">
        <v>33</v>
      </c>
      <c r="AX1694" s="13" t="s">
        <v>71</v>
      </c>
      <c r="AY1694" s="215" t="s">
        <v>135</v>
      </c>
    </row>
    <row r="1695" spans="1:65" s="14" customFormat="1" ht="10.199999999999999">
      <c r="B1695" s="216"/>
      <c r="C1695" s="217"/>
      <c r="D1695" s="207" t="s">
        <v>144</v>
      </c>
      <c r="E1695" s="218" t="s">
        <v>18</v>
      </c>
      <c r="F1695" s="219" t="s">
        <v>80</v>
      </c>
      <c r="G1695" s="217"/>
      <c r="H1695" s="220">
        <v>2</v>
      </c>
      <c r="I1695" s="221"/>
      <c r="J1695" s="217"/>
      <c r="K1695" s="217"/>
      <c r="L1695" s="222"/>
      <c r="M1695" s="223"/>
      <c r="N1695" s="224"/>
      <c r="O1695" s="224"/>
      <c r="P1695" s="224"/>
      <c r="Q1695" s="224"/>
      <c r="R1695" s="224"/>
      <c r="S1695" s="224"/>
      <c r="T1695" s="225"/>
      <c r="AT1695" s="226" t="s">
        <v>144</v>
      </c>
      <c r="AU1695" s="226" t="s">
        <v>80</v>
      </c>
      <c r="AV1695" s="14" t="s">
        <v>80</v>
      </c>
      <c r="AW1695" s="14" t="s">
        <v>33</v>
      </c>
      <c r="AX1695" s="14" t="s">
        <v>71</v>
      </c>
      <c r="AY1695" s="226" t="s">
        <v>135</v>
      </c>
    </row>
    <row r="1696" spans="1:65" s="13" customFormat="1" ht="10.199999999999999">
      <c r="B1696" s="205"/>
      <c r="C1696" s="206"/>
      <c r="D1696" s="207" t="s">
        <v>144</v>
      </c>
      <c r="E1696" s="208" t="s">
        <v>18</v>
      </c>
      <c r="F1696" s="209" t="s">
        <v>1300</v>
      </c>
      <c r="G1696" s="206"/>
      <c r="H1696" s="208" t="s">
        <v>18</v>
      </c>
      <c r="I1696" s="210"/>
      <c r="J1696" s="206"/>
      <c r="K1696" s="206"/>
      <c r="L1696" s="211"/>
      <c r="M1696" s="212"/>
      <c r="N1696" s="213"/>
      <c r="O1696" s="213"/>
      <c r="P1696" s="213"/>
      <c r="Q1696" s="213"/>
      <c r="R1696" s="213"/>
      <c r="S1696" s="213"/>
      <c r="T1696" s="214"/>
      <c r="AT1696" s="215" t="s">
        <v>144</v>
      </c>
      <c r="AU1696" s="215" t="s">
        <v>80</v>
      </c>
      <c r="AV1696" s="13" t="s">
        <v>78</v>
      </c>
      <c r="AW1696" s="13" t="s">
        <v>33</v>
      </c>
      <c r="AX1696" s="13" t="s">
        <v>71</v>
      </c>
      <c r="AY1696" s="215" t="s">
        <v>135</v>
      </c>
    </row>
    <row r="1697" spans="1:65" s="14" customFormat="1" ht="10.199999999999999">
      <c r="B1697" s="216"/>
      <c r="C1697" s="217"/>
      <c r="D1697" s="207" t="s">
        <v>144</v>
      </c>
      <c r="E1697" s="218" t="s">
        <v>18</v>
      </c>
      <c r="F1697" s="219" t="s">
        <v>78</v>
      </c>
      <c r="G1697" s="217"/>
      <c r="H1697" s="220">
        <v>1</v>
      </c>
      <c r="I1697" s="221"/>
      <c r="J1697" s="217"/>
      <c r="K1697" s="217"/>
      <c r="L1697" s="222"/>
      <c r="M1697" s="223"/>
      <c r="N1697" s="224"/>
      <c r="O1697" s="224"/>
      <c r="P1697" s="224"/>
      <c r="Q1697" s="224"/>
      <c r="R1697" s="224"/>
      <c r="S1697" s="224"/>
      <c r="T1697" s="225"/>
      <c r="AT1697" s="226" t="s">
        <v>144</v>
      </c>
      <c r="AU1697" s="226" t="s">
        <v>80</v>
      </c>
      <c r="AV1697" s="14" t="s">
        <v>80</v>
      </c>
      <c r="AW1697" s="14" t="s">
        <v>33</v>
      </c>
      <c r="AX1697" s="14" t="s">
        <v>71</v>
      </c>
      <c r="AY1697" s="226" t="s">
        <v>135</v>
      </c>
    </row>
    <row r="1698" spans="1:65" s="13" customFormat="1" ht="10.199999999999999">
      <c r="B1698" s="205"/>
      <c r="C1698" s="206"/>
      <c r="D1698" s="207" t="s">
        <v>144</v>
      </c>
      <c r="E1698" s="208" t="s">
        <v>18</v>
      </c>
      <c r="F1698" s="209" t="s">
        <v>1301</v>
      </c>
      <c r="G1698" s="206"/>
      <c r="H1698" s="208" t="s">
        <v>18</v>
      </c>
      <c r="I1698" s="210"/>
      <c r="J1698" s="206"/>
      <c r="K1698" s="206"/>
      <c r="L1698" s="211"/>
      <c r="M1698" s="212"/>
      <c r="N1698" s="213"/>
      <c r="O1698" s="213"/>
      <c r="P1698" s="213"/>
      <c r="Q1698" s="213"/>
      <c r="R1698" s="213"/>
      <c r="S1698" s="213"/>
      <c r="T1698" s="214"/>
      <c r="AT1698" s="215" t="s">
        <v>144</v>
      </c>
      <c r="AU1698" s="215" t="s">
        <v>80</v>
      </c>
      <c r="AV1698" s="13" t="s">
        <v>78</v>
      </c>
      <c r="AW1698" s="13" t="s">
        <v>33</v>
      </c>
      <c r="AX1698" s="13" t="s">
        <v>71</v>
      </c>
      <c r="AY1698" s="215" t="s">
        <v>135</v>
      </c>
    </row>
    <row r="1699" spans="1:65" s="14" customFormat="1" ht="10.199999999999999">
      <c r="B1699" s="216"/>
      <c r="C1699" s="217"/>
      <c r="D1699" s="207" t="s">
        <v>144</v>
      </c>
      <c r="E1699" s="218" t="s">
        <v>18</v>
      </c>
      <c r="F1699" s="219" t="s">
        <v>80</v>
      </c>
      <c r="G1699" s="217"/>
      <c r="H1699" s="220">
        <v>2</v>
      </c>
      <c r="I1699" s="221"/>
      <c r="J1699" s="217"/>
      <c r="K1699" s="217"/>
      <c r="L1699" s="222"/>
      <c r="M1699" s="223"/>
      <c r="N1699" s="224"/>
      <c r="O1699" s="224"/>
      <c r="P1699" s="224"/>
      <c r="Q1699" s="224"/>
      <c r="R1699" s="224"/>
      <c r="S1699" s="224"/>
      <c r="T1699" s="225"/>
      <c r="AT1699" s="226" t="s">
        <v>144</v>
      </c>
      <c r="AU1699" s="226" t="s">
        <v>80</v>
      </c>
      <c r="AV1699" s="14" t="s">
        <v>80</v>
      </c>
      <c r="AW1699" s="14" t="s">
        <v>33</v>
      </c>
      <c r="AX1699" s="14" t="s">
        <v>71</v>
      </c>
      <c r="AY1699" s="226" t="s">
        <v>135</v>
      </c>
    </row>
    <row r="1700" spans="1:65" s="13" customFormat="1" ht="10.199999999999999">
      <c r="B1700" s="205"/>
      <c r="C1700" s="206"/>
      <c r="D1700" s="207" t="s">
        <v>144</v>
      </c>
      <c r="E1700" s="208" t="s">
        <v>18</v>
      </c>
      <c r="F1700" s="209" t="s">
        <v>1302</v>
      </c>
      <c r="G1700" s="206"/>
      <c r="H1700" s="208" t="s">
        <v>18</v>
      </c>
      <c r="I1700" s="210"/>
      <c r="J1700" s="206"/>
      <c r="K1700" s="206"/>
      <c r="L1700" s="211"/>
      <c r="M1700" s="212"/>
      <c r="N1700" s="213"/>
      <c r="O1700" s="213"/>
      <c r="P1700" s="213"/>
      <c r="Q1700" s="213"/>
      <c r="R1700" s="213"/>
      <c r="S1700" s="213"/>
      <c r="T1700" s="214"/>
      <c r="AT1700" s="215" t="s">
        <v>144</v>
      </c>
      <c r="AU1700" s="215" t="s">
        <v>80</v>
      </c>
      <c r="AV1700" s="13" t="s">
        <v>78</v>
      </c>
      <c r="AW1700" s="13" t="s">
        <v>33</v>
      </c>
      <c r="AX1700" s="13" t="s">
        <v>71</v>
      </c>
      <c r="AY1700" s="215" t="s">
        <v>135</v>
      </c>
    </row>
    <row r="1701" spans="1:65" s="14" customFormat="1" ht="10.199999999999999">
      <c r="B1701" s="216"/>
      <c r="C1701" s="217"/>
      <c r="D1701" s="207" t="s">
        <v>144</v>
      </c>
      <c r="E1701" s="218" t="s">
        <v>18</v>
      </c>
      <c r="F1701" s="219" t="s">
        <v>78</v>
      </c>
      <c r="G1701" s="217"/>
      <c r="H1701" s="220">
        <v>1</v>
      </c>
      <c r="I1701" s="221"/>
      <c r="J1701" s="217"/>
      <c r="K1701" s="217"/>
      <c r="L1701" s="222"/>
      <c r="M1701" s="223"/>
      <c r="N1701" s="224"/>
      <c r="O1701" s="224"/>
      <c r="P1701" s="224"/>
      <c r="Q1701" s="224"/>
      <c r="R1701" s="224"/>
      <c r="S1701" s="224"/>
      <c r="T1701" s="225"/>
      <c r="AT1701" s="226" t="s">
        <v>144</v>
      </c>
      <c r="AU1701" s="226" t="s">
        <v>80</v>
      </c>
      <c r="AV1701" s="14" t="s">
        <v>80</v>
      </c>
      <c r="AW1701" s="14" t="s">
        <v>33</v>
      </c>
      <c r="AX1701" s="14" t="s">
        <v>71</v>
      </c>
      <c r="AY1701" s="226" t="s">
        <v>135</v>
      </c>
    </row>
    <row r="1702" spans="1:65" s="15" customFormat="1" ht="10.199999999999999">
      <c r="B1702" s="227"/>
      <c r="C1702" s="228"/>
      <c r="D1702" s="207" t="s">
        <v>144</v>
      </c>
      <c r="E1702" s="229" t="s">
        <v>18</v>
      </c>
      <c r="F1702" s="230" t="s">
        <v>147</v>
      </c>
      <c r="G1702" s="228"/>
      <c r="H1702" s="231">
        <v>6</v>
      </c>
      <c r="I1702" s="232"/>
      <c r="J1702" s="228"/>
      <c r="K1702" s="228"/>
      <c r="L1702" s="233"/>
      <c r="M1702" s="234"/>
      <c r="N1702" s="235"/>
      <c r="O1702" s="235"/>
      <c r="P1702" s="235"/>
      <c r="Q1702" s="235"/>
      <c r="R1702" s="235"/>
      <c r="S1702" s="235"/>
      <c r="T1702" s="236"/>
      <c r="AT1702" s="237" t="s">
        <v>144</v>
      </c>
      <c r="AU1702" s="237" t="s">
        <v>80</v>
      </c>
      <c r="AV1702" s="15" t="s">
        <v>142</v>
      </c>
      <c r="AW1702" s="15" t="s">
        <v>33</v>
      </c>
      <c r="AX1702" s="15" t="s">
        <v>78</v>
      </c>
      <c r="AY1702" s="237" t="s">
        <v>135</v>
      </c>
    </row>
    <row r="1703" spans="1:65" s="2" customFormat="1" ht="21.75" customHeight="1">
      <c r="A1703" s="35"/>
      <c r="B1703" s="36"/>
      <c r="C1703" s="193" t="s">
        <v>1303</v>
      </c>
      <c r="D1703" s="193" t="s">
        <v>137</v>
      </c>
      <c r="E1703" s="194" t="s">
        <v>1304</v>
      </c>
      <c r="F1703" s="195" t="s">
        <v>1305</v>
      </c>
      <c r="G1703" s="196" t="s">
        <v>239</v>
      </c>
      <c r="H1703" s="197">
        <v>2</v>
      </c>
      <c r="I1703" s="198"/>
      <c r="J1703" s="197">
        <f>ROUND(I1703*H1703,2)</f>
        <v>0</v>
      </c>
      <c r="K1703" s="195" t="s">
        <v>141</v>
      </c>
      <c r="L1703" s="40"/>
      <c r="M1703" s="199" t="s">
        <v>18</v>
      </c>
      <c r="N1703" s="200" t="s">
        <v>42</v>
      </c>
      <c r="O1703" s="65"/>
      <c r="P1703" s="201">
        <f>O1703*H1703</f>
        <v>0</v>
      </c>
      <c r="Q1703" s="201">
        <v>0</v>
      </c>
      <c r="R1703" s="201">
        <f>Q1703*H1703</f>
        <v>0</v>
      </c>
      <c r="S1703" s="201">
        <v>0</v>
      </c>
      <c r="T1703" s="202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3" t="s">
        <v>261</v>
      </c>
      <c r="AT1703" s="203" t="s">
        <v>137</v>
      </c>
      <c r="AU1703" s="203" t="s">
        <v>80</v>
      </c>
      <c r="AY1703" s="18" t="s">
        <v>135</v>
      </c>
      <c r="BE1703" s="204">
        <f>IF(N1703="základní",J1703,0)</f>
        <v>0</v>
      </c>
      <c r="BF1703" s="204">
        <f>IF(N1703="snížená",J1703,0)</f>
        <v>0</v>
      </c>
      <c r="BG1703" s="204">
        <f>IF(N1703="zákl. přenesená",J1703,0)</f>
        <v>0</v>
      </c>
      <c r="BH1703" s="204">
        <f>IF(N1703="sníž. přenesená",J1703,0)</f>
        <v>0</v>
      </c>
      <c r="BI1703" s="204">
        <f>IF(N1703="nulová",J1703,0)</f>
        <v>0</v>
      </c>
      <c r="BJ1703" s="18" t="s">
        <v>78</v>
      </c>
      <c r="BK1703" s="204">
        <f>ROUND(I1703*H1703,2)</f>
        <v>0</v>
      </c>
      <c r="BL1703" s="18" t="s">
        <v>261</v>
      </c>
      <c r="BM1703" s="203" t="s">
        <v>1306</v>
      </c>
    </row>
    <row r="1704" spans="1:65" s="13" customFormat="1" ht="10.199999999999999">
      <c r="B1704" s="205"/>
      <c r="C1704" s="206"/>
      <c r="D1704" s="207" t="s">
        <v>144</v>
      </c>
      <c r="E1704" s="208" t="s">
        <v>18</v>
      </c>
      <c r="F1704" s="209" t="s">
        <v>1307</v>
      </c>
      <c r="G1704" s="206"/>
      <c r="H1704" s="208" t="s">
        <v>18</v>
      </c>
      <c r="I1704" s="210"/>
      <c r="J1704" s="206"/>
      <c r="K1704" s="206"/>
      <c r="L1704" s="211"/>
      <c r="M1704" s="212"/>
      <c r="N1704" s="213"/>
      <c r="O1704" s="213"/>
      <c r="P1704" s="213"/>
      <c r="Q1704" s="213"/>
      <c r="R1704" s="213"/>
      <c r="S1704" s="213"/>
      <c r="T1704" s="214"/>
      <c r="AT1704" s="215" t="s">
        <v>144</v>
      </c>
      <c r="AU1704" s="215" t="s">
        <v>80</v>
      </c>
      <c r="AV1704" s="13" t="s">
        <v>78</v>
      </c>
      <c r="AW1704" s="13" t="s">
        <v>33</v>
      </c>
      <c r="AX1704" s="13" t="s">
        <v>71</v>
      </c>
      <c r="AY1704" s="215" t="s">
        <v>135</v>
      </c>
    </row>
    <row r="1705" spans="1:65" s="14" customFormat="1" ht="10.199999999999999">
      <c r="B1705" s="216"/>
      <c r="C1705" s="217"/>
      <c r="D1705" s="207" t="s">
        <v>144</v>
      </c>
      <c r="E1705" s="218" t="s">
        <v>18</v>
      </c>
      <c r="F1705" s="219" t="s">
        <v>80</v>
      </c>
      <c r="G1705" s="217"/>
      <c r="H1705" s="220">
        <v>2</v>
      </c>
      <c r="I1705" s="221"/>
      <c r="J1705" s="217"/>
      <c r="K1705" s="217"/>
      <c r="L1705" s="222"/>
      <c r="M1705" s="223"/>
      <c r="N1705" s="224"/>
      <c r="O1705" s="224"/>
      <c r="P1705" s="224"/>
      <c r="Q1705" s="224"/>
      <c r="R1705" s="224"/>
      <c r="S1705" s="224"/>
      <c r="T1705" s="225"/>
      <c r="AT1705" s="226" t="s">
        <v>144</v>
      </c>
      <c r="AU1705" s="226" t="s">
        <v>80</v>
      </c>
      <c r="AV1705" s="14" t="s">
        <v>80</v>
      </c>
      <c r="AW1705" s="14" t="s">
        <v>33</v>
      </c>
      <c r="AX1705" s="14" t="s">
        <v>71</v>
      </c>
      <c r="AY1705" s="226" t="s">
        <v>135</v>
      </c>
    </row>
    <row r="1706" spans="1:65" s="15" customFormat="1" ht="10.199999999999999">
      <c r="B1706" s="227"/>
      <c r="C1706" s="228"/>
      <c r="D1706" s="207" t="s">
        <v>144</v>
      </c>
      <c r="E1706" s="229" t="s">
        <v>18</v>
      </c>
      <c r="F1706" s="230" t="s">
        <v>147</v>
      </c>
      <c r="G1706" s="228"/>
      <c r="H1706" s="231">
        <v>2</v>
      </c>
      <c r="I1706" s="232"/>
      <c r="J1706" s="228"/>
      <c r="K1706" s="228"/>
      <c r="L1706" s="233"/>
      <c r="M1706" s="234"/>
      <c r="N1706" s="235"/>
      <c r="O1706" s="235"/>
      <c r="P1706" s="235"/>
      <c r="Q1706" s="235"/>
      <c r="R1706" s="235"/>
      <c r="S1706" s="235"/>
      <c r="T1706" s="236"/>
      <c r="AT1706" s="237" t="s">
        <v>144</v>
      </c>
      <c r="AU1706" s="237" t="s">
        <v>80</v>
      </c>
      <c r="AV1706" s="15" t="s">
        <v>142</v>
      </c>
      <c r="AW1706" s="15" t="s">
        <v>33</v>
      </c>
      <c r="AX1706" s="15" t="s">
        <v>78</v>
      </c>
      <c r="AY1706" s="237" t="s">
        <v>135</v>
      </c>
    </row>
    <row r="1707" spans="1:65" s="2" customFormat="1" ht="16.5" customHeight="1">
      <c r="A1707" s="35"/>
      <c r="B1707" s="36"/>
      <c r="C1707" s="238" t="s">
        <v>1308</v>
      </c>
      <c r="D1707" s="238" t="s">
        <v>281</v>
      </c>
      <c r="E1707" s="239" t="s">
        <v>1309</v>
      </c>
      <c r="F1707" s="240" t="s">
        <v>1310</v>
      </c>
      <c r="G1707" s="241" t="s">
        <v>320</v>
      </c>
      <c r="H1707" s="242">
        <v>152.4</v>
      </c>
      <c r="I1707" s="243"/>
      <c r="J1707" s="242">
        <f>ROUND(I1707*H1707,2)</f>
        <v>0</v>
      </c>
      <c r="K1707" s="240" t="s">
        <v>141</v>
      </c>
      <c r="L1707" s="244"/>
      <c r="M1707" s="245" t="s">
        <v>18</v>
      </c>
      <c r="N1707" s="246" t="s">
        <v>42</v>
      </c>
      <c r="O1707" s="65"/>
      <c r="P1707" s="201">
        <f>O1707*H1707</f>
        <v>0</v>
      </c>
      <c r="Q1707" s="201">
        <v>5.0000000000000001E-3</v>
      </c>
      <c r="R1707" s="201">
        <f>Q1707*H1707</f>
        <v>0.76200000000000001</v>
      </c>
      <c r="S1707" s="201">
        <v>0</v>
      </c>
      <c r="T1707" s="202">
        <f>S1707*H1707</f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203" t="s">
        <v>395</v>
      </c>
      <c r="AT1707" s="203" t="s">
        <v>281</v>
      </c>
      <c r="AU1707" s="203" t="s">
        <v>80</v>
      </c>
      <c r="AY1707" s="18" t="s">
        <v>135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8" t="s">
        <v>78</v>
      </c>
      <c r="BK1707" s="204">
        <f>ROUND(I1707*H1707,2)</f>
        <v>0</v>
      </c>
      <c r="BL1707" s="18" t="s">
        <v>261</v>
      </c>
      <c r="BM1707" s="203" t="s">
        <v>1311</v>
      </c>
    </row>
    <row r="1708" spans="1:65" s="13" customFormat="1" ht="10.199999999999999">
      <c r="B1708" s="205"/>
      <c r="C1708" s="206"/>
      <c r="D1708" s="207" t="s">
        <v>144</v>
      </c>
      <c r="E1708" s="208" t="s">
        <v>18</v>
      </c>
      <c r="F1708" s="209" t="s">
        <v>1022</v>
      </c>
      <c r="G1708" s="206"/>
      <c r="H1708" s="208" t="s">
        <v>18</v>
      </c>
      <c r="I1708" s="210"/>
      <c r="J1708" s="206"/>
      <c r="K1708" s="206"/>
      <c r="L1708" s="211"/>
      <c r="M1708" s="212"/>
      <c r="N1708" s="213"/>
      <c r="O1708" s="213"/>
      <c r="P1708" s="213"/>
      <c r="Q1708" s="213"/>
      <c r="R1708" s="213"/>
      <c r="S1708" s="213"/>
      <c r="T1708" s="214"/>
      <c r="AT1708" s="215" t="s">
        <v>144</v>
      </c>
      <c r="AU1708" s="215" t="s">
        <v>80</v>
      </c>
      <c r="AV1708" s="13" t="s">
        <v>78</v>
      </c>
      <c r="AW1708" s="13" t="s">
        <v>33</v>
      </c>
      <c r="AX1708" s="13" t="s">
        <v>71</v>
      </c>
      <c r="AY1708" s="215" t="s">
        <v>135</v>
      </c>
    </row>
    <row r="1709" spans="1:65" s="14" customFormat="1" ht="10.199999999999999">
      <c r="B1709" s="216"/>
      <c r="C1709" s="217"/>
      <c r="D1709" s="207" t="s">
        <v>144</v>
      </c>
      <c r="E1709" s="218" t="s">
        <v>18</v>
      </c>
      <c r="F1709" s="219" t="s">
        <v>1312</v>
      </c>
      <c r="G1709" s="217"/>
      <c r="H1709" s="220">
        <v>67.2</v>
      </c>
      <c r="I1709" s="221"/>
      <c r="J1709" s="217"/>
      <c r="K1709" s="217"/>
      <c r="L1709" s="222"/>
      <c r="M1709" s="223"/>
      <c r="N1709" s="224"/>
      <c r="O1709" s="224"/>
      <c r="P1709" s="224"/>
      <c r="Q1709" s="224"/>
      <c r="R1709" s="224"/>
      <c r="S1709" s="224"/>
      <c r="T1709" s="225"/>
      <c r="AT1709" s="226" t="s">
        <v>144</v>
      </c>
      <c r="AU1709" s="226" t="s">
        <v>80</v>
      </c>
      <c r="AV1709" s="14" t="s">
        <v>80</v>
      </c>
      <c r="AW1709" s="14" t="s">
        <v>33</v>
      </c>
      <c r="AX1709" s="14" t="s">
        <v>71</v>
      </c>
      <c r="AY1709" s="226" t="s">
        <v>135</v>
      </c>
    </row>
    <row r="1710" spans="1:65" s="13" customFormat="1" ht="10.199999999999999">
      <c r="B1710" s="205"/>
      <c r="C1710" s="206"/>
      <c r="D1710" s="207" t="s">
        <v>144</v>
      </c>
      <c r="E1710" s="208" t="s">
        <v>18</v>
      </c>
      <c r="F1710" s="209" t="s">
        <v>1024</v>
      </c>
      <c r="G1710" s="206"/>
      <c r="H1710" s="208" t="s">
        <v>18</v>
      </c>
      <c r="I1710" s="210"/>
      <c r="J1710" s="206"/>
      <c r="K1710" s="206"/>
      <c r="L1710" s="211"/>
      <c r="M1710" s="212"/>
      <c r="N1710" s="213"/>
      <c r="O1710" s="213"/>
      <c r="P1710" s="213"/>
      <c r="Q1710" s="213"/>
      <c r="R1710" s="213"/>
      <c r="S1710" s="213"/>
      <c r="T1710" s="214"/>
      <c r="AT1710" s="215" t="s">
        <v>144</v>
      </c>
      <c r="AU1710" s="215" t="s">
        <v>80</v>
      </c>
      <c r="AV1710" s="13" t="s">
        <v>78</v>
      </c>
      <c r="AW1710" s="13" t="s">
        <v>33</v>
      </c>
      <c r="AX1710" s="13" t="s">
        <v>71</v>
      </c>
      <c r="AY1710" s="215" t="s">
        <v>135</v>
      </c>
    </row>
    <row r="1711" spans="1:65" s="14" customFormat="1" ht="10.199999999999999">
      <c r="B1711" s="216"/>
      <c r="C1711" s="217"/>
      <c r="D1711" s="207" t="s">
        <v>144</v>
      </c>
      <c r="E1711" s="218" t="s">
        <v>18</v>
      </c>
      <c r="F1711" s="219" t="s">
        <v>1313</v>
      </c>
      <c r="G1711" s="217"/>
      <c r="H1711" s="220">
        <v>13.2</v>
      </c>
      <c r="I1711" s="221"/>
      <c r="J1711" s="217"/>
      <c r="K1711" s="217"/>
      <c r="L1711" s="222"/>
      <c r="M1711" s="223"/>
      <c r="N1711" s="224"/>
      <c r="O1711" s="224"/>
      <c r="P1711" s="224"/>
      <c r="Q1711" s="224"/>
      <c r="R1711" s="224"/>
      <c r="S1711" s="224"/>
      <c r="T1711" s="225"/>
      <c r="AT1711" s="226" t="s">
        <v>144</v>
      </c>
      <c r="AU1711" s="226" t="s">
        <v>80</v>
      </c>
      <c r="AV1711" s="14" t="s">
        <v>80</v>
      </c>
      <c r="AW1711" s="14" t="s">
        <v>33</v>
      </c>
      <c r="AX1711" s="14" t="s">
        <v>71</v>
      </c>
      <c r="AY1711" s="226" t="s">
        <v>135</v>
      </c>
    </row>
    <row r="1712" spans="1:65" s="13" customFormat="1" ht="10.199999999999999">
      <c r="B1712" s="205"/>
      <c r="C1712" s="206"/>
      <c r="D1712" s="207" t="s">
        <v>144</v>
      </c>
      <c r="E1712" s="208" t="s">
        <v>18</v>
      </c>
      <c r="F1712" s="209" t="s">
        <v>1293</v>
      </c>
      <c r="G1712" s="206"/>
      <c r="H1712" s="208" t="s">
        <v>18</v>
      </c>
      <c r="I1712" s="210"/>
      <c r="J1712" s="206"/>
      <c r="K1712" s="206"/>
      <c r="L1712" s="211"/>
      <c r="M1712" s="212"/>
      <c r="N1712" s="213"/>
      <c r="O1712" s="213"/>
      <c r="P1712" s="213"/>
      <c r="Q1712" s="213"/>
      <c r="R1712" s="213"/>
      <c r="S1712" s="213"/>
      <c r="T1712" s="214"/>
      <c r="AT1712" s="215" t="s">
        <v>144</v>
      </c>
      <c r="AU1712" s="215" t="s">
        <v>80</v>
      </c>
      <c r="AV1712" s="13" t="s">
        <v>78</v>
      </c>
      <c r="AW1712" s="13" t="s">
        <v>33</v>
      </c>
      <c r="AX1712" s="13" t="s">
        <v>71</v>
      </c>
      <c r="AY1712" s="215" t="s">
        <v>135</v>
      </c>
    </row>
    <row r="1713" spans="2:51" s="14" customFormat="1" ht="10.199999999999999">
      <c r="B1713" s="216"/>
      <c r="C1713" s="217"/>
      <c r="D1713" s="207" t="s">
        <v>144</v>
      </c>
      <c r="E1713" s="218" t="s">
        <v>18</v>
      </c>
      <c r="F1713" s="219" t="s">
        <v>1314</v>
      </c>
      <c r="G1713" s="217"/>
      <c r="H1713" s="220">
        <v>2.4</v>
      </c>
      <c r="I1713" s="221"/>
      <c r="J1713" s="217"/>
      <c r="K1713" s="217"/>
      <c r="L1713" s="222"/>
      <c r="M1713" s="223"/>
      <c r="N1713" s="224"/>
      <c r="O1713" s="224"/>
      <c r="P1713" s="224"/>
      <c r="Q1713" s="224"/>
      <c r="R1713" s="224"/>
      <c r="S1713" s="224"/>
      <c r="T1713" s="225"/>
      <c r="AT1713" s="226" t="s">
        <v>144</v>
      </c>
      <c r="AU1713" s="226" t="s">
        <v>80</v>
      </c>
      <c r="AV1713" s="14" t="s">
        <v>80</v>
      </c>
      <c r="AW1713" s="14" t="s">
        <v>33</v>
      </c>
      <c r="AX1713" s="14" t="s">
        <v>71</v>
      </c>
      <c r="AY1713" s="226" t="s">
        <v>135</v>
      </c>
    </row>
    <row r="1714" spans="2:51" s="13" customFormat="1" ht="10.199999999999999">
      <c r="B1714" s="205"/>
      <c r="C1714" s="206"/>
      <c r="D1714" s="207" t="s">
        <v>144</v>
      </c>
      <c r="E1714" s="208" t="s">
        <v>18</v>
      </c>
      <c r="F1714" s="209" t="s">
        <v>1025</v>
      </c>
      <c r="G1714" s="206"/>
      <c r="H1714" s="208" t="s">
        <v>18</v>
      </c>
      <c r="I1714" s="210"/>
      <c r="J1714" s="206"/>
      <c r="K1714" s="206"/>
      <c r="L1714" s="211"/>
      <c r="M1714" s="212"/>
      <c r="N1714" s="213"/>
      <c r="O1714" s="213"/>
      <c r="P1714" s="213"/>
      <c r="Q1714" s="213"/>
      <c r="R1714" s="213"/>
      <c r="S1714" s="213"/>
      <c r="T1714" s="214"/>
      <c r="AT1714" s="215" t="s">
        <v>144</v>
      </c>
      <c r="AU1714" s="215" t="s">
        <v>80</v>
      </c>
      <c r="AV1714" s="13" t="s">
        <v>78</v>
      </c>
      <c r="AW1714" s="13" t="s">
        <v>33</v>
      </c>
      <c r="AX1714" s="13" t="s">
        <v>71</v>
      </c>
      <c r="AY1714" s="215" t="s">
        <v>135</v>
      </c>
    </row>
    <row r="1715" spans="2:51" s="14" customFormat="1" ht="10.199999999999999">
      <c r="B1715" s="216"/>
      <c r="C1715" s="217"/>
      <c r="D1715" s="207" t="s">
        <v>144</v>
      </c>
      <c r="E1715" s="218" t="s">
        <v>18</v>
      </c>
      <c r="F1715" s="219" t="s">
        <v>1315</v>
      </c>
      <c r="G1715" s="217"/>
      <c r="H1715" s="220">
        <v>5.4</v>
      </c>
      <c r="I1715" s="221"/>
      <c r="J1715" s="217"/>
      <c r="K1715" s="217"/>
      <c r="L1715" s="222"/>
      <c r="M1715" s="223"/>
      <c r="N1715" s="224"/>
      <c r="O1715" s="224"/>
      <c r="P1715" s="224"/>
      <c r="Q1715" s="224"/>
      <c r="R1715" s="224"/>
      <c r="S1715" s="224"/>
      <c r="T1715" s="225"/>
      <c r="AT1715" s="226" t="s">
        <v>144</v>
      </c>
      <c r="AU1715" s="226" t="s">
        <v>80</v>
      </c>
      <c r="AV1715" s="14" t="s">
        <v>80</v>
      </c>
      <c r="AW1715" s="14" t="s">
        <v>33</v>
      </c>
      <c r="AX1715" s="14" t="s">
        <v>71</v>
      </c>
      <c r="AY1715" s="226" t="s">
        <v>135</v>
      </c>
    </row>
    <row r="1716" spans="2:51" s="13" customFormat="1" ht="10.199999999999999">
      <c r="B1716" s="205"/>
      <c r="C1716" s="206"/>
      <c r="D1716" s="207" t="s">
        <v>144</v>
      </c>
      <c r="E1716" s="208" t="s">
        <v>18</v>
      </c>
      <c r="F1716" s="209" t="s">
        <v>1299</v>
      </c>
      <c r="G1716" s="206"/>
      <c r="H1716" s="208" t="s">
        <v>18</v>
      </c>
      <c r="I1716" s="210"/>
      <c r="J1716" s="206"/>
      <c r="K1716" s="206"/>
      <c r="L1716" s="211"/>
      <c r="M1716" s="212"/>
      <c r="N1716" s="213"/>
      <c r="O1716" s="213"/>
      <c r="P1716" s="213"/>
      <c r="Q1716" s="213"/>
      <c r="R1716" s="213"/>
      <c r="S1716" s="213"/>
      <c r="T1716" s="214"/>
      <c r="AT1716" s="215" t="s">
        <v>144</v>
      </c>
      <c r="AU1716" s="215" t="s">
        <v>80</v>
      </c>
      <c r="AV1716" s="13" t="s">
        <v>78</v>
      </c>
      <c r="AW1716" s="13" t="s">
        <v>33</v>
      </c>
      <c r="AX1716" s="13" t="s">
        <v>71</v>
      </c>
      <c r="AY1716" s="215" t="s">
        <v>135</v>
      </c>
    </row>
    <row r="1717" spans="2:51" s="14" customFormat="1" ht="10.199999999999999">
      <c r="B1717" s="216"/>
      <c r="C1717" s="217"/>
      <c r="D1717" s="207" t="s">
        <v>144</v>
      </c>
      <c r="E1717" s="218" t="s">
        <v>18</v>
      </c>
      <c r="F1717" s="219" t="s">
        <v>645</v>
      </c>
      <c r="G1717" s="217"/>
      <c r="H1717" s="220">
        <v>4</v>
      </c>
      <c r="I1717" s="221"/>
      <c r="J1717" s="217"/>
      <c r="K1717" s="217"/>
      <c r="L1717" s="222"/>
      <c r="M1717" s="223"/>
      <c r="N1717" s="224"/>
      <c r="O1717" s="224"/>
      <c r="P1717" s="224"/>
      <c r="Q1717" s="224"/>
      <c r="R1717" s="224"/>
      <c r="S1717" s="224"/>
      <c r="T1717" s="225"/>
      <c r="AT1717" s="226" t="s">
        <v>144</v>
      </c>
      <c r="AU1717" s="226" t="s">
        <v>80</v>
      </c>
      <c r="AV1717" s="14" t="s">
        <v>80</v>
      </c>
      <c r="AW1717" s="14" t="s">
        <v>33</v>
      </c>
      <c r="AX1717" s="14" t="s">
        <v>71</v>
      </c>
      <c r="AY1717" s="226" t="s">
        <v>135</v>
      </c>
    </row>
    <row r="1718" spans="2:51" s="13" customFormat="1" ht="10.199999999999999">
      <c r="B1718" s="205"/>
      <c r="C1718" s="206"/>
      <c r="D1718" s="207" t="s">
        <v>144</v>
      </c>
      <c r="E1718" s="208" t="s">
        <v>18</v>
      </c>
      <c r="F1718" s="209" t="s">
        <v>1026</v>
      </c>
      <c r="G1718" s="206"/>
      <c r="H1718" s="208" t="s">
        <v>18</v>
      </c>
      <c r="I1718" s="210"/>
      <c r="J1718" s="206"/>
      <c r="K1718" s="206"/>
      <c r="L1718" s="211"/>
      <c r="M1718" s="212"/>
      <c r="N1718" s="213"/>
      <c r="O1718" s="213"/>
      <c r="P1718" s="213"/>
      <c r="Q1718" s="213"/>
      <c r="R1718" s="213"/>
      <c r="S1718" s="213"/>
      <c r="T1718" s="214"/>
      <c r="AT1718" s="215" t="s">
        <v>144</v>
      </c>
      <c r="AU1718" s="215" t="s">
        <v>80</v>
      </c>
      <c r="AV1718" s="13" t="s">
        <v>78</v>
      </c>
      <c r="AW1718" s="13" t="s">
        <v>33</v>
      </c>
      <c r="AX1718" s="13" t="s">
        <v>71</v>
      </c>
      <c r="AY1718" s="215" t="s">
        <v>135</v>
      </c>
    </row>
    <row r="1719" spans="2:51" s="14" customFormat="1" ht="10.199999999999999">
      <c r="B1719" s="216"/>
      <c r="C1719" s="217"/>
      <c r="D1719" s="207" t="s">
        <v>144</v>
      </c>
      <c r="E1719" s="218" t="s">
        <v>18</v>
      </c>
      <c r="F1719" s="219" t="s">
        <v>1316</v>
      </c>
      <c r="G1719" s="217"/>
      <c r="H1719" s="220">
        <v>36</v>
      </c>
      <c r="I1719" s="221"/>
      <c r="J1719" s="217"/>
      <c r="K1719" s="217"/>
      <c r="L1719" s="222"/>
      <c r="M1719" s="223"/>
      <c r="N1719" s="224"/>
      <c r="O1719" s="224"/>
      <c r="P1719" s="224"/>
      <c r="Q1719" s="224"/>
      <c r="R1719" s="224"/>
      <c r="S1719" s="224"/>
      <c r="T1719" s="225"/>
      <c r="AT1719" s="226" t="s">
        <v>144</v>
      </c>
      <c r="AU1719" s="226" t="s">
        <v>80</v>
      </c>
      <c r="AV1719" s="14" t="s">
        <v>80</v>
      </c>
      <c r="AW1719" s="14" t="s">
        <v>33</v>
      </c>
      <c r="AX1719" s="14" t="s">
        <v>71</v>
      </c>
      <c r="AY1719" s="226" t="s">
        <v>135</v>
      </c>
    </row>
    <row r="1720" spans="2:51" s="13" customFormat="1" ht="10.199999999999999">
      <c r="B1720" s="205"/>
      <c r="C1720" s="206"/>
      <c r="D1720" s="207" t="s">
        <v>144</v>
      </c>
      <c r="E1720" s="208" t="s">
        <v>18</v>
      </c>
      <c r="F1720" s="209" t="s">
        <v>1028</v>
      </c>
      <c r="G1720" s="206"/>
      <c r="H1720" s="208" t="s">
        <v>18</v>
      </c>
      <c r="I1720" s="210"/>
      <c r="J1720" s="206"/>
      <c r="K1720" s="206"/>
      <c r="L1720" s="211"/>
      <c r="M1720" s="212"/>
      <c r="N1720" s="213"/>
      <c r="O1720" s="213"/>
      <c r="P1720" s="213"/>
      <c r="Q1720" s="213"/>
      <c r="R1720" s="213"/>
      <c r="S1720" s="213"/>
      <c r="T1720" s="214"/>
      <c r="AT1720" s="215" t="s">
        <v>144</v>
      </c>
      <c r="AU1720" s="215" t="s">
        <v>80</v>
      </c>
      <c r="AV1720" s="13" t="s">
        <v>78</v>
      </c>
      <c r="AW1720" s="13" t="s">
        <v>33</v>
      </c>
      <c r="AX1720" s="13" t="s">
        <v>71</v>
      </c>
      <c r="AY1720" s="215" t="s">
        <v>135</v>
      </c>
    </row>
    <row r="1721" spans="2:51" s="14" customFormat="1" ht="10.199999999999999">
      <c r="B1721" s="216"/>
      <c r="C1721" s="217"/>
      <c r="D1721" s="207" t="s">
        <v>144</v>
      </c>
      <c r="E1721" s="218" t="s">
        <v>18</v>
      </c>
      <c r="F1721" s="219" t="s">
        <v>1317</v>
      </c>
      <c r="G1721" s="217"/>
      <c r="H1721" s="220">
        <v>3.6</v>
      </c>
      <c r="I1721" s="221"/>
      <c r="J1721" s="217"/>
      <c r="K1721" s="217"/>
      <c r="L1721" s="222"/>
      <c r="M1721" s="223"/>
      <c r="N1721" s="224"/>
      <c r="O1721" s="224"/>
      <c r="P1721" s="224"/>
      <c r="Q1721" s="224"/>
      <c r="R1721" s="224"/>
      <c r="S1721" s="224"/>
      <c r="T1721" s="225"/>
      <c r="AT1721" s="226" t="s">
        <v>144</v>
      </c>
      <c r="AU1721" s="226" t="s">
        <v>80</v>
      </c>
      <c r="AV1721" s="14" t="s">
        <v>80</v>
      </c>
      <c r="AW1721" s="14" t="s">
        <v>33</v>
      </c>
      <c r="AX1721" s="14" t="s">
        <v>71</v>
      </c>
      <c r="AY1721" s="226" t="s">
        <v>135</v>
      </c>
    </row>
    <row r="1722" spans="2:51" s="13" customFormat="1" ht="10.199999999999999">
      <c r="B1722" s="205"/>
      <c r="C1722" s="206"/>
      <c r="D1722" s="207" t="s">
        <v>144</v>
      </c>
      <c r="E1722" s="208" t="s">
        <v>18</v>
      </c>
      <c r="F1722" s="209" t="s">
        <v>1294</v>
      </c>
      <c r="G1722" s="206"/>
      <c r="H1722" s="208" t="s">
        <v>18</v>
      </c>
      <c r="I1722" s="210"/>
      <c r="J1722" s="206"/>
      <c r="K1722" s="206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144</v>
      </c>
      <c r="AU1722" s="215" t="s">
        <v>80</v>
      </c>
      <c r="AV1722" s="13" t="s">
        <v>78</v>
      </c>
      <c r="AW1722" s="13" t="s">
        <v>33</v>
      </c>
      <c r="AX1722" s="13" t="s">
        <v>71</v>
      </c>
      <c r="AY1722" s="215" t="s">
        <v>135</v>
      </c>
    </row>
    <row r="1723" spans="2:51" s="14" customFormat="1" ht="10.199999999999999">
      <c r="B1723" s="216"/>
      <c r="C1723" s="217"/>
      <c r="D1723" s="207" t="s">
        <v>144</v>
      </c>
      <c r="E1723" s="218" t="s">
        <v>18</v>
      </c>
      <c r="F1723" s="219" t="s">
        <v>1314</v>
      </c>
      <c r="G1723" s="217"/>
      <c r="H1723" s="220">
        <v>2.4</v>
      </c>
      <c r="I1723" s="221"/>
      <c r="J1723" s="217"/>
      <c r="K1723" s="217"/>
      <c r="L1723" s="222"/>
      <c r="M1723" s="223"/>
      <c r="N1723" s="224"/>
      <c r="O1723" s="224"/>
      <c r="P1723" s="224"/>
      <c r="Q1723" s="224"/>
      <c r="R1723" s="224"/>
      <c r="S1723" s="224"/>
      <c r="T1723" s="225"/>
      <c r="AT1723" s="226" t="s">
        <v>144</v>
      </c>
      <c r="AU1723" s="226" t="s">
        <v>80</v>
      </c>
      <c r="AV1723" s="14" t="s">
        <v>80</v>
      </c>
      <c r="AW1723" s="14" t="s">
        <v>33</v>
      </c>
      <c r="AX1723" s="14" t="s">
        <v>71</v>
      </c>
      <c r="AY1723" s="226" t="s">
        <v>135</v>
      </c>
    </row>
    <row r="1724" spans="2:51" s="13" customFormat="1" ht="10.199999999999999">
      <c r="B1724" s="205"/>
      <c r="C1724" s="206"/>
      <c r="D1724" s="207" t="s">
        <v>144</v>
      </c>
      <c r="E1724" s="208" t="s">
        <v>18</v>
      </c>
      <c r="F1724" s="209" t="s">
        <v>1307</v>
      </c>
      <c r="G1724" s="206"/>
      <c r="H1724" s="208" t="s">
        <v>18</v>
      </c>
      <c r="I1724" s="210"/>
      <c r="J1724" s="206"/>
      <c r="K1724" s="206"/>
      <c r="L1724" s="211"/>
      <c r="M1724" s="212"/>
      <c r="N1724" s="213"/>
      <c r="O1724" s="213"/>
      <c r="P1724" s="213"/>
      <c r="Q1724" s="213"/>
      <c r="R1724" s="213"/>
      <c r="S1724" s="213"/>
      <c r="T1724" s="214"/>
      <c r="AT1724" s="215" t="s">
        <v>144</v>
      </c>
      <c r="AU1724" s="215" t="s">
        <v>80</v>
      </c>
      <c r="AV1724" s="13" t="s">
        <v>78</v>
      </c>
      <c r="AW1724" s="13" t="s">
        <v>33</v>
      </c>
      <c r="AX1724" s="13" t="s">
        <v>71</v>
      </c>
      <c r="AY1724" s="215" t="s">
        <v>135</v>
      </c>
    </row>
    <row r="1725" spans="2:51" s="14" customFormat="1" ht="10.199999999999999">
      <c r="B1725" s="216"/>
      <c r="C1725" s="217"/>
      <c r="D1725" s="207" t="s">
        <v>144</v>
      </c>
      <c r="E1725" s="218" t="s">
        <v>18</v>
      </c>
      <c r="F1725" s="219" t="s">
        <v>1318</v>
      </c>
      <c r="G1725" s="217"/>
      <c r="H1725" s="220">
        <v>6.3</v>
      </c>
      <c r="I1725" s="221"/>
      <c r="J1725" s="217"/>
      <c r="K1725" s="217"/>
      <c r="L1725" s="222"/>
      <c r="M1725" s="223"/>
      <c r="N1725" s="224"/>
      <c r="O1725" s="224"/>
      <c r="P1725" s="224"/>
      <c r="Q1725" s="224"/>
      <c r="R1725" s="224"/>
      <c r="S1725" s="224"/>
      <c r="T1725" s="225"/>
      <c r="AT1725" s="226" t="s">
        <v>144</v>
      </c>
      <c r="AU1725" s="226" t="s">
        <v>80</v>
      </c>
      <c r="AV1725" s="14" t="s">
        <v>80</v>
      </c>
      <c r="AW1725" s="14" t="s">
        <v>33</v>
      </c>
      <c r="AX1725" s="14" t="s">
        <v>71</v>
      </c>
      <c r="AY1725" s="226" t="s">
        <v>135</v>
      </c>
    </row>
    <row r="1726" spans="2:51" s="13" customFormat="1" ht="10.199999999999999">
      <c r="B1726" s="205"/>
      <c r="C1726" s="206"/>
      <c r="D1726" s="207" t="s">
        <v>144</v>
      </c>
      <c r="E1726" s="208" t="s">
        <v>18</v>
      </c>
      <c r="F1726" s="209" t="s">
        <v>1029</v>
      </c>
      <c r="G1726" s="206"/>
      <c r="H1726" s="208" t="s">
        <v>18</v>
      </c>
      <c r="I1726" s="210"/>
      <c r="J1726" s="206"/>
      <c r="K1726" s="206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144</v>
      </c>
      <c r="AU1726" s="215" t="s">
        <v>80</v>
      </c>
      <c r="AV1726" s="13" t="s">
        <v>78</v>
      </c>
      <c r="AW1726" s="13" t="s">
        <v>33</v>
      </c>
      <c r="AX1726" s="13" t="s">
        <v>71</v>
      </c>
      <c r="AY1726" s="215" t="s">
        <v>135</v>
      </c>
    </row>
    <row r="1727" spans="2:51" s="14" customFormat="1" ht="10.199999999999999">
      <c r="B1727" s="216"/>
      <c r="C1727" s="217"/>
      <c r="D1727" s="207" t="s">
        <v>144</v>
      </c>
      <c r="E1727" s="218" t="s">
        <v>18</v>
      </c>
      <c r="F1727" s="219" t="s">
        <v>1319</v>
      </c>
      <c r="G1727" s="217"/>
      <c r="H1727" s="220">
        <v>2.7</v>
      </c>
      <c r="I1727" s="221"/>
      <c r="J1727" s="217"/>
      <c r="K1727" s="217"/>
      <c r="L1727" s="222"/>
      <c r="M1727" s="223"/>
      <c r="N1727" s="224"/>
      <c r="O1727" s="224"/>
      <c r="P1727" s="224"/>
      <c r="Q1727" s="224"/>
      <c r="R1727" s="224"/>
      <c r="S1727" s="224"/>
      <c r="T1727" s="225"/>
      <c r="AT1727" s="226" t="s">
        <v>144</v>
      </c>
      <c r="AU1727" s="226" t="s">
        <v>80</v>
      </c>
      <c r="AV1727" s="14" t="s">
        <v>80</v>
      </c>
      <c r="AW1727" s="14" t="s">
        <v>33</v>
      </c>
      <c r="AX1727" s="14" t="s">
        <v>71</v>
      </c>
      <c r="AY1727" s="226" t="s">
        <v>135</v>
      </c>
    </row>
    <row r="1728" spans="2:51" s="13" customFormat="1" ht="10.199999999999999">
      <c r="B1728" s="205"/>
      <c r="C1728" s="206"/>
      <c r="D1728" s="207" t="s">
        <v>144</v>
      </c>
      <c r="E1728" s="208" t="s">
        <v>18</v>
      </c>
      <c r="F1728" s="209" t="s">
        <v>1300</v>
      </c>
      <c r="G1728" s="206"/>
      <c r="H1728" s="208" t="s">
        <v>18</v>
      </c>
      <c r="I1728" s="210"/>
      <c r="J1728" s="206"/>
      <c r="K1728" s="206"/>
      <c r="L1728" s="211"/>
      <c r="M1728" s="212"/>
      <c r="N1728" s="213"/>
      <c r="O1728" s="213"/>
      <c r="P1728" s="213"/>
      <c r="Q1728" s="213"/>
      <c r="R1728" s="213"/>
      <c r="S1728" s="213"/>
      <c r="T1728" s="214"/>
      <c r="AT1728" s="215" t="s">
        <v>144</v>
      </c>
      <c r="AU1728" s="215" t="s">
        <v>80</v>
      </c>
      <c r="AV1728" s="13" t="s">
        <v>78</v>
      </c>
      <c r="AW1728" s="13" t="s">
        <v>33</v>
      </c>
      <c r="AX1728" s="13" t="s">
        <v>71</v>
      </c>
      <c r="AY1728" s="215" t="s">
        <v>135</v>
      </c>
    </row>
    <row r="1729" spans="1:65" s="14" customFormat="1" ht="10.199999999999999">
      <c r="B1729" s="216"/>
      <c r="C1729" s="217"/>
      <c r="D1729" s="207" t="s">
        <v>144</v>
      </c>
      <c r="E1729" s="218" t="s">
        <v>18</v>
      </c>
      <c r="F1729" s="219" t="s">
        <v>1320</v>
      </c>
      <c r="G1729" s="217"/>
      <c r="H1729" s="220">
        <v>2</v>
      </c>
      <c r="I1729" s="221"/>
      <c r="J1729" s="217"/>
      <c r="K1729" s="217"/>
      <c r="L1729" s="222"/>
      <c r="M1729" s="223"/>
      <c r="N1729" s="224"/>
      <c r="O1729" s="224"/>
      <c r="P1729" s="224"/>
      <c r="Q1729" s="224"/>
      <c r="R1729" s="224"/>
      <c r="S1729" s="224"/>
      <c r="T1729" s="225"/>
      <c r="AT1729" s="226" t="s">
        <v>144</v>
      </c>
      <c r="AU1729" s="226" t="s">
        <v>80</v>
      </c>
      <c r="AV1729" s="14" t="s">
        <v>80</v>
      </c>
      <c r="AW1729" s="14" t="s">
        <v>33</v>
      </c>
      <c r="AX1729" s="14" t="s">
        <v>71</v>
      </c>
      <c r="AY1729" s="226" t="s">
        <v>135</v>
      </c>
    </row>
    <row r="1730" spans="1:65" s="13" customFormat="1" ht="10.199999999999999">
      <c r="B1730" s="205"/>
      <c r="C1730" s="206"/>
      <c r="D1730" s="207" t="s">
        <v>144</v>
      </c>
      <c r="E1730" s="208" t="s">
        <v>18</v>
      </c>
      <c r="F1730" s="209" t="s">
        <v>1301</v>
      </c>
      <c r="G1730" s="206"/>
      <c r="H1730" s="208" t="s">
        <v>18</v>
      </c>
      <c r="I1730" s="210"/>
      <c r="J1730" s="206"/>
      <c r="K1730" s="206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144</v>
      </c>
      <c r="AU1730" s="215" t="s">
        <v>80</v>
      </c>
      <c r="AV1730" s="13" t="s">
        <v>78</v>
      </c>
      <c r="AW1730" s="13" t="s">
        <v>33</v>
      </c>
      <c r="AX1730" s="13" t="s">
        <v>71</v>
      </c>
      <c r="AY1730" s="215" t="s">
        <v>135</v>
      </c>
    </row>
    <row r="1731" spans="1:65" s="14" customFormat="1" ht="10.199999999999999">
      <c r="B1731" s="216"/>
      <c r="C1731" s="217"/>
      <c r="D1731" s="207" t="s">
        <v>144</v>
      </c>
      <c r="E1731" s="218" t="s">
        <v>18</v>
      </c>
      <c r="F1731" s="219" t="s">
        <v>1321</v>
      </c>
      <c r="G1731" s="217"/>
      <c r="H1731" s="220">
        <v>4.8</v>
      </c>
      <c r="I1731" s="221"/>
      <c r="J1731" s="217"/>
      <c r="K1731" s="217"/>
      <c r="L1731" s="222"/>
      <c r="M1731" s="223"/>
      <c r="N1731" s="224"/>
      <c r="O1731" s="224"/>
      <c r="P1731" s="224"/>
      <c r="Q1731" s="224"/>
      <c r="R1731" s="224"/>
      <c r="S1731" s="224"/>
      <c r="T1731" s="225"/>
      <c r="AT1731" s="226" t="s">
        <v>144</v>
      </c>
      <c r="AU1731" s="226" t="s">
        <v>80</v>
      </c>
      <c r="AV1731" s="14" t="s">
        <v>80</v>
      </c>
      <c r="AW1731" s="14" t="s">
        <v>33</v>
      </c>
      <c r="AX1731" s="14" t="s">
        <v>71</v>
      </c>
      <c r="AY1731" s="226" t="s">
        <v>135</v>
      </c>
    </row>
    <row r="1732" spans="1:65" s="13" customFormat="1" ht="10.199999999999999">
      <c r="B1732" s="205"/>
      <c r="C1732" s="206"/>
      <c r="D1732" s="207" t="s">
        <v>144</v>
      </c>
      <c r="E1732" s="208" t="s">
        <v>18</v>
      </c>
      <c r="F1732" s="209" t="s">
        <v>1302</v>
      </c>
      <c r="G1732" s="206"/>
      <c r="H1732" s="208" t="s">
        <v>18</v>
      </c>
      <c r="I1732" s="210"/>
      <c r="J1732" s="206"/>
      <c r="K1732" s="206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144</v>
      </c>
      <c r="AU1732" s="215" t="s">
        <v>80</v>
      </c>
      <c r="AV1732" s="13" t="s">
        <v>78</v>
      </c>
      <c r="AW1732" s="13" t="s">
        <v>33</v>
      </c>
      <c r="AX1732" s="13" t="s">
        <v>71</v>
      </c>
      <c r="AY1732" s="215" t="s">
        <v>135</v>
      </c>
    </row>
    <row r="1733" spans="1:65" s="14" customFormat="1" ht="10.199999999999999">
      <c r="B1733" s="216"/>
      <c r="C1733" s="217"/>
      <c r="D1733" s="207" t="s">
        <v>144</v>
      </c>
      <c r="E1733" s="218" t="s">
        <v>18</v>
      </c>
      <c r="F1733" s="219" t="s">
        <v>1322</v>
      </c>
      <c r="G1733" s="217"/>
      <c r="H1733" s="220">
        <v>2.4</v>
      </c>
      <c r="I1733" s="221"/>
      <c r="J1733" s="217"/>
      <c r="K1733" s="217"/>
      <c r="L1733" s="222"/>
      <c r="M1733" s="223"/>
      <c r="N1733" s="224"/>
      <c r="O1733" s="224"/>
      <c r="P1733" s="224"/>
      <c r="Q1733" s="224"/>
      <c r="R1733" s="224"/>
      <c r="S1733" s="224"/>
      <c r="T1733" s="225"/>
      <c r="AT1733" s="226" t="s">
        <v>144</v>
      </c>
      <c r="AU1733" s="226" t="s">
        <v>80</v>
      </c>
      <c r="AV1733" s="14" t="s">
        <v>80</v>
      </c>
      <c r="AW1733" s="14" t="s">
        <v>33</v>
      </c>
      <c r="AX1733" s="14" t="s">
        <v>71</v>
      </c>
      <c r="AY1733" s="226" t="s">
        <v>135</v>
      </c>
    </row>
    <row r="1734" spans="1:65" s="15" customFormat="1" ht="10.199999999999999">
      <c r="B1734" s="227"/>
      <c r="C1734" s="228"/>
      <c r="D1734" s="207" t="s">
        <v>144</v>
      </c>
      <c r="E1734" s="229" t="s">
        <v>18</v>
      </c>
      <c r="F1734" s="230" t="s">
        <v>147</v>
      </c>
      <c r="G1734" s="228"/>
      <c r="H1734" s="231">
        <v>152.40000000000003</v>
      </c>
      <c r="I1734" s="232"/>
      <c r="J1734" s="228"/>
      <c r="K1734" s="228"/>
      <c r="L1734" s="233"/>
      <c r="M1734" s="234"/>
      <c r="N1734" s="235"/>
      <c r="O1734" s="235"/>
      <c r="P1734" s="235"/>
      <c r="Q1734" s="235"/>
      <c r="R1734" s="235"/>
      <c r="S1734" s="235"/>
      <c r="T1734" s="236"/>
      <c r="AT1734" s="237" t="s">
        <v>144</v>
      </c>
      <c r="AU1734" s="237" t="s">
        <v>80</v>
      </c>
      <c r="AV1734" s="15" t="s">
        <v>142</v>
      </c>
      <c r="AW1734" s="15" t="s">
        <v>33</v>
      </c>
      <c r="AX1734" s="15" t="s">
        <v>78</v>
      </c>
      <c r="AY1734" s="237" t="s">
        <v>135</v>
      </c>
    </row>
    <row r="1735" spans="1:65" s="2" customFormat="1" ht="21.75" customHeight="1">
      <c r="A1735" s="35"/>
      <c r="B1735" s="36"/>
      <c r="C1735" s="193" t="s">
        <v>1323</v>
      </c>
      <c r="D1735" s="193" t="s">
        <v>137</v>
      </c>
      <c r="E1735" s="194" t="s">
        <v>1324</v>
      </c>
      <c r="F1735" s="195" t="s">
        <v>1325</v>
      </c>
      <c r="G1735" s="196" t="s">
        <v>961</v>
      </c>
      <c r="H1735" s="198"/>
      <c r="I1735" s="198"/>
      <c r="J1735" s="197">
        <f>ROUND(I1735*H1735,2)</f>
        <v>0</v>
      </c>
      <c r="K1735" s="195" t="s">
        <v>141</v>
      </c>
      <c r="L1735" s="40"/>
      <c r="M1735" s="199" t="s">
        <v>18</v>
      </c>
      <c r="N1735" s="200" t="s">
        <v>42</v>
      </c>
      <c r="O1735" s="65"/>
      <c r="P1735" s="201">
        <f>O1735*H1735</f>
        <v>0</v>
      </c>
      <c r="Q1735" s="201">
        <v>0</v>
      </c>
      <c r="R1735" s="201">
        <f>Q1735*H1735</f>
        <v>0</v>
      </c>
      <c r="S1735" s="201">
        <v>0</v>
      </c>
      <c r="T1735" s="202">
        <f>S1735*H1735</f>
        <v>0</v>
      </c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R1735" s="203" t="s">
        <v>261</v>
      </c>
      <c r="AT1735" s="203" t="s">
        <v>137</v>
      </c>
      <c r="AU1735" s="203" t="s">
        <v>80</v>
      </c>
      <c r="AY1735" s="18" t="s">
        <v>135</v>
      </c>
      <c r="BE1735" s="204">
        <f>IF(N1735="základní",J1735,0)</f>
        <v>0</v>
      </c>
      <c r="BF1735" s="204">
        <f>IF(N1735="snížená",J1735,0)</f>
        <v>0</v>
      </c>
      <c r="BG1735" s="204">
        <f>IF(N1735="zákl. přenesená",J1735,0)</f>
        <v>0</v>
      </c>
      <c r="BH1735" s="204">
        <f>IF(N1735="sníž. přenesená",J1735,0)</f>
        <v>0</v>
      </c>
      <c r="BI1735" s="204">
        <f>IF(N1735="nulová",J1735,0)</f>
        <v>0</v>
      </c>
      <c r="BJ1735" s="18" t="s">
        <v>78</v>
      </c>
      <c r="BK1735" s="204">
        <f>ROUND(I1735*H1735,2)</f>
        <v>0</v>
      </c>
      <c r="BL1735" s="18" t="s">
        <v>261</v>
      </c>
      <c r="BM1735" s="203" t="s">
        <v>1326</v>
      </c>
    </row>
    <row r="1736" spans="1:65" s="12" customFormat="1" ht="22.8" customHeight="1">
      <c r="B1736" s="177"/>
      <c r="C1736" s="178"/>
      <c r="D1736" s="179" t="s">
        <v>70</v>
      </c>
      <c r="E1736" s="191" t="s">
        <v>1327</v>
      </c>
      <c r="F1736" s="191" t="s">
        <v>1328</v>
      </c>
      <c r="G1736" s="178"/>
      <c r="H1736" s="178"/>
      <c r="I1736" s="181"/>
      <c r="J1736" s="192">
        <f>BK1736</f>
        <v>0</v>
      </c>
      <c r="K1736" s="178"/>
      <c r="L1736" s="183"/>
      <c r="M1736" s="184"/>
      <c r="N1736" s="185"/>
      <c r="O1736" s="185"/>
      <c r="P1736" s="186">
        <f>SUM(P1737:P1756)</f>
        <v>0</v>
      </c>
      <c r="Q1736" s="185"/>
      <c r="R1736" s="186">
        <f>SUM(R1737:R1756)</f>
        <v>1.9380000000000001E-3</v>
      </c>
      <c r="S1736" s="185"/>
      <c r="T1736" s="187">
        <f>SUM(T1737:T1756)</f>
        <v>0.40539999999999998</v>
      </c>
      <c r="AR1736" s="188" t="s">
        <v>80</v>
      </c>
      <c r="AT1736" s="189" t="s">
        <v>70</v>
      </c>
      <c r="AU1736" s="189" t="s">
        <v>78</v>
      </c>
      <c r="AY1736" s="188" t="s">
        <v>135</v>
      </c>
      <c r="BK1736" s="190">
        <f>SUM(BK1737:BK1756)</f>
        <v>0</v>
      </c>
    </row>
    <row r="1737" spans="1:65" s="2" customFormat="1" ht="16.5" customHeight="1">
      <c r="A1737" s="35"/>
      <c r="B1737" s="36"/>
      <c r="C1737" s="193" t="s">
        <v>1329</v>
      </c>
      <c r="D1737" s="193" t="s">
        <v>137</v>
      </c>
      <c r="E1737" s="194" t="s">
        <v>1330</v>
      </c>
      <c r="F1737" s="195" t="s">
        <v>1331</v>
      </c>
      <c r="G1737" s="196" t="s">
        <v>1123</v>
      </c>
      <c r="H1737" s="197">
        <v>1</v>
      </c>
      <c r="I1737" s="198"/>
      <c r="J1737" s="197">
        <f>ROUND(I1737*H1737,2)</f>
        <v>0</v>
      </c>
      <c r="K1737" s="195" t="s">
        <v>398</v>
      </c>
      <c r="L1737" s="40"/>
      <c r="M1737" s="199" t="s">
        <v>18</v>
      </c>
      <c r="N1737" s="200" t="s">
        <v>42</v>
      </c>
      <c r="O1737" s="65"/>
      <c r="P1737" s="201">
        <f>O1737*H1737</f>
        <v>0</v>
      </c>
      <c r="Q1737" s="201">
        <v>0</v>
      </c>
      <c r="R1737" s="201">
        <f>Q1737*H1737</f>
        <v>0</v>
      </c>
      <c r="S1737" s="201">
        <v>0</v>
      </c>
      <c r="T1737" s="202">
        <f>S1737*H1737</f>
        <v>0</v>
      </c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R1737" s="203" t="s">
        <v>261</v>
      </c>
      <c r="AT1737" s="203" t="s">
        <v>137</v>
      </c>
      <c r="AU1737" s="203" t="s">
        <v>80</v>
      </c>
      <c r="AY1737" s="18" t="s">
        <v>135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8" t="s">
        <v>78</v>
      </c>
      <c r="BK1737" s="204">
        <f>ROUND(I1737*H1737,2)</f>
        <v>0</v>
      </c>
      <c r="BL1737" s="18" t="s">
        <v>261</v>
      </c>
      <c r="BM1737" s="203" t="s">
        <v>1332</v>
      </c>
    </row>
    <row r="1738" spans="1:65" s="2" customFormat="1" ht="21.75" customHeight="1">
      <c r="A1738" s="35"/>
      <c r="B1738" s="36"/>
      <c r="C1738" s="238" t="s">
        <v>1333</v>
      </c>
      <c r="D1738" s="238" t="s">
        <v>281</v>
      </c>
      <c r="E1738" s="239" t="s">
        <v>1334</v>
      </c>
      <c r="F1738" s="240" t="s">
        <v>1335</v>
      </c>
      <c r="G1738" s="241" t="s">
        <v>1336</v>
      </c>
      <c r="H1738" s="242">
        <v>1</v>
      </c>
      <c r="I1738" s="243"/>
      <c r="J1738" s="242">
        <f>ROUND(I1738*H1738,2)</f>
        <v>0</v>
      </c>
      <c r="K1738" s="240" t="s">
        <v>398</v>
      </c>
      <c r="L1738" s="244"/>
      <c r="M1738" s="245" t="s">
        <v>18</v>
      </c>
      <c r="N1738" s="246" t="s">
        <v>42</v>
      </c>
      <c r="O1738" s="65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R1738" s="203" t="s">
        <v>395</v>
      </c>
      <c r="AT1738" s="203" t="s">
        <v>281</v>
      </c>
      <c r="AU1738" s="203" t="s">
        <v>80</v>
      </c>
      <c r="AY1738" s="18" t="s">
        <v>135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8" t="s">
        <v>78</v>
      </c>
      <c r="BK1738" s="204">
        <f>ROUND(I1738*H1738,2)</f>
        <v>0</v>
      </c>
      <c r="BL1738" s="18" t="s">
        <v>261</v>
      </c>
      <c r="BM1738" s="203" t="s">
        <v>1337</v>
      </c>
    </row>
    <row r="1739" spans="1:65" s="14" customFormat="1" ht="10.199999999999999">
      <c r="B1739" s="216"/>
      <c r="C1739" s="217"/>
      <c r="D1739" s="207" t="s">
        <v>144</v>
      </c>
      <c r="E1739" s="218" t="s">
        <v>18</v>
      </c>
      <c r="F1739" s="219" t="s">
        <v>78</v>
      </c>
      <c r="G1739" s="217"/>
      <c r="H1739" s="220">
        <v>1</v>
      </c>
      <c r="I1739" s="221"/>
      <c r="J1739" s="217"/>
      <c r="K1739" s="217"/>
      <c r="L1739" s="222"/>
      <c r="M1739" s="223"/>
      <c r="N1739" s="224"/>
      <c r="O1739" s="224"/>
      <c r="P1739" s="224"/>
      <c r="Q1739" s="224"/>
      <c r="R1739" s="224"/>
      <c r="S1739" s="224"/>
      <c r="T1739" s="225"/>
      <c r="AT1739" s="226" t="s">
        <v>144</v>
      </c>
      <c r="AU1739" s="226" t="s">
        <v>80</v>
      </c>
      <c r="AV1739" s="14" t="s">
        <v>80</v>
      </c>
      <c r="AW1739" s="14" t="s">
        <v>33</v>
      </c>
      <c r="AX1739" s="14" t="s">
        <v>71</v>
      </c>
      <c r="AY1739" s="226" t="s">
        <v>135</v>
      </c>
    </row>
    <row r="1740" spans="1:65" s="15" customFormat="1" ht="10.199999999999999">
      <c r="B1740" s="227"/>
      <c r="C1740" s="228"/>
      <c r="D1740" s="207" t="s">
        <v>144</v>
      </c>
      <c r="E1740" s="229" t="s">
        <v>18</v>
      </c>
      <c r="F1740" s="230" t="s">
        <v>147</v>
      </c>
      <c r="G1740" s="228"/>
      <c r="H1740" s="231">
        <v>1</v>
      </c>
      <c r="I1740" s="232"/>
      <c r="J1740" s="228"/>
      <c r="K1740" s="228"/>
      <c r="L1740" s="233"/>
      <c r="M1740" s="234"/>
      <c r="N1740" s="235"/>
      <c r="O1740" s="235"/>
      <c r="P1740" s="235"/>
      <c r="Q1740" s="235"/>
      <c r="R1740" s="235"/>
      <c r="S1740" s="235"/>
      <c r="T1740" s="236"/>
      <c r="AT1740" s="237" t="s">
        <v>144</v>
      </c>
      <c r="AU1740" s="237" t="s">
        <v>80</v>
      </c>
      <c r="AV1740" s="15" t="s">
        <v>142</v>
      </c>
      <c r="AW1740" s="15" t="s">
        <v>33</v>
      </c>
      <c r="AX1740" s="15" t="s">
        <v>78</v>
      </c>
      <c r="AY1740" s="237" t="s">
        <v>135</v>
      </c>
    </row>
    <row r="1741" spans="1:65" s="2" customFormat="1" ht="33" customHeight="1">
      <c r="A1741" s="35"/>
      <c r="B1741" s="36"/>
      <c r="C1741" s="193" t="s">
        <v>1338</v>
      </c>
      <c r="D1741" s="193" t="s">
        <v>137</v>
      </c>
      <c r="E1741" s="194" t="s">
        <v>1339</v>
      </c>
      <c r="F1741" s="195" t="s">
        <v>1340</v>
      </c>
      <c r="G1741" s="196" t="s">
        <v>1123</v>
      </c>
      <c r="H1741" s="197">
        <v>1</v>
      </c>
      <c r="I1741" s="198"/>
      <c r="J1741" s="197">
        <f>ROUND(I1741*H1741,2)</f>
        <v>0</v>
      </c>
      <c r="K1741" s="195" t="s">
        <v>398</v>
      </c>
      <c r="L1741" s="40"/>
      <c r="M1741" s="199" t="s">
        <v>18</v>
      </c>
      <c r="N1741" s="200" t="s">
        <v>42</v>
      </c>
      <c r="O1741" s="65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R1741" s="203" t="s">
        <v>261</v>
      </c>
      <c r="AT1741" s="203" t="s">
        <v>137</v>
      </c>
      <c r="AU1741" s="203" t="s">
        <v>80</v>
      </c>
      <c r="AY1741" s="18" t="s">
        <v>135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8" t="s">
        <v>78</v>
      </c>
      <c r="BK1741" s="204">
        <f>ROUND(I1741*H1741,2)</f>
        <v>0</v>
      </c>
      <c r="BL1741" s="18" t="s">
        <v>261</v>
      </c>
      <c r="BM1741" s="203" t="s">
        <v>1341</v>
      </c>
    </row>
    <row r="1742" spans="1:65" s="2" customFormat="1" ht="21.75" customHeight="1">
      <c r="A1742" s="35"/>
      <c r="B1742" s="36"/>
      <c r="C1742" s="193" t="s">
        <v>1342</v>
      </c>
      <c r="D1742" s="193" t="s">
        <v>137</v>
      </c>
      <c r="E1742" s="194" t="s">
        <v>1343</v>
      </c>
      <c r="F1742" s="195" t="s">
        <v>1344</v>
      </c>
      <c r="G1742" s="196" t="s">
        <v>239</v>
      </c>
      <c r="H1742" s="197">
        <v>1</v>
      </c>
      <c r="I1742" s="198"/>
      <c r="J1742" s="197">
        <f>ROUND(I1742*H1742,2)</f>
        <v>0</v>
      </c>
      <c r="K1742" s="195" t="s">
        <v>141</v>
      </c>
      <c r="L1742" s="40"/>
      <c r="M1742" s="199" t="s">
        <v>18</v>
      </c>
      <c r="N1742" s="200" t="s">
        <v>42</v>
      </c>
      <c r="O1742" s="65"/>
      <c r="P1742" s="201">
        <f>O1742*H1742</f>
        <v>0</v>
      </c>
      <c r="Q1742" s="201">
        <v>0</v>
      </c>
      <c r="R1742" s="201">
        <f>Q1742*H1742</f>
        <v>0</v>
      </c>
      <c r="S1742" s="201">
        <v>0.245</v>
      </c>
      <c r="T1742" s="202">
        <f>S1742*H1742</f>
        <v>0.245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3" t="s">
        <v>261</v>
      </c>
      <c r="AT1742" s="203" t="s">
        <v>137</v>
      </c>
      <c r="AU1742" s="203" t="s">
        <v>80</v>
      </c>
      <c r="AY1742" s="18" t="s">
        <v>135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8" t="s">
        <v>78</v>
      </c>
      <c r="BK1742" s="204">
        <f>ROUND(I1742*H1742,2)</f>
        <v>0</v>
      </c>
      <c r="BL1742" s="18" t="s">
        <v>261</v>
      </c>
      <c r="BM1742" s="203" t="s">
        <v>1345</v>
      </c>
    </row>
    <row r="1743" spans="1:65" s="13" customFormat="1" ht="10.199999999999999">
      <c r="B1743" s="205"/>
      <c r="C1743" s="206"/>
      <c r="D1743" s="207" t="s">
        <v>144</v>
      </c>
      <c r="E1743" s="208" t="s">
        <v>18</v>
      </c>
      <c r="F1743" s="209" t="s">
        <v>1346</v>
      </c>
      <c r="G1743" s="206"/>
      <c r="H1743" s="208" t="s">
        <v>18</v>
      </c>
      <c r="I1743" s="210"/>
      <c r="J1743" s="206"/>
      <c r="K1743" s="206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144</v>
      </c>
      <c r="AU1743" s="215" t="s">
        <v>80</v>
      </c>
      <c r="AV1743" s="13" t="s">
        <v>78</v>
      </c>
      <c r="AW1743" s="13" t="s">
        <v>33</v>
      </c>
      <c r="AX1743" s="13" t="s">
        <v>71</v>
      </c>
      <c r="AY1743" s="215" t="s">
        <v>135</v>
      </c>
    </row>
    <row r="1744" spans="1:65" s="14" customFormat="1" ht="10.199999999999999">
      <c r="B1744" s="216"/>
      <c r="C1744" s="217"/>
      <c r="D1744" s="207" t="s">
        <v>144</v>
      </c>
      <c r="E1744" s="218" t="s">
        <v>18</v>
      </c>
      <c r="F1744" s="219" t="s">
        <v>78</v>
      </c>
      <c r="G1744" s="217"/>
      <c r="H1744" s="220">
        <v>1</v>
      </c>
      <c r="I1744" s="221"/>
      <c r="J1744" s="217"/>
      <c r="K1744" s="217"/>
      <c r="L1744" s="222"/>
      <c r="M1744" s="223"/>
      <c r="N1744" s="224"/>
      <c r="O1744" s="224"/>
      <c r="P1744" s="224"/>
      <c r="Q1744" s="224"/>
      <c r="R1744" s="224"/>
      <c r="S1744" s="224"/>
      <c r="T1744" s="225"/>
      <c r="AT1744" s="226" t="s">
        <v>144</v>
      </c>
      <c r="AU1744" s="226" t="s">
        <v>80</v>
      </c>
      <c r="AV1744" s="14" t="s">
        <v>80</v>
      </c>
      <c r="AW1744" s="14" t="s">
        <v>33</v>
      </c>
      <c r="AX1744" s="14" t="s">
        <v>71</v>
      </c>
      <c r="AY1744" s="226" t="s">
        <v>135</v>
      </c>
    </row>
    <row r="1745" spans="1:65" s="15" customFormat="1" ht="10.199999999999999">
      <c r="B1745" s="227"/>
      <c r="C1745" s="228"/>
      <c r="D1745" s="207" t="s">
        <v>144</v>
      </c>
      <c r="E1745" s="229" t="s">
        <v>18</v>
      </c>
      <c r="F1745" s="230" t="s">
        <v>147</v>
      </c>
      <c r="G1745" s="228"/>
      <c r="H1745" s="231">
        <v>1</v>
      </c>
      <c r="I1745" s="232"/>
      <c r="J1745" s="228"/>
      <c r="K1745" s="228"/>
      <c r="L1745" s="233"/>
      <c r="M1745" s="234"/>
      <c r="N1745" s="235"/>
      <c r="O1745" s="235"/>
      <c r="P1745" s="235"/>
      <c r="Q1745" s="235"/>
      <c r="R1745" s="235"/>
      <c r="S1745" s="235"/>
      <c r="T1745" s="236"/>
      <c r="AT1745" s="237" t="s">
        <v>144</v>
      </c>
      <c r="AU1745" s="237" t="s">
        <v>80</v>
      </c>
      <c r="AV1745" s="15" t="s">
        <v>142</v>
      </c>
      <c r="AW1745" s="15" t="s">
        <v>33</v>
      </c>
      <c r="AX1745" s="15" t="s">
        <v>78</v>
      </c>
      <c r="AY1745" s="237" t="s">
        <v>135</v>
      </c>
    </row>
    <row r="1746" spans="1:65" s="2" customFormat="1" ht="16.5" customHeight="1">
      <c r="A1746" s="35"/>
      <c r="B1746" s="36"/>
      <c r="C1746" s="193" t="s">
        <v>1347</v>
      </c>
      <c r="D1746" s="193" t="s">
        <v>137</v>
      </c>
      <c r="E1746" s="194" t="s">
        <v>1348</v>
      </c>
      <c r="F1746" s="195" t="s">
        <v>1349</v>
      </c>
      <c r="G1746" s="196" t="s">
        <v>140</v>
      </c>
      <c r="H1746" s="197">
        <v>8.02</v>
      </c>
      <c r="I1746" s="198"/>
      <c r="J1746" s="197">
        <f>ROUND(I1746*H1746,2)</f>
        <v>0</v>
      </c>
      <c r="K1746" s="195" t="s">
        <v>141</v>
      </c>
      <c r="L1746" s="40"/>
      <c r="M1746" s="199" t="s">
        <v>18</v>
      </c>
      <c r="N1746" s="200" t="s">
        <v>42</v>
      </c>
      <c r="O1746" s="65"/>
      <c r="P1746" s="201">
        <f>O1746*H1746</f>
        <v>0</v>
      </c>
      <c r="Q1746" s="201">
        <v>0</v>
      </c>
      <c r="R1746" s="201">
        <f>Q1746*H1746</f>
        <v>0</v>
      </c>
      <c r="S1746" s="201">
        <v>0.02</v>
      </c>
      <c r="T1746" s="202">
        <f>S1746*H1746</f>
        <v>0.16039999999999999</v>
      </c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R1746" s="203" t="s">
        <v>261</v>
      </c>
      <c r="AT1746" s="203" t="s">
        <v>137</v>
      </c>
      <c r="AU1746" s="203" t="s">
        <v>80</v>
      </c>
      <c r="AY1746" s="18" t="s">
        <v>135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8" t="s">
        <v>78</v>
      </c>
      <c r="BK1746" s="204">
        <f>ROUND(I1746*H1746,2)</f>
        <v>0</v>
      </c>
      <c r="BL1746" s="18" t="s">
        <v>261</v>
      </c>
      <c r="BM1746" s="203" t="s">
        <v>1350</v>
      </c>
    </row>
    <row r="1747" spans="1:65" s="13" customFormat="1" ht="10.199999999999999">
      <c r="B1747" s="205"/>
      <c r="C1747" s="206"/>
      <c r="D1747" s="207" t="s">
        <v>144</v>
      </c>
      <c r="E1747" s="208" t="s">
        <v>18</v>
      </c>
      <c r="F1747" s="209" t="s">
        <v>898</v>
      </c>
      <c r="G1747" s="206"/>
      <c r="H1747" s="208" t="s">
        <v>18</v>
      </c>
      <c r="I1747" s="210"/>
      <c r="J1747" s="206"/>
      <c r="K1747" s="206"/>
      <c r="L1747" s="211"/>
      <c r="M1747" s="212"/>
      <c r="N1747" s="213"/>
      <c r="O1747" s="213"/>
      <c r="P1747" s="213"/>
      <c r="Q1747" s="213"/>
      <c r="R1747" s="213"/>
      <c r="S1747" s="213"/>
      <c r="T1747" s="214"/>
      <c r="AT1747" s="215" t="s">
        <v>144</v>
      </c>
      <c r="AU1747" s="215" t="s">
        <v>80</v>
      </c>
      <c r="AV1747" s="13" t="s">
        <v>78</v>
      </c>
      <c r="AW1747" s="13" t="s">
        <v>33</v>
      </c>
      <c r="AX1747" s="13" t="s">
        <v>71</v>
      </c>
      <c r="AY1747" s="215" t="s">
        <v>135</v>
      </c>
    </row>
    <row r="1748" spans="1:65" s="14" customFormat="1" ht="10.199999999999999">
      <c r="B1748" s="216"/>
      <c r="C1748" s="217"/>
      <c r="D1748" s="207" t="s">
        <v>144</v>
      </c>
      <c r="E1748" s="218" t="s">
        <v>18</v>
      </c>
      <c r="F1748" s="219" t="s">
        <v>1351</v>
      </c>
      <c r="G1748" s="217"/>
      <c r="H1748" s="220">
        <v>8.02</v>
      </c>
      <c r="I1748" s="221"/>
      <c r="J1748" s="217"/>
      <c r="K1748" s="217"/>
      <c r="L1748" s="222"/>
      <c r="M1748" s="223"/>
      <c r="N1748" s="224"/>
      <c r="O1748" s="224"/>
      <c r="P1748" s="224"/>
      <c r="Q1748" s="224"/>
      <c r="R1748" s="224"/>
      <c r="S1748" s="224"/>
      <c r="T1748" s="225"/>
      <c r="AT1748" s="226" t="s">
        <v>144</v>
      </c>
      <c r="AU1748" s="226" t="s">
        <v>80</v>
      </c>
      <c r="AV1748" s="14" t="s">
        <v>80</v>
      </c>
      <c r="AW1748" s="14" t="s">
        <v>33</v>
      </c>
      <c r="AX1748" s="14" t="s">
        <v>71</v>
      </c>
      <c r="AY1748" s="226" t="s">
        <v>135</v>
      </c>
    </row>
    <row r="1749" spans="1:65" s="15" customFormat="1" ht="10.199999999999999">
      <c r="B1749" s="227"/>
      <c r="C1749" s="228"/>
      <c r="D1749" s="207" t="s">
        <v>144</v>
      </c>
      <c r="E1749" s="229" t="s">
        <v>18</v>
      </c>
      <c r="F1749" s="230" t="s">
        <v>147</v>
      </c>
      <c r="G1749" s="228"/>
      <c r="H1749" s="231">
        <v>8.02</v>
      </c>
      <c r="I1749" s="232"/>
      <c r="J1749" s="228"/>
      <c r="K1749" s="228"/>
      <c r="L1749" s="233"/>
      <c r="M1749" s="234"/>
      <c r="N1749" s="235"/>
      <c r="O1749" s="235"/>
      <c r="P1749" s="235"/>
      <c r="Q1749" s="235"/>
      <c r="R1749" s="235"/>
      <c r="S1749" s="235"/>
      <c r="T1749" s="236"/>
      <c r="AT1749" s="237" t="s">
        <v>144</v>
      </c>
      <c r="AU1749" s="237" t="s">
        <v>80</v>
      </c>
      <c r="AV1749" s="15" t="s">
        <v>142</v>
      </c>
      <c r="AW1749" s="15" t="s">
        <v>33</v>
      </c>
      <c r="AX1749" s="15" t="s">
        <v>78</v>
      </c>
      <c r="AY1749" s="237" t="s">
        <v>135</v>
      </c>
    </row>
    <row r="1750" spans="1:65" s="2" customFormat="1" ht="16.5" customHeight="1">
      <c r="A1750" s="35"/>
      <c r="B1750" s="36"/>
      <c r="C1750" s="193" t="s">
        <v>1352</v>
      </c>
      <c r="D1750" s="193" t="s">
        <v>137</v>
      </c>
      <c r="E1750" s="194" t="s">
        <v>1353</v>
      </c>
      <c r="F1750" s="195" t="s">
        <v>1354</v>
      </c>
      <c r="G1750" s="196" t="s">
        <v>140</v>
      </c>
      <c r="H1750" s="197">
        <v>5.0999999999999996</v>
      </c>
      <c r="I1750" s="198"/>
      <c r="J1750" s="197">
        <f>ROUND(I1750*H1750,2)</f>
        <v>0</v>
      </c>
      <c r="K1750" s="195" t="s">
        <v>141</v>
      </c>
      <c r="L1750" s="40"/>
      <c r="M1750" s="199" t="s">
        <v>18</v>
      </c>
      <c r="N1750" s="200" t="s">
        <v>42</v>
      </c>
      <c r="O1750" s="65"/>
      <c r="P1750" s="201">
        <f>O1750*H1750</f>
        <v>0</v>
      </c>
      <c r="Q1750" s="201">
        <v>3.8000000000000002E-4</v>
      </c>
      <c r="R1750" s="201">
        <f>Q1750*H1750</f>
        <v>1.9380000000000001E-3</v>
      </c>
      <c r="S1750" s="201">
        <v>0</v>
      </c>
      <c r="T1750" s="202">
        <f>S1750*H1750</f>
        <v>0</v>
      </c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R1750" s="203" t="s">
        <v>261</v>
      </c>
      <c r="AT1750" s="203" t="s">
        <v>137</v>
      </c>
      <c r="AU1750" s="203" t="s">
        <v>80</v>
      </c>
      <c r="AY1750" s="18" t="s">
        <v>135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8" t="s">
        <v>78</v>
      </c>
      <c r="BK1750" s="204">
        <f>ROUND(I1750*H1750,2)</f>
        <v>0</v>
      </c>
      <c r="BL1750" s="18" t="s">
        <v>261</v>
      </c>
      <c r="BM1750" s="203" t="s">
        <v>1355</v>
      </c>
    </row>
    <row r="1751" spans="1:65" s="14" customFormat="1" ht="10.199999999999999">
      <c r="B1751" s="216"/>
      <c r="C1751" s="217"/>
      <c r="D1751" s="207" t="s">
        <v>144</v>
      </c>
      <c r="E1751" s="218" t="s">
        <v>18</v>
      </c>
      <c r="F1751" s="219" t="s">
        <v>1356</v>
      </c>
      <c r="G1751" s="217"/>
      <c r="H1751" s="220">
        <v>5.0999999999999996</v>
      </c>
      <c r="I1751" s="221"/>
      <c r="J1751" s="217"/>
      <c r="K1751" s="217"/>
      <c r="L1751" s="222"/>
      <c r="M1751" s="223"/>
      <c r="N1751" s="224"/>
      <c r="O1751" s="224"/>
      <c r="P1751" s="224"/>
      <c r="Q1751" s="224"/>
      <c r="R1751" s="224"/>
      <c r="S1751" s="224"/>
      <c r="T1751" s="225"/>
      <c r="AT1751" s="226" t="s">
        <v>144</v>
      </c>
      <c r="AU1751" s="226" t="s">
        <v>80</v>
      </c>
      <c r="AV1751" s="14" t="s">
        <v>80</v>
      </c>
      <c r="AW1751" s="14" t="s">
        <v>33</v>
      </c>
      <c r="AX1751" s="14" t="s">
        <v>71</v>
      </c>
      <c r="AY1751" s="226" t="s">
        <v>135</v>
      </c>
    </row>
    <row r="1752" spans="1:65" s="15" customFormat="1" ht="10.199999999999999">
      <c r="B1752" s="227"/>
      <c r="C1752" s="228"/>
      <c r="D1752" s="207" t="s">
        <v>144</v>
      </c>
      <c r="E1752" s="229" t="s">
        <v>18</v>
      </c>
      <c r="F1752" s="230" t="s">
        <v>147</v>
      </c>
      <c r="G1752" s="228"/>
      <c r="H1752" s="231">
        <v>5.0999999999999996</v>
      </c>
      <c r="I1752" s="232"/>
      <c r="J1752" s="228"/>
      <c r="K1752" s="228"/>
      <c r="L1752" s="233"/>
      <c r="M1752" s="234"/>
      <c r="N1752" s="235"/>
      <c r="O1752" s="235"/>
      <c r="P1752" s="235"/>
      <c r="Q1752" s="235"/>
      <c r="R1752" s="235"/>
      <c r="S1752" s="235"/>
      <c r="T1752" s="236"/>
      <c r="AT1752" s="237" t="s">
        <v>144</v>
      </c>
      <c r="AU1752" s="237" t="s">
        <v>80</v>
      </c>
      <c r="AV1752" s="15" t="s">
        <v>142</v>
      </c>
      <c r="AW1752" s="15" t="s">
        <v>33</v>
      </c>
      <c r="AX1752" s="15" t="s">
        <v>78</v>
      </c>
      <c r="AY1752" s="237" t="s">
        <v>135</v>
      </c>
    </row>
    <row r="1753" spans="1:65" s="2" customFormat="1" ht="16.5" customHeight="1">
      <c r="A1753" s="35"/>
      <c r="B1753" s="36"/>
      <c r="C1753" s="238" t="s">
        <v>1357</v>
      </c>
      <c r="D1753" s="238" t="s">
        <v>281</v>
      </c>
      <c r="E1753" s="239" t="s">
        <v>1358</v>
      </c>
      <c r="F1753" s="240" t="s">
        <v>1359</v>
      </c>
      <c r="G1753" s="241" t="s">
        <v>1336</v>
      </c>
      <c r="H1753" s="242">
        <v>3</v>
      </c>
      <c r="I1753" s="243"/>
      <c r="J1753" s="242">
        <f>ROUND(I1753*H1753,2)</f>
        <v>0</v>
      </c>
      <c r="K1753" s="240" t="s">
        <v>398</v>
      </c>
      <c r="L1753" s="244"/>
      <c r="M1753" s="245" t="s">
        <v>18</v>
      </c>
      <c r="N1753" s="246" t="s">
        <v>42</v>
      </c>
      <c r="O1753" s="65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R1753" s="203" t="s">
        <v>395</v>
      </c>
      <c r="AT1753" s="203" t="s">
        <v>281</v>
      </c>
      <c r="AU1753" s="203" t="s">
        <v>80</v>
      </c>
      <c r="AY1753" s="18" t="s">
        <v>135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8" t="s">
        <v>78</v>
      </c>
      <c r="BK1753" s="204">
        <f>ROUND(I1753*H1753,2)</f>
        <v>0</v>
      </c>
      <c r="BL1753" s="18" t="s">
        <v>261</v>
      </c>
      <c r="BM1753" s="203" t="s">
        <v>1360</v>
      </c>
    </row>
    <row r="1754" spans="1:65" s="14" customFormat="1" ht="10.199999999999999">
      <c r="B1754" s="216"/>
      <c r="C1754" s="217"/>
      <c r="D1754" s="207" t="s">
        <v>144</v>
      </c>
      <c r="E1754" s="218" t="s">
        <v>18</v>
      </c>
      <c r="F1754" s="219" t="s">
        <v>155</v>
      </c>
      <c r="G1754" s="217"/>
      <c r="H1754" s="220">
        <v>3</v>
      </c>
      <c r="I1754" s="221"/>
      <c r="J1754" s="217"/>
      <c r="K1754" s="217"/>
      <c r="L1754" s="222"/>
      <c r="M1754" s="223"/>
      <c r="N1754" s="224"/>
      <c r="O1754" s="224"/>
      <c r="P1754" s="224"/>
      <c r="Q1754" s="224"/>
      <c r="R1754" s="224"/>
      <c r="S1754" s="224"/>
      <c r="T1754" s="225"/>
      <c r="AT1754" s="226" t="s">
        <v>144</v>
      </c>
      <c r="AU1754" s="226" t="s">
        <v>80</v>
      </c>
      <c r="AV1754" s="14" t="s">
        <v>80</v>
      </c>
      <c r="AW1754" s="14" t="s">
        <v>33</v>
      </c>
      <c r="AX1754" s="14" t="s">
        <v>71</v>
      </c>
      <c r="AY1754" s="226" t="s">
        <v>135</v>
      </c>
    </row>
    <row r="1755" spans="1:65" s="15" customFormat="1" ht="10.199999999999999">
      <c r="B1755" s="227"/>
      <c r="C1755" s="228"/>
      <c r="D1755" s="207" t="s">
        <v>144</v>
      </c>
      <c r="E1755" s="229" t="s">
        <v>18</v>
      </c>
      <c r="F1755" s="230" t="s">
        <v>147</v>
      </c>
      <c r="G1755" s="228"/>
      <c r="H1755" s="231">
        <v>3</v>
      </c>
      <c r="I1755" s="232"/>
      <c r="J1755" s="228"/>
      <c r="K1755" s="228"/>
      <c r="L1755" s="233"/>
      <c r="M1755" s="234"/>
      <c r="N1755" s="235"/>
      <c r="O1755" s="235"/>
      <c r="P1755" s="235"/>
      <c r="Q1755" s="235"/>
      <c r="R1755" s="235"/>
      <c r="S1755" s="235"/>
      <c r="T1755" s="236"/>
      <c r="AT1755" s="237" t="s">
        <v>144</v>
      </c>
      <c r="AU1755" s="237" t="s">
        <v>80</v>
      </c>
      <c r="AV1755" s="15" t="s">
        <v>142</v>
      </c>
      <c r="AW1755" s="15" t="s">
        <v>33</v>
      </c>
      <c r="AX1755" s="15" t="s">
        <v>78</v>
      </c>
      <c r="AY1755" s="237" t="s">
        <v>135</v>
      </c>
    </row>
    <row r="1756" spans="1:65" s="2" customFormat="1" ht="21.75" customHeight="1">
      <c r="A1756" s="35"/>
      <c r="B1756" s="36"/>
      <c r="C1756" s="193" t="s">
        <v>1361</v>
      </c>
      <c r="D1756" s="193" t="s">
        <v>137</v>
      </c>
      <c r="E1756" s="194" t="s">
        <v>1362</v>
      </c>
      <c r="F1756" s="195" t="s">
        <v>1363</v>
      </c>
      <c r="G1756" s="196" t="s">
        <v>961</v>
      </c>
      <c r="H1756" s="198"/>
      <c r="I1756" s="198"/>
      <c r="J1756" s="197">
        <f>ROUND(I1756*H1756,2)</f>
        <v>0</v>
      </c>
      <c r="K1756" s="195" t="s">
        <v>141</v>
      </c>
      <c r="L1756" s="40"/>
      <c r="M1756" s="199" t="s">
        <v>18</v>
      </c>
      <c r="N1756" s="200" t="s">
        <v>42</v>
      </c>
      <c r="O1756" s="65"/>
      <c r="P1756" s="201">
        <f>O1756*H1756</f>
        <v>0</v>
      </c>
      <c r="Q1756" s="201">
        <v>0</v>
      </c>
      <c r="R1756" s="201">
        <f>Q1756*H1756</f>
        <v>0</v>
      </c>
      <c r="S1756" s="201">
        <v>0</v>
      </c>
      <c r="T1756" s="202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203" t="s">
        <v>261</v>
      </c>
      <c r="AT1756" s="203" t="s">
        <v>137</v>
      </c>
      <c r="AU1756" s="203" t="s">
        <v>80</v>
      </c>
      <c r="AY1756" s="18" t="s">
        <v>135</v>
      </c>
      <c r="BE1756" s="204">
        <f>IF(N1756="základní",J1756,0)</f>
        <v>0</v>
      </c>
      <c r="BF1756" s="204">
        <f>IF(N1756="snížená",J1756,0)</f>
        <v>0</v>
      </c>
      <c r="BG1756" s="204">
        <f>IF(N1756="zákl. přenesená",J1756,0)</f>
        <v>0</v>
      </c>
      <c r="BH1756" s="204">
        <f>IF(N1756="sníž. přenesená",J1756,0)</f>
        <v>0</v>
      </c>
      <c r="BI1756" s="204">
        <f>IF(N1756="nulová",J1756,0)</f>
        <v>0</v>
      </c>
      <c r="BJ1756" s="18" t="s">
        <v>78</v>
      </c>
      <c r="BK1756" s="204">
        <f>ROUND(I1756*H1756,2)</f>
        <v>0</v>
      </c>
      <c r="BL1756" s="18" t="s">
        <v>261</v>
      </c>
      <c r="BM1756" s="203" t="s">
        <v>1364</v>
      </c>
    </row>
    <row r="1757" spans="1:65" s="12" customFormat="1" ht="22.8" customHeight="1">
      <c r="B1757" s="177"/>
      <c r="C1757" s="178"/>
      <c r="D1757" s="179" t="s">
        <v>70</v>
      </c>
      <c r="E1757" s="191" t="s">
        <v>1365</v>
      </c>
      <c r="F1757" s="191" t="s">
        <v>1366</v>
      </c>
      <c r="G1757" s="178"/>
      <c r="H1757" s="178"/>
      <c r="I1757" s="181"/>
      <c r="J1757" s="192">
        <f>BK1757</f>
        <v>0</v>
      </c>
      <c r="K1757" s="178"/>
      <c r="L1757" s="183"/>
      <c r="M1757" s="184"/>
      <c r="N1757" s="185"/>
      <c r="O1757" s="185"/>
      <c r="P1757" s="186">
        <f>SUM(P1758:P1817)</f>
        <v>0</v>
      </c>
      <c r="Q1757" s="185"/>
      <c r="R1757" s="186">
        <f>SUM(R1758:R1817)</f>
        <v>1.36382E-2</v>
      </c>
      <c r="S1757" s="185"/>
      <c r="T1757" s="187">
        <f>SUM(T1758:T1817)</f>
        <v>0</v>
      </c>
      <c r="AR1757" s="188" t="s">
        <v>80</v>
      </c>
      <c r="AT1757" s="189" t="s">
        <v>70</v>
      </c>
      <c r="AU1757" s="189" t="s">
        <v>78</v>
      </c>
      <c r="AY1757" s="188" t="s">
        <v>135</v>
      </c>
      <c r="BK1757" s="190">
        <f>SUM(BK1758:BK1817)</f>
        <v>0</v>
      </c>
    </row>
    <row r="1758" spans="1:65" s="2" customFormat="1" ht="16.5" customHeight="1">
      <c r="A1758" s="35"/>
      <c r="B1758" s="36"/>
      <c r="C1758" s="193" t="s">
        <v>1367</v>
      </c>
      <c r="D1758" s="193" t="s">
        <v>137</v>
      </c>
      <c r="E1758" s="194" t="s">
        <v>1368</v>
      </c>
      <c r="F1758" s="195" t="s">
        <v>1369</v>
      </c>
      <c r="G1758" s="196" t="s">
        <v>140</v>
      </c>
      <c r="H1758" s="197">
        <v>18.43</v>
      </c>
      <c r="I1758" s="198"/>
      <c r="J1758" s="197">
        <f>ROUND(I1758*H1758,2)</f>
        <v>0</v>
      </c>
      <c r="K1758" s="195" t="s">
        <v>141</v>
      </c>
      <c r="L1758" s="40"/>
      <c r="M1758" s="199" t="s">
        <v>18</v>
      </c>
      <c r="N1758" s="200" t="s">
        <v>42</v>
      </c>
      <c r="O1758" s="65"/>
      <c r="P1758" s="201">
        <f>O1758*H1758</f>
        <v>0</v>
      </c>
      <c r="Q1758" s="201">
        <v>0</v>
      </c>
      <c r="R1758" s="201">
        <f>Q1758*H1758</f>
        <v>0</v>
      </c>
      <c r="S1758" s="201">
        <v>0</v>
      </c>
      <c r="T1758" s="202">
        <f>S1758*H1758</f>
        <v>0</v>
      </c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R1758" s="203" t="s">
        <v>261</v>
      </c>
      <c r="AT1758" s="203" t="s">
        <v>137</v>
      </c>
      <c r="AU1758" s="203" t="s">
        <v>80</v>
      </c>
      <c r="AY1758" s="18" t="s">
        <v>135</v>
      </c>
      <c r="BE1758" s="204">
        <f>IF(N1758="základní",J1758,0)</f>
        <v>0</v>
      </c>
      <c r="BF1758" s="204">
        <f>IF(N1758="snížená",J1758,0)</f>
        <v>0</v>
      </c>
      <c r="BG1758" s="204">
        <f>IF(N1758="zákl. přenesená",J1758,0)</f>
        <v>0</v>
      </c>
      <c r="BH1758" s="204">
        <f>IF(N1758="sníž. přenesená",J1758,0)</f>
        <v>0</v>
      </c>
      <c r="BI1758" s="204">
        <f>IF(N1758="nulová",J1758,0)</f>
        <v>0</v>
      </c>
      <c r="BJ1758" s="18" t="s">
        <v>78</v>
      </c>
      <c r="BK1758" s="204">
        <f>ROUND(I1758*H1758,2)</f>
        <v>0</v>
      </c>
      <c r="BL1758" s="18" t="s">
        <v>261</v>
      </c>
      <c r="BM1758" s="203" t="s">
        <v>1370</v>
      </c>
    </row>
    <row r="1759" spans="1:65" s="13" customFormat="1" ht="10.199999999999999">
      <c r="B1759" s="205"/>
      <c r="C1759" s="206"/>
      <c r="D1759" s="207" t="s">
        <v>144</v>
      </c>
      <c r="E1759" s="208" t="s">
        <v>18</v>
      </c>
      <c r="F1759" s="209" t="s">
        <v>1260</v>
      </c>
      <c r="G1759" s="206"/>
      <c r="H1759" s="208" t="s">
        <v>18</v>
      </c>
      <c r="I1759" s="210"/>
      <c r="J1759" s="206"/>
      <c r="K1759" s="206"/>
      <c r="L1759" s="211"/>
      <c r="M1759" s="212"/>
      <c r="N1759" s="213"/>
      <c r="O1759" s="213"/>
      <c r="P1759" s="213"/>
      <c r="Q1759" s="213"/>
      <c r="R1759" s="213"/>
      <c r="S1759" s="213"/>
      <c r="T1759" s="214"/>
      <c r="AT1759" s="215" t="s">
        <v>144</v>
      </c>
      <c r="AU1759" s="215" t="s">
        <v>80</v>
      </c>
      <c r="AV1759" s="13" t="s">
        <v>78</v>
      </c>
      <c r="AW1759" s="13" t="s">
        <v>33</v>
      </c>
      <c r="AX1759" s="13" t="s">
        <v>71</v>
      </c>
      <c r="AY1759" s="215" t="s">
        <v>135</v>
      </c>
    </row>
    <row r="1760" spans="1:65" s="13" customFormat="1" ht="10.199999999999999">
      <c r="B1760" s="205"/>
      <c r="C1760" s="206"/>
      <c r="D1760" s="207" t="s">
        <v>144</v>
      </c>
      <c r="E1760" s="208" t="s">
        <v>18</v>
      </c>
      <c r="F1760" s="209" t="s">
        <v>413</v>
      </c>
      <c r="G1760" s="206"/>
      <c r="H1760" s="208" t="s">
        <v>18</v>
      </c>
      <c r="I1760" s="210"/>
      <c r="J1760" s="206"/>
      <c r="K1760" s="206"/>
      <c r="L1760" s="211"/>
      <c r="M1760" s="212"/>
      <c r="N1760" s="213"/>
      <c r="O1760" s="213"/>
      <c r="P1760" s="213"/>
      <c r="Q1760" s="213"/>
      <c r="R1760" s="213"/>
      <c r="S1760" s="213"/>
      <c r="T1760" s="214"/>
      <c r="AT1760" s="215" t="s">
        <v>144</v>
      </c>
      <c r="AU1760" s="215" t="s">
        <v>80</v>
      </c>
      <c r="AV1760" s="13" t="s">
        <v>78</v>
      </c>
      <c r="AW1760" s="13" t="s">
        <v>33</v>
      </c>
      <c r="AX1760" s="13" t="s">
        <v>71</v>
      </c>
      <c r="AY1760" s="215" t="s">
        <v>135</v>
      </c>
    </row>
    <row r="1761" spans="1:65" s="14" customFormat="1" ht="10.199999999999999">
      <c r="B1761" s="216"/>
      <c r="C1761" s="217"/>
      <c r="D1761" s="207" t="s">
        <v>144</v>
      </c>
      <c r="E1761" s="218" t="s">
        <v>18</v>
      </c>
      <c r="F1761" s="219" t="s">
        <v>1261</v>
      </c>
      <c r="G1761" s="217"/>
      <c r="H1761" s="220">
        <v>1.75</v>
      </c>
      <c r="I1761" s="221"/>
      <c r="J1761" s="217"/>
      <c r="K1761" s="217"/>
      <c r="L1761" s="222"/>
      <c r="M1761" s="223"/>
      <c r="N1761" s="224"/>
      <c r="O1761" s="224"/>
      <c r="P1761" s="224"/>
      <c r="Q1761" s="224"/>
      <c r="R1761" s="224"/>
      <c r="S1761" s="224"/>
      <c r="T1761" s="225"/>
      <c r="AT1761" s="226" t="s">
        <v>144</v>
      </c>
      <c r="AU1761" s="226" t="s">
        <v>80</v>
      </c>
      <c r="AV1761" s="14" t="s">
        <v>80</v>
      </c>
      <c r="AW1761" s="14" t="s">
        <v>33</v>
      </c>
      <c r="AX1761" s="14" t="s">
        <v>71</v>
      </c>
      <c r="AY1761" s="226" t="s">
        <v>135</v>
      </c>
    </row>
    <row r="1762" spans="1:65" s="14" customFormat="1" ht="10.199999999999999">
      <c r="B1762" s="216"/>
      <c r="C1762" s="217"/>
      <c r="D1762" s="207" t="s">
        <v>144</v>
      </c>
      <c r="E1762" s="218" t="s">
        <v>18</v>
      </c>
      <c r="F1762" s="219" t="s">
        <v>1261</v>
      </c>
      <c r="G1762" s="217"/>
      <c r="H1762" s="220">
        <v>1.75</v>
      </c>
      <c r="I1762" s="221"/>
      <c r="J1762" s="217"/>
      <c r="K1762" s="217"/>
      <c r="L1762" s="222"/>
      <c r="M1762" s="223"/>
      <c r="N1762" s="224"/>
      <c r="O1762" s="224"/>
      <c r="P1762" s="224"/>
      <c r="Q1762" s="224"/>
      <c r="R1762" s="224"/>
      <c r="S1762" s="224"/>
      <c r="T1762" s="225"/>
      <c r="AT1762" s="226" t="s">
        <v>144</v>
      </c>
      <c r="AU1762" s="226" t="s">
        <v>80</v>
      </c>
      <c r="AV1762" s="14" t="s">
        <v>80</v>
      </c>
      <c r="AW1762" s="14" t="s">
        <v>33</v>
      </c>
      <c r="AX1762" s="14" t="s">
        <v>71</v>
      </c>
      <c r="AY1762" s="226" t="s">
        <v>135</v>
      </c>
    </row>
    <row r="1763" spans="1:65" s="14" customFormat="1" ht="10.199999999999999">
      <c r="B1763" s="216"/>
      <c r="C1763" s="217"/>
      <c r="D1763" s="207" t="s">
        <v>144</v>
      </c>
      <c r="E1763" s="218" t="s">
        <v>18</v>
      </c>
      <c r="F1763" s="219" t="s">
        <v>1262</v>
      </c>
      <c r="G1763" s="217"/>
      <c r="H1763" s="220">
        <v>1.35</v>
      </c>
      <c r="I1763" s="221"/>
      <c r="J1763" s="217"/>
      <c r="K1763" s="217"/>
      <c r="L1763" s="222"/>
      <c r="M1763" s="223"/>
      <c r="N1763" s="224"/>
      <c r="O1763" s="224"/>
      <c r="P1763" s="224"/>
      <c r="Q1763" s="224"/>
      <c r="R1763" s="224"/>
      <c r="S1763" s="224"/>
      <c r="T1763" s="225"/>
      <c r="AT1763" s="226" t="s">
        <v>144</v>
      </c>
      <c r="AU1763" s="226" t="s">
        <v>80</v>
      </c>
      <c r="AV1763" s="14" t="s">
        <v>80</v>
      </c>
      <c r="AW1763" s="14" t="s">
        <v>33</v>
      </c>
      <c r="AX1763" s="14" t="s">
        <v>71</v>
      </c>
      <c r="AY1763" s="226" t="s">
        <v>135</v>
      </c>
    </row>
    <row r="1764" spans="1:65" s="14" customFormat="1" ht="10.199999999999999">
      <c r="B1764" s="216"/>
      <c r="C1764" s="217"/>
      <c r="D1764" s="207" t="s">
        <v>144</v>
      </c>
      <c r="E1764" s="218" t="s">
        <v>18</v>
      </c>
      <c r="F1764" s="219" t="s">
        <v>1263</v>
      </c>
      <c r="G1764" s="217"/>
      <c r="H1764" s="220">
        <v>1.1499999999999999</v>
      </c>
      <c r="I1764" s="221"/>
      <c r="J1764" s="217"/>
      <c r="K1764" s="217"/>
      <c r="L1764" s="222"/>
      <c r="M1764" s="223"/>
      <c r="N1764" s="224"/>
      <c r="O1764" s="224"/>
      <c r="P1764" s="224"/>
      <c r="Q1764" s="224"/>
      <c r="R1764" s="224"/>
      <c r="S1764" s="224"/>
      <c r="T1764" s="225"/>
      <c r="AT1764" s="226" t="s">
        <v>144</v>
      </c>
      <c r="AU1764" s="226" t="s">
        <v>80</v>
      </c>
      <c r="AV1764" s="14" t="s">
        <v>80</v>
      </c>
      <c r="AW1764" s="14" t="s">
        <v>33</v>
      </c>
      <c r="AX1764" s="14" t="s">
        <v>71</v>
      </c>
      <c r="AY1764" s="226" t="s">
        <v>135</v>
      </c>
    </row>
    <row r="1765" spans="1:65" s="14" customFormat="1" ht="10.199999999999999">
      <c r="B1765" s="216"/>
      <c r="C1765" s="217"/>
      <c r="D1765" s="207" t="s">
        <v>144</v>
      </c>
      <c r="E1765" s="218" t="s">
        <v>18</v>
      </c>
      <c r="F1765" s="219" t="s">
        <v>1264</v>
      </c>
      <c r="G1765" s="217"/>
      <c r="H1765" s="220">
        <v>2.15</v>
      </c>
      <c r="I1765" s="221"/>
      <c r="J1765" s="217"/>
      <c r="K1765" s="217"/>
      <c r="L1765" s="222"/>
      <c r="M1765" s="223"/>
      <c r="N1765" s="224"/>
      <c r="O1765" s="224"/>
      <c r="P1765" s="224"/>
      <c r="Q1765" s="224"/>
      <c r="R1765" s="224"/>
      <c r="S1765" s="224"/>
      <c r="T1765" s="225"/>
      <c r="AT1765" s="226" t="s">
        <v>144</v>
      </c>
      <c r="AU1765" s="226" t="s">
        <v>80</v>
      </c>
      <c r="AV1765" s="14" t="s">
        <v>80</v>
      </c>
      <c r="AW1765" s="14" t="s">
        <v>33</v>
      </c>
      <c r="AX1765" s="14" t="s">
        <v>71</v>
      </c>
      <c r="AY1765" s="226" t="s">
        <v>135</v>
      </c>
    </row>
    <row r="1766" spans="1:65" s="13" customFormat="1" ht="10.199999999999999">
      <c r="B1766" s="205"/>
      <c r="C1766" s="206"/>
      <c r="D1766" s="207" t="s">
        <v>144</v>
      </c>
      <c r="E1766" s="208" t="s">
        <v>18</v>
      </c>
      <c r="F1766" s="209" t="s">
        <v>345</v>
      </c>
      <c r="G1766" s="206"/>
      <c r="H1766" s="208" t="s">
        <v>18</v>
      </c>
      <c r="I1766" s="210"/>
      <c r="J1766" s="206"/>
      <c r="K1766" s="206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144</v>
      </c>
      <c r="AU1766" s="215" t="s">
        <v>80</v>
      </c>
      <c r="AV1766" s="13" t="s">
        <v>78</v>
      </c>
      <c r="AW1766" s="13" t="s">
        <v>33</v>
      </c>
      <c r="AX1766" s="13" t="s">
        <v>71</v>
      </c>
      <c r="AY1766" s="215" t="s">
        <v>135</v>
      </c>
    </row>
    <row r="1767" spans="1:65" s="14" customFormat="1" ht="10.199999999999999">
      <c r="B1767" s="216"/>
      <c r="C1767" s="217"/>
      <c r="D1767" s="207" t="s">
        <v>144</v>
      </c>
      <c r="E1767" s="218" t="s">
        <v>18</v>
      </c>
      <c r="F1767" s="219" t="s">
        <v>1265</v>
      </c>
      <c r="G1767" s="217"/>
      <c r="H1767" s="220">
        <v>0.6</v>
      </c>
      <c r="I1767" s="221"/>
      <c r="J1767" s="217"/>
      <c r="K1767" s="217"/>
      <c r="L1767" s="222"/>
      <c r="M1767" s="223"/>
      <c r="N1767" s="224"/>
      <c r="O1767" s="224"/>
      <c r="P1767" s="224"/>
      <c r="Q1767" s="224"/>
      <c r="R1767" s="224"/>
      <c r="S1767" s="224"/>
      <c r="T1767" s="225"/>
      <c r="AT1767" s="226" t="s">
        <v>144</v>
      </c>
      <c r="AU1767" s="226" t="s">
        <v>80</v>
      </c>
      <c r="AV1767" s="14" t="s">
        <v>80</v>
      </c>
      <c r="AW1767" s="14" t="s">
        <v>33</v>
      </c>
      <c r="AX1767" s="14" t="s">
        <v>71</v>
      </c>
      <c r="AY1767" s="226" t="s">
        <v>135</v>
      </c>
    </row>
    <row r="1768" spans="1:65" s="14" customFormat="1" ht="10.199999999999999">
      <c r="B1768" s="216"/>
      <c r="C1768" s="217"/>
      <c r="D1768" s="207" t="s">
        <v>144</v>
      </c>
      <c r="E1768" s="218" t="s">
        <v>18</v>
      </c>
      <c r="F1768" s="219" t="s">
        <v>1266</v>
      </c>
      <c r="G1768" s="217"/>
      <c r="H1768" s="220">
        <v>0.23</v>
      </c>
      <c r="I1768" s="221"/>
      <c r="J1768" s="217"/>
      <c r="K1768" s="217"/>
      <c r="L1768" s="222"/>
      <c r="M1768" s="223"/>
      <c r="N1768" s="224"/>
      <c r="O1768" s="224"/>
      <c r="P1768" s="224"/>
      <c r="Q1768" s="224"/>
      <c r="R1768" s="224"/>
      <c r="S1768" s="224"/>
      <c r="T1768" s="225"/>
      <c r="AT1768" s="226" t="s">
        <v>144</v>
      </c>
      <c r="AU1768" s="226" t="s">
        <v>80</v>
      </c>
      <c r="AV1768" s="14" t="s">
        <v>80</v>
      </c>
      <c r="AW1768" s="14" t="s">
        <v>33</v>
      </c>
      <c r="AX1768" s="14" t="s">
        <v>71</v>
      </c>
      <c r="AY1768" s="226" t="s">
        <v>135</v>
      </c>
    </row>
    <row r="1769" spans="1:65" s="14" customFormat="1" ht="10.199999999999999">
      <c r="B1769" s="216"/>
      <c r="C1769" s="217"/>
      <c r="D1769" s="207" t="s">
        <v>144</v>
      </c>
      <c r="E1769" s="218" t="s">
        <v>18</v>
      </c>
      <c r="F1769" s="219" t="s">
        <v>1267</v>
      </c>
      <c r="G1769" s="217"/>
      <c r="H1769" s="220">
        <v>4.9000000000000004</v>
      </c>
      <c r="I1769" s="221"/>
      <c r="J1769" s="217"/>
      <c r="K1769" s="217"/>
      <c r="L1769" s="222"/>
      <c r="M1769" s="223"/>
      <c r="N1769" s="224"/>
      <c r="O1769" s="224"/>
      <c r="P1769" s="224"/>
      <c r="Q1769" s="224"/>
      <c r="R1769" s="224"/>
      <c r="S1769" s="224"/>
      <c r="T1769" s="225"/>
      <c r="AT1769" s="226" t="s">
        <v>144</v>
      </c>
      <c r="AU1769" s="226" t="s">
        <v>80</v>
      </c>
      <c r="AV1769" s="14" t="s">
        <v>80</v>
      </c>
      <c r="AW1769" s="14" t="s">
        <v>33</v>
      </c>
      <c r="AX1769" s="14" t="s">
        <v>71</v>
      </c>
      <c r="AY1769" s="226" t="s">
        <v>135</v>
      </c>
    </row>
    <row r="1770" spans="1:65" s="14" customFormat="1" ht="10.199999999999999">
      <c r="B1770" s="216"/>
      <c r="C1770" s="217"/>
      <c r="D1770" s="207" t="s">
        <v>144</v>
      </c>
      <c r="E1770" s="218" t="s">
        <v>18</v>
      </c>
      <c r="F1770" s="219" t="s">
        <v>1268</v>
      </c>
      <c r="G1770" s="217"/>
      <c r="H1770" s="220">
        <v>3.55</v>
      </c>
      <c r="I1770" s="221"/>
      <c r="J1770" s="217"/>
      <c r="K1770" s="217"/>
      <c r="L1770" s="222"/>
      <c r="M1770" s="223"/>
      <c r="N1770" s="224"/>
      <c r="O1770" s="224"/>
      <c r="P1770" s="224"/>
      <c r="Q1770" s="224"/>
      <c r="R1770" s="224"/>
      <c r="S1770" s="224"/>
      <c r="T1770" s="225"/>
      <c r="AT1770" s="226" t="s">
        <v>144</v>
      </c>
      <c r="AU1770" s="226" t="s">
        <v>80</v>
      </c>
      <c r="AV1770" s="14" t="s">
        <v>80</v>
      </c>
      <c r="AW1770" s="14" t="s">
        <v>33</v>
      </c>
      <c r="AX1770" s="14" t="s">
        <v>71</v>
      </c>
      <c r="AY1770" s="226" t="s">
        <v>135</v>
      </c>
    </row>
    <row r="1771" spans="1:65" s="14" customFormat="1" ht="10.199999999999999">
      <c r="B1771" s="216"/>
      <c r="C1771" s="217"/>
      <c r="D1771" s="207" t="s">
        <v>144</v>
      </c>
      <c r="E1771" s="218" t="s">
        <v>18</v>
      </c>
      <c r="F1771" s="219" t="s">
        <v>308</v>
      </c>
      <c r="G1771" s="217"/>
      <c r="H1771" s="220">
        <v>1</v>
      </c>
      <c r="I1771" s="221"/>
      <c r="J1771" s="217"/>
      <c r="K1771" s="217"/>
      <c r="L1771" s="222"/>
      <c r="M1771" s="223"/>
      <c r="N1771" s="224"/>
      <c r="O1771" s="224"/>
      <c r="P1771" s="224"/>
      <c r="Q1771" s="224"/>
      <c r="R1771" s="224"/>
      <c r="S1771" s="224"/>
      <c r="T1771" s="225"/>
      <c r="AT1771" s="226" t="s">
        <v>144</v>
      </c>
      <c r="AU1771" s="226" t="s">
        <v>80</v>
      </c>
      <c r="AV1771" s="14" t="s">
        <v>80</v>
      </c>
      <c r="AW1771" s="14" t="s">
        <v>33</v>
      </c>
      <c r="AX1771" s="14" t="s">
        <v>71</v>
      </c>
      <c r="AY1771" s="226" t="s">
        <v>135</v>
      </c>
    </row>
    <row r="1772" spans="1:65" s="15" customFormat="1" ht="10.199999999999999">
      <c r="B1772" s="227"/>
      <c r="C1772" s="228"/>
      <c r="D1772" s="207" t="s">
        <v>144</v>
      </c>
      <c r="E1772" s="229" t="s">
        <v>18</v>
      </c>
      <c r="F1772" s="230" t="s">
        <v>147</v>
      </c>
      <c r="G1772" s="228"/>
      <c r="H1772" s="231">
        <v>18.43</v>
      </c>
      <c r="I1772" s="232"/>
      <c r="J1772" s="228"/>
      <c r="K1772" s="228"/>
      <c r="L1772" s="233"/>
      <c r="M1772" s="234"/>
      <c r="N1772" s="235"/>
      <c r="O1772" s="235"/>
      <c r="P1772" s="235"/>
      <c r="Q1772" s="235"/>
      <c r="R1772" s="235"/>
      <c r="S1772" s="235"/>
      <c r="T1772" s="236"/>
      <c r="AT1772" s="237" t="s">
        <v>144</v>
      </c>
      <c r="AU1772" s="237" t="s">
        <v>80</v>
      </c>
      <c r="AV1772" s="15" t="s">
        <v>142</v>
      </c>
      <c r="AW1772" s="15" t="s">
        <v>33</v>
      </c>
      <c r="AX1772" s="15" t="s">
        <v>78</v>
      </c>
      <c r="AY1772" s="237" t="s">
        <v>135</v>
      </c>
    </row>
    <row r="1773" spans="1:65" s="2" customFormat="1" ht="16.5" customHeight="1">
      <c r="A1773" s="35"/>
      <c r="B1773" s="36"/>
      <c r="C1773" s="193" t="s">
        <v>1371</v>
      </c>
      <c r="D1773" s="193" t="s">
        <v>137</v>
      </c>
      <c r="E1773" s="194" t="s">
        <v>1372</v>
      </c>
      <c r="F1773" s="195" t="s">
        <v>1373</v>
      </c>
      <c r="G1773" s="196" t="s">
        <v>140</v>
      </c>
      <c r="H1773" s="197">
        <v>18.43</v>
      </c>
      <c r="I1773" s="198"/>
      <c r="J1773" s="197">
        <f>ROUND(I1773*H1773,2)</f>
        <v>0</v>
      </c>
      <c r="K1773" s="195" t="s">
        <v>141</v>
      </c>
      <c r="L1773" s="40"/>
      <c r="M1773" s="199" t="s">
        <v>18</v>
      </c>
      <c r="N1773" s="200" t="s">
        <v>42</v>
      </c>
      <c r="O1773" s="65"/>
      <c r="P1773" s="201">
        <f>O1773*H1773</f>
        <v>0</v>
      </c>
      <c r="Q1773" s="201">
        <v>4.0000000000000002E-4</v>
      </c>
      <c r="R1773" s="201">
        <f>Q1773*H1773</f>
        <v>7.3720000000000001E-3</v>
      </c>
      <c r="S1773" s="201">
        <v>0</v>
      </c>
      <c r="T1773" s="202">
        <f>S1773*H1773</f>
        <v>0</v>
      </c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R1773" s="203" t="s">
        <v>261</v>
      </c>
      <c r="AT1773" s="203" t="s">
        <v>137</v>
      </c>
      <c r="AU1773" s="203" t="s">
        <v>80</v>
      </c>
      <c r="AY1773" s="18" t="s">
        <v>135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8" t="s">
        <v>78</v>
      </c>
      <c r="BK1773" s="204">
        <f>ROUND(I1773*H1773,2)</f>
        <v>0</v>
      </c>
      <c r="BL1773" s="18" t="s">
        <v>261</v>
      </c>
      <c r="BM1773" s="203" t="s">
        <v>1374</v>
      </c>
    </row>
    <row r="1774" spans="1:65" s="13" customFormat="1" ht="10.199999999999999">
      <c r="B1774" s="205"/>
      <c r="C1774" s="206"/>
      <c r="D1774" s="207" t="s">
        <v>144</v>
      </c>
      <c r="E1774" s="208" t="s">
        <v>18</v>
      </c>
      <c r="F1774" s="209" t="s">
        <v>1260</v>
      </c>
      <c r="G1774" s="206"/>
      <c r="H1774" s="208" t="s">
        <v>18</v>
      </c>
      <c r="I1774" s="210"/>
      <c r="J1774" s="206"/>
      <c r="K1774" s="206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144</v>
      </c>
      <c r="AU1774" s="215" t="s">
        <v>80</v>
      </c>
      <c r="AV1774" s="13" t="s">
        <v>78</v>
      </c>
      <c r="AW1774" s="13" t="s">
        <v>33</v>
      </c>
      <c r="AX1774" s="13" t="s">
        <v>71</v>
      </c>
      <c r="AY1774" s="215" t="s">
        <v>135</v>
      </c>
    </row>
    <row r="1775" spans="1:65" s="13" customFormat="1" ht="10.199999999999999">
      <c r="B1775" s="205"/>
      <c r="C1775" s="206"/>
      <c r="D1775" s="207" t="s">
        <v>144</v>
      </c>
      <c r="E1775" s="208" t="s">
        <v>18</v>
      </c>
      <c r="F1775" s="209" t="s">
        <v>413</v>
      </c>
      <c r="G1775" s="206"/>
      <c r="H1775" s="208" t="s">
        <v>18</v>
      </c>
      <c r="I1775" s="210"/>
      <c r="J1775" s="206"/>
      <c r="K1775" s="206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144</v>
      </c>
      <c r="AU1775" s="215" t="s">
        <v>80</v>
      </c>
      <c r="AV1775" s="13" t="s">
        <v>78</v>
      </c>
      <c r="AW1775" s="13" t="s">
        <v>33</v>
      </c>
      <c r="AX1775" s="13" t="s">
        <v>71</v>
      </c>
      <c r="AY1775" s="215" t="s">
        <v>135</v>
      </c>
    </row>
    <row r="1776" spans="1:65" s="14" customFormat="1" ht="10.199999999999999">
      <c r="B1776" s="216"/>
      <c r="C1776" s="217"/>
      <c r="D1776" s="207" t="s">
        <v>144</v>
      </c>
      <c r="E1776" s="218" t="s">
        <v>18</v>
      </c>
      <c r="F1776" s="219" t="s">
        <v>1261</v>
      </c>
      <c r="G1776" s="217"/>
      <c r="H1776" s="220">
        <v>1.75</v>
      </c>
      <c r="I1776" s="221"/>
      <c r="J1776" s="217"/>
      <c r="K1776" s="217"/>
      <c r="L1776" s="222"/>
      <c r="M1776" s="223"/>
      <c r="N1776" s="224"/>
      <c r="O1776" s="224"/>
      <c r="P1776" s="224"/>
      <c r="Q1776" s="224"/>
      <c r="R1776" s="224"/>
      <c r="S1776" s="224"/>
      <c r="T1776" s="225"/>
      <c r="AT1776" s="226" t="s">
        <v>144</v>
      </c>
      <c r="AU1776" s="226" t="s">
        <v>80</v>
      </c>
      <c r="AV1776" s="14" t="s">
        <v>80</v>
      </c>
      <c r="AW1776" s="14" t="s">
        <v>33</v>
      </c>
      <c r="AX1776" s="14" t="s">
        <v>71</v>
      </c>
      <c r="AY1776" s="226" t="s">
        <v>135</v>
      </c>
    </row>
    <row r="1777" spans="1:65" s="14" customFormat="1" ht="10.199999999999999">
      <c r="B1777" s="216"/>
      <c r="C1777" s="217"/>
      <c r="D1777" s="207" t="s">
        <v>144</v>
      </c>
      <c r="E1777" s="218" t="s">
        <v>18</v>
      </c>
      <c r="F1777" s="219" t="s">
        <v>1261</v>
      </c>
      <c r="G1777" s="217"/>
      <c r="H1777" s="220">
        <v>1.75</v>
      </c>
      <c r="I1777" s="221"/>
      <c r="J1777" s="217"/>
      <c r="K1777" s="217"/>
      <c r="L1777" s="222"/>
      <c r="M1777" s="223"/>
      <c r="N1777" s="224"/>
      <c r="O1777" s="224"/>
      <c r="P1777" s="224"/>
      <c r="Q1777" s="224"/>
      <c r="R1777" s="224"/>
      <c r="S1777" s="224"/>
      <c r="T1777" s="225"/>
      <c r="AT1777" s="226" t="s">
        <v>144</v>
      </c>
      <c r="AU1777" s="226" t="s">
        <v>80</v>
      </c>
      <c r="AV1777" s="14" t="s">
        <v>80</v>
      </c>
      <c r="AW1777" s="14" t="s">
        <v>33</v>
      </c>
      <c r="AX1777" s="14" t="s">
        <v>71</v>
      </c>
      <c r="AY1777" s="226" t="s">
        <v>135</v>
      </c>
    </row>
    <row r="1778" spans="1:65" s="14" customFormat="1" ht="10.199999999999999">
      <c r="B1778" s="216"/>
      <c r="C1778" s="217"/>
      <c r="D1778" s="207" t="s">
        <v>144</v>
      </c>
      <c r="E1778" s="218" t="s">
        <v>18</v>
      </c>
      <c r="F1778" s="219" t="s">
        <v>1262</v>
      </c>
      <c r="G1778" s="217"/>
      <c r="H1778" s="220">
        <v>1.35</v>
      </c>
      <c r="I1778" s="221"/>
      <c r="J1778" s="217"/>
      <c r="K1778" s="217"/>
      <c r="L1778" s="222"/>
      <c r="M1778" s="223"/>
      <c r="N1778" s="224"/>
      <c r="O1778" s="224"/>
      <c r="P1778" s="224"/>
      <c r="Q1778" s="224"/>
      <c r="R1778" s="224"/>
      <c r="S1778" s="224"/>
      <c r="T1778" s="225"/>
      <c r="AT1778" s="226" t="s">
        <v>144</v>
      </c>
      <c r="AU1778" s="226" t="s">
        <v>80</v>
      </c>
      <c r="AV1778" s="14" t="s">
        <v>80</v>
      </c>
      <c r="AW1778" s="14" t="s">
        <v>33</v>
      </c>
      <c r="AX1778" s="14" t="s">
        <v>71</v>
      </c>
      <c r="AY1778" s="226" t="s">
        <v>135</v>
      </c>
    </row>
    <row r="1779" spans="1:65" s="14" customFormat="1" ht="10.199999999999999">
      <c r="B1779" s="216"/>
      <c r="C1779" s="217"/>
      <c r="D1779" s="207" t="s">
        <v>144</v>
      </c>
      <c r="E1779" s="218" t="s">
        <v>18</v>
      </c>
      <c r="F1779" s="219" t="s">
        <v>1263</v>
      </c>
      <c r="G1779" s="217"/>
      <c r="H1779" s="220">
        <v>1.1499999999999999</v>
      </c>
      <c r="I1779" s="221"/>
      <c r="J1779" s="217"/>
      <c r="K1779" s="217"/>
      <c r="L1779" s="222"/>
      <c r="M1779" s="223"/>
      <c r="N1779" s="224"/>
      <c r="O1779" s="224"/>
      <c r="P1779" s="224"/>
      <c r="Q1779" s="224"/>
      <c r="R1779" s="224"/>
      <c r="S1779" s="224"/>
      <c r="T1779" s="225"/>
      <c r="AT1779" s="226" t="s">
        <v>144</v>
      </c>
      <c r="AU1779" s="226" t="s">
        <v>80</v>
      </c>
      <c r="AV1779" s="14" t="s">
        <v>80</v>
      </c>
      <c r="AW1779" s="14" t="s">
        <v>33</v>
      </c>
      <c r="AX1779" s="14" t="s">
        <v>71</v>
      </c>
      <c r="AY1779" s="226" t="s">
        <v>135</v>
      </c>
    </row>
    <row r="1780" spans="1:65" s="14" customFormat="1" ht="10.199999999999999">
      <c r="B1780" s="216"/>
      <c r="C1780" s="217"/>
      <c r="D1780" s="207" t="s">
        <v>144</v>
      </c>
      <c r="E1780" s="218" t="s">
        <v>18</v>
      </c>
      <c r="F1780" s="219" t="s">
        <v>1264</v>
      </c>
      <c r="G1780" s="217"/>
      <c r="H1780" s="220">
        <v>2.15</v>
      </c>
      <c r="I1780" s="221"/>
      <c r="J1780" s="217"/>
      <c r="K1780" s="217"/>
      <c r="L1780" s="222"/>
      <c r="M1780" s="223"/>
      <c r="N1780" s="224"/>
      <c r="O1780" s="224"/>
      <c r="P1780" s="224"/>
      <c r="Q1780" s="224"/>
      <c r="R1780" s="224"/>
      <c r="S1780" s="224"/>
      <c r="T1780" s="225"/>
      <c r="AT1780" s="226" t="s">
        <v>144</v>
      </c>
      <c r="AU1780" s="226" t="s">
        <v>80</v>
      </c>
      <c r="AV1780" s="14" t="s">
        <v>80</v>
      </c>
      <c r="AW1780" s="14" t="s">
        <v>33</v>
      </c>
      <c r="AX1780" s="14" t="s">
        <v>71</v>
      </c>
      <c r="AY1780" s="226" t="s">
        <v>135</v>
      </c>
    </row>
    <row r="1781" spans="1:65" s="13" customFormat="1" ht="10.199999999999999">
      <c r="B1781" s="205"/>
      <c r="C1781" s="206"/>
      <c r="D1781" s="207" t="s">
        <v>144</v>
      </c>
      <c r="E1781" s="208" t="s">
        <v>18</v>
      </c>
      <c r="F1781" s="209" t="s">
        <v>345</v>
      </c>
      <c r="G1781" s="206"/>
      <c r="H1781" s="208" t="s">
        <v>18</v>
      </c>
      <c r="I1781" s="210"/>
      <c r="J1781" s="206"/>
      <c r="K1781" s="206"/>
      <c r="L1781" s="211"/>
      <c r="M1781" s="212"/>
      <c r="N1781" s="213"/>
      <c r="O1781" s="213"/>
      <c r="P1781" s="213"/>
      <c r="Q1781" s="213"/>
      <c r="R1781" s="213"/>
      <c r="S1781" s="213"/>
      <c r="T1781" s="214"/>
      <c r="AT1781" s="215" t="s">
        <v>144</v>
      </c>
      <c r="AU1781" s="215" t="s">
        <v>80</v>
      </c>
      <c r="AV1781" s="13" t="s">
        <v>78</v>
      </c>
      <c r="AW1781" s="13" t="s">
        <v>33</v>
      </c>
      <c r="AX1781" s="13" t="s">
        <v>71</v>
      </c>
      <c r="AY1781" s="215" t="s">
        <v>135</v>
      </c>
    </row>
    <row r="1782" spans="1:65" s="14" customFormat="1" ht="10.199999999999999">
      <c r="B1782" s="216"/>
      <c r="C1782" s="217"/>
      <c r="D1782" s="207" t="s">
        <v>144</v>
      </c>
      <c r="E1782" s="218" t="s">
        <v>18</v>
      </c>
      <c r="F1782" s="219" t="s">
        <v>1265</v>
      </c>
      <c r="G1782" s="217"/>
      <c r="H1782" s="220">
        <v>0.6</v>
      </c>
      <c r="I1782" s="221"/>
      <c r="J1782" s="217"/>
      <c r="K1782" s="217"/>
      <c r="L1782" s="222"/>
      <c r="M1782" s="223"/>
      <c r="N1782" s="224"/>
      <c r="O1782" s="224"/>
      <c r="P1782" s="224"/>
      <c r="Q1782" s="224"/>
      <c r="R1782" s="224"/>
      <c r="S1782" s="224"/>
      <c r="T1782" s="225"/>
      <c r="AT1782" s="226" t="s">
        <v>144</v>
      </c>
      <c r="AU1782" s="226" t="s">
        <v>80</v>
      </c>
      <c r="AV1782" s="14" t="s">
        <v>80</v>
      </c>
      <c r="AW1782" s="14" t="s">
        <v>33</v>
      </c>
      <c r="AX1782" s="14" t="s">
        <v>71</v>
      </c>
      <c r="AY1782" s="226" t="s">
        <v>135</v>
      </c>
    </row>
    <row r="1783" spans="1:65" s="14" customFormat="1" ht="10.199999999999999">
      <c r="B1783" s="216"/>
      <c r="C1783" s="217"/>
      <c r="D1783" s="207" t="s">
        <v>144</v>
      </c>
      <c r="E1783" s="218" t="s">
        <v>18</v>
      </c>
      <c r="F1783" s="219" t="s">
        <v>1266</v>
      </c>
      <c r="G1783" s="217"/>
      <c r="H1783" s="220">
        <v>0.23</v>
      </c>
      <c r="I1783" s="221"/>
      <c r="J1783" s="217"/>
      <c r="K1783" s="217"/>
      <c r="L1783" s="222"/>
      <c r="M1783" s="223"/>
      <c r="N1783" s="224"/>
      <c r="O1783" s="224"/>
      <c r="P1783" s="224"/>
      <c r="Q1783" s="224"/>
      <c r="R1783" s="224"/>
      <c r="S1783" s="224"/>
      <c r="T1783" s="225"/>
      <c r="AT1783" s="226" t="s">
        <v>144</v>
      </c>
      <c r="AU1783" s="226" t="s">
        <v>80</v>
      </c>
      <c r="AV1783" s="14" t="s">
        <v>80</v>
      </c>
      <c r="AW1783" s="14" t="s">
        <v>33</v>
      </c>
      <c r="AX1783" s="14" t="s">
        <v>71</v>
      </c>
      <c r="AY1783" s="226" t="s">
        <v>135</v>
      </c>
    </row>
    <row r="1784" spans="1:65" s="14" customFormat="1" ht="10.199999999999999">
      <c r="B1784" s="216"/>
      <c r="C1784" s="217"/>
      <c r="D1784" s="207" t="s">
        <v>144</v>
      </c>
      <c r="E1784" s="218" t="s">
        <v>18</v>
      </c>
      <c r="F1784" s="219" t="s">
        <v>1267</v>
      </c>
      <c r="G1784" s="217"/>
      <c r="H1784" s="220">
        <v>4.9000000000000004</v>
      </c>
      <c r="I1784" s="221"/>
      <c r="J1784" s="217"/>
      <c r="K1784" s="217"/>
      <c r="L1784" s="222"/>
      <c r="M1784" s="223"/>
      <c r="N1784" s="224"/>
      <c r="O1784" s="224"/>
      <c r="P1784" s="224"/>
      <c r="Q1784" s="224"/>
      <c r="R1784" s="224"/>
      <c r="S1784" s="224"/>
      <c r="T1784" s="225"/>
      <c r="AT1784" s="226" t="s">
        <v>144</v>
      </c>
      <c r="AU1784" s="226" t="s">
        <v>80</v>
      </c>
      <c r="AV1784" s="14" t="s">
        <v>80</v>
      </c>
      <c r="AW1784" s="14" t="s">
        <v>33</v>
      </c>
      <c r="AX1784" s="14" t="s">
        <v>71</v>
      </c>
      <c r="AY1784" s="226" t="s">
        <v>135</v>
      </c>
    </row>
    <row r="1785" spans="1:65" s="14" customFormat="1" ht="10.199999999999999">
      <c r="B1785" s="216"/>
      <c r="C1785" s="217"/>
      <c r="D1785" s="207" t="s">
        <v>144</v>
      </c>
      <c r="E1785" s="218" t="s">
        <v>18</v>
      </c>
      <c r="F1785" s="219" t="s">
        <v>1268</v>
      </c>
      <c r="G1785" s="217"/>
      <c r="H1785" s="220">
        <v>3.55</v>
      </c>
      <c r="I1785" s="221"/>
      <c r="J1785" s="217"/>
      <c r="K1785" s="217"/>
      <c r="L1785" s="222"/>
      <c r="M1785" s="223"/>
      <c r="N1785" s="224"/>
      <c r="O1785" s="224"/>
      <c r="P1785" s="224"/>
      <c r="Q1785" s="224"/>
      <c r="R1785" s="224"/>
      <c r="S1785" s="224"/>
      <c r="T1785" s="225"/>
      <c r="AT1785" s="226" t="s">
        <v>144</v>
      </c>
      <c r="AU1785" s="226" t="s">
        <v>80</v>
      </c>
      <c r="AV1785" s="14" t="s">
        <v>80</v>
      </c>
      <c r="AW1785" s="14" t="s">
        <v>33</v>
      </c>
      <c r="AX1785" s="14" t="s">
        <v>71</v>
      </c>
      <c r="AY1785" s="226" t="s">
        <v>135</v>
      </c>
    </row>
    <row r="1786" spans="1:65" s="14" customFormat="1" ht="10.199999999999999">
      <c r="B1786" s="216"/>
      <c r="C1786" s="217"/>
      <c r="D1786" s="207" t="s">
        <v>144</v>
      </c>
      <c r="E1786" s="218" t="s">
        <v>18</v>
      </c>
      <c r="F1786" s="219" t="s">
        <v>308</v>
      </c>
      <c r="G1786" s="217"/>
      <c r="H1786" s="220">
        <v>1</v>
      </c>
      <c r="I1786" s="221"/>
      <c r="J1786" s="217"/>
      <c r="K1786" s="217"/>
      <c r="L1786" s="222"/>
      <c r="M1786" s="223"/>
      <c r="N1786" s="224"/>
      <c r="O1786" s="224"/>
      <c r="P1786" s="224"/>
      <c r="Q1786" s="224"/>
      <c r="R1786" s="224"/>
      <c r="S1786" s="224"/>
      <c r="T1786" s="225"/>
      <c r="AT1786" s="226" t="s">
        <v>144</v>
      </c>
      <c r="AU1786" s="226" t="s">
        <v>80</v>
      </c>
      <c r="AV1786" s="14" t="s">
        <v>80</v>
      </c>
      <c r="AW1786" s="14" t="s">
        <v>33</v>
      </c>
      <c r="AX1786" s="14" t="s">
        <v>71</v>
      </c>
      <c r="AY1786" s="226" t="s">
        <v>135</v>
      </c>
    </row>
    <row r="1787" spans="1:65" s="15" customFormat="1" ht="10.199999999999999">
      <c r="B1787" s="227"/>
      <c r="C1787" s="228"/>
      <c r="D1787" s="207" t="s">
        <v>144</v>
      </c>
      <c r="E1787" s="229" t="s">
        <v>18</v>
      </c>
      <c r="F1787" s="230" t="s">
        <v>147</v>
      </c>
      <c r="G1787" s="228"/>
      <c r="H1787" s="231">
        <v>18.43</v>
      </c>
      <c r="I1787" s="232"/>
      <c r="J1787" s="228"/>
      <c r="K1787" s="228"/>
      <c r="L1787" s="233"/>
      <c r="M1787" s="234"/>
      <c r="N1787" s="235"/>
      <c r="O1787" s="235"/>
      <c r="P1787" s="235"/>
      <c r="Q1787" s="235"/>
      <c r="R1787" s="235"/>
      <c r="S1787" s="235"/>
      <c r="T1787" s="236"/>
      <c r="AT1787" s="237" t="s">
        <v>144</v>
      </c>
      <c r="AU1787" s="237" t="s">
        <v>80</v>
      </c>
      <c r="AV1787" s="15" t="s">
        <v>142</v>
      </c>
      <c r="AW1787" s="15" t="s">
        <v>33</v>
      </c>
      <c r="AX1787" s="15" t="s">
        <v>78</v>
      </c>
      <c r="AY1787" s="237" t="s">
        <v>135</v>
      </c>
    </row>
    <row r="1788" spans="1:65" s="2" customFormat="1" ht="16.5" customHeight="1">
      <c r="A1788" s="35"/>
      <c r="B1788" s="36"/>
      <c r="C1788" s="193" t="s">
        <v>1375</v>
      </c>
      <c r="D1788" s="193" t="s">
        <v>137</v>
      </c>
      <c r="E1788" s="194" t="s">
        <v>1376</v>
      </c>
      <c r="F1788" s="195" t="s">
        <v>1377</v>
      </c>
      <c r="G1788" s="196" t="s">
        <v>140</v>
      </c>
      <c r="H1788" s="197">
        <v>18.43</v>
      </c>
      <c r="I1788" s="198"/>
      <c r="J1788" s="197">
        <f>ROUND(I1788*H1788,2)</f>
        <v>0</v>
      </c>
      <c r="K1788" s="195" t="s">
        <v>141</v>
      </c>
      <c r="L1788" s="40"/>
      <c r="M1788" s="199" t="s">
        <v>18</v>
      </c>
      <c r="N1788" s="200" t="s">
        <v>42</v>
      </c>
      <c r="O1788" s="65"/>
      <c r="P1788" s="201">
        <f>O1788*H1788</f>
        <v>0</v>
      </c>
      <c r="Q1788" s="201">
        <v>1.7000000000000001E-4</v>
      </c>
      <c r="R1788" s="201">
        <f>Q1788*H1788</f>
        <v>3.1331000000000002E-3</v>
      </c>
      <c r="S1788" s="201">
        <v>0</v>
      </c>
      <c r="T1788" s="202">
        <f>S1788*H1788</f>
        <v>0</v>
      </c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R1788" s="203" t="s">
        <v>261</v>
      </c>
      <c r="AT1788" s="203" t="s">
        <v>137</v>
      </c>
      <c r="AU1788" s="203" t="s">
        <v>80</v>
      </c>
      <c r="AY1788" s="18" t="s">
        <v>135</v>
      </c>
      <c r="BE1788" s="204">
        <f>IF(N1788="základní",J1788,0)</f>
        <v>0</v>
      </c>
      <c r="BF1788" s="204">
        <f>IF(N1788="snížená",J1788,0)</f>
        <v>0</v>
      </c>
      <c r="BG1788" s="204">
        <f>IF(N1788="zákl. přenesená",J1788,0)</f>
        <v>0</v>
      </c>
      <c r="BH1788" s="204">
        <f>IF(N1788="sníž. přenesená",J1788,0)</f>
        <v>0</v>
      </c>
      <c r="BI1788" s="204">
        <f>IF(N1788="nulová",J1788,0)</f>
        <v>0</v>
      </c>
      <c r="BJ1788" s="18" t="s">
        <v>78</v>
      </c>
      <c r="BK1788" s="204">
        <f>ROUND(I1788*H1788,2)</f>
        <v>0</v>
      </c>
      <c r="BL1788" s="18" t="s">
        <v>261</v>
      </c>
      <c r="BM1788" s="203" t="s">
        <v>1378</v>
      </c>
    </row>
    <row r="1789" spans="1:65" s="13" customFormat="1" ht="10.199999999999999">
      <c r="B1789" s="205"/>
      <c r="C1789" s="206"/>
      <c r="D1789" s="207" t="s">
        <v>144</v>
      </c>
      <c r="E1789" s="208" t="s">
        <v>18</v>
      </c>
      <c r="F1789" s="209" t="s">
        <v>1260</v>
      </c>
      <c r="G1789" s="206"/>
      <c r="H1789" s="208" t="s">
        <v>18</v>
      </c>
      <c r="I1789" s="210"/>
      <c r="J1789" s="206"/>
      <c r="K1789" s="206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144</v>
      </c>
      <c r="AU1789" s="215" t="s">
        <v>80</v>
      </c>
      <c r="AV1789" s="13" t="s">
        <v>78</v>
      </c>
      <c r="AW1789" s="13" t="s">
        <v>33</v>
      </c>
      <c r="AX1789" s="13" t="s">
        <v>71</v>
      </c>
      <c r="AY1789" s="215" t="s">
        <v>135</v>
      </c>
    </row>
    <row r="1790" spans="1:65" s="13" customFormat="1" ht="10.199999999999999">
      <c r="B1790" s="205"/>
      <c r="C1790" s="206"/>
      <c r="D1790" s="207" t="s">
        <v>144</v>
      </c>
      <c r="E1790" s="208" t="s">
        <v>18</v>
      </c>
      <c r="F1790" s="209" t="s">
        <v>413</v>
      </c>
      <c r="G1790" s="206"/>
      <c r="H1790" s="208" t="s">
        <v>18</v>
      </c>
      <c r="I1790" s="210"/>
      <c r="J1790" s="206"/>
      <c r="K1790" s="206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144</v>
      </c>
      <c r="AU1790" s="215" t="s">
        <v>80</v>
      </c>
      <c r="AV1790" s="13" t="s">
        <v>78</v>
      </c>
      <c r="AW1790" s="13" t="s">
        <v>33</v>
      </c>
      <c r="AX1790" s="13" t="s">
        <v>71</v>
      </c>
      <c r="AY1790" s="215" t="s">
        <v>135</v>
      </c>
    </row>
    <row r="1791" spans="1:65" s="14" customFormat="1" ht="10.199999999999999">
      <c r="B1791" s="216"/>
      <c r="C1791" s="217"/>
      <c r="D1791" s="207" t="s">
        <v>144</v>
      </c>
      <c r="E1791" s="218" t="s">
        <v>18</v>
      </c>
      <c r="F1791" s="219" t="s">
        <v>1261</v>
      </c>
      <c r="G1791" s="217"/>
      <c r="H1791" s="220">
        <v>1.75</v>
      </c>
      <c r="I1791" s="221"/>
      <c r="J1791" s="217"/>
      <c r="K1791" s="217"/>
      <c r="L1791" s="222"/>
      <c r="M1791" s="223"/>
      <c r="N1791" s="224"/>
      <c r="O1791" s="224"/>
      <c r="P1791" s="224"/>
      <c r="Q1791" s="224"/>
      <c r="R1791" s="224"/>
      <c r="S1791" s="224"/>
      <c r="T1791" s="225"/>
      <c r="AT1791" s="226" t="s">
        <v>144</v>
      </c>
      <c r="AU1791" s="226" t="s">
        <v>80</v>
      </c>
      <c r="AV1791" s="14" t="s">
        <v>80</v>
      </c>
      <c r="AW1791" s="14" t="s">
        <v>33</v>
      </c>
      <c r="AX1791" s="14" t="s">
        <v>71</v>
      </c>
      <c r="AY1791" s="226" t="s">
        <v>135</v>
      </c>
    </row>
    <row r="1792" spans="1:65" s="14" customFormat="1" ht="10.199999999999999">
      <c r="B1792" s="216"/>
      <c r="C1792" s="217"/>
      <c r="D1792" s="207" t="s">
        <v>144</v>
      </c>
      <c r="E1792" s="218" t="s">
        <v>18</v>
      </c>
      <c r="F1792" s="219" t="s">
        <v>1261</v>
      </c>
      <c r="G1792" s="217"/>
      <c r="H1792" s="220">
        <v>1.75</v>
      </c>
      <c r="I1792" s="221"/>
      <c r="J1792" s="217"/>
      <c r="K1792" s="217"/>
      <c r="L1792" s="222"/>
      <c r="M1792" s="223"/>
      <c r="N1792" s="224"/>
      <c r="O1792" s="224"/>
      <c r="P1792" s="224"/>
      <c r="Q1792" s="224"/>
      <c r="R1792" s="224"/>
      <c r="S1792" s="224"/>
      <c r="T1792" s="225"/>
      <c r="AT1792" s="226" t="s">
        <v>144</v>
      </c>
      <c r="AU1792" s="226" t="s">
        <v>80</v>
      </c>
      <c r="AV1792" s="14" t="s">
        <v>80</v>
      </c>
      <c r="AW1792" s="14" t="s">
        <v>33</v>
      </c>
      <c r="AX1792" s="14" t="s">
        <v>71</v>
      </c>
      <c r="AY1792" s="226" t="s">
        <v>135</v>
      </c>
    </row>
    <row r="1793" spans="1:65" s="14" customFormat="1" ht="10.199999999999999">
      <c r="B1793" s="216"/>
      <c r="C1793" s="217"/>
      <c r="D1793" s="207" t="s">
        <v>144</v>
      </c>
      <c r="E1793" s="218" t="s">
        <v>18</v>
      </c>
      <c r="F1793" s="219" t="s">
        <v>1262</v>
      </c>
      <c r="G1793" s="217"/>
      <c r="H1793" s="220">
        <v>1.35</v>
      </c>
      <c r="I1793" s="221"/>
      <c r="J1793" s="217"/>
      <c r="K1793" s="217"/>
      <c r="L1793" s="222"/>
      <c r="M1793" s="223"/>
      <c r="N1793" s="224"/>
      <c r="O1793" s="224"/>
      <c r="P1793" s="224"/>
      <c r="Q1793" s="224"/>
      <c r="R1793" s="224"/>
      <c r="S1793" s="224"/>
      <c r="T1793" s="225"/>
      <c r="AT1793" s="226" t="s">
        <v>144</v>
      </c>
      <c r="AU1793" s="226" t="s">
        <v>80</v>
      </c>
      <c r="AV1793" s="14" t="s">
        <v>80</v>
      </c>
      <c r="AW1793" s="14" t="s">
        <v>33</v>
      </c>
      <c r="AX1793" s="14" t="s">
        <v>71</v>
      </c>
      <c r="AY1793" s="226" t="s">
        <v>135</v>
      </c>
    </row>
    <row r="1794" spans="1:65" s="14" customFormat="1" ht="10.199999999999999">
      <c r="B1794" s="216"/>
      <c r="C1794" s="217"/>
      <c r="D1794" s="207" t="s">
        <v>144</v>
      </c>
      <c r="E1794" s="218" t="s">
        <v>18</v>
      </c>
      <c r="F1794" s="219" t="s">
        <v>1263</v>
      </c>
      <c r="G1794" s="217"/>
      <c r="H1794" s="220">
        <v>1.1499999999999999</v>
      </c>
      <c r="I1794" s="221"/>
      <c r="J1794" s="217"/>
      <c r="K1794" s="217"/>
      <c r="L1794" s="222"/>
      <c r="M1794" s="223"/>
      <c r="N1794" s="224"/>
      <c r="O1794" s="224"/>
      <c r="P1794" s="224"/>
      <c r="Q1794" s="224"/>
      <c r="R1794" s="224"/>
      <c r="S1794" s="224"/>
      <c r="T1794" s="225"/>
      <c r="AT1794" s="226" t="s">
        <v>144</v>
      </c>
      <c r="AU1794" s="226" t="s">
        <v>80</v>
      </c>
      <c r="AV1794" s="14" t="s">
        <v>80</v>
      </c>
      <c r="AW1794" s="14" t="s">
        <v>33</v>
      </c>
      <c r="AX1794" s="14" t="s">
        <v>71</v>
      </c>
      <c r="AY1794" s="226" t="s">
        <v>135</v>
      </c>
    </row>
    <row r="1795" spans="1:65" s="14" customFormat="1" ht="10.199999999999999">
      <c r="B1795" s="216"/>
      <c r="C1795" s="217"/>
      <c r="D1795" s="207" t="s">
        <v>144</v>
      </c>
      <c r="E1795" s="218" t="s">
        <v>18</v>
      </c>
      <c r="F1795" s="219" t="s">
        <v>1264</v>
      </c>
      <c r="G1795" s="217"/>
      <c r="H1795" s="220">
        <v>2.15</v>
      </c>
      <c r="I1795" s="221"/>
      <c r="J1795" s="217"/>
      <c r="K1795" s="217"/>
      <c r="L1795" s="222"/>
      <c r="M1795" s="223"/>
      <c r="N1795" s="224"/>
      <c r="O1795" s="224"/>
      <c r="P1795" s="224"/>
      <c r="Q1795" s="224"/>
      <c r="R1795" s="224"/>
      <c r="S1795" s="224"/>
      <c r="T1795" s="225"/>
      <c r="AT1795" s="226" t="s">
        <v>144</v>
      </c>
      <c r="AU1795" s="226" t="s">
        <v>80</v>
      </c>
      <c r="AV1795" s="14" t="s">
        <v>80</v>
      </c>
      <c r="AW1795" s="14" t="s">
        <v>33</v>
      </c>
      <c r="AX1795" s="14" t="s">
        <v>71</v>
      </c>
      <c r="AY1795" s="226" t="s">
        <v>135</v>
      </c>
    </row>
    <row r="1796" spans="1:65" s="13" customFormat="1" ht="10.199999999999999">
      <c r="B1796" s="205"/>
      <c r="C1796" s="206"/>
      <c r="D1796" s="207" t="s">
        <v>144</v>
      </c>
      <c r="E1796" s="208" t="s">
        <v>18</v>
      </c>
      <c r="F1796" s="209" t="s">
        <v>345</v>
      </c>
      <c r="G1796" s="206"/>
      <c r="H1796" s="208" t="s">
        <v>18</v>
      </c>
      <c r="I1796" s="210"/>
      <c r="J1796" s="206"/>
      <c r="K1796" s="206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144</v>
      </c>
      <c r="AU1796" s="215" t="s">
        <v>80</v>
      </c>
      <c r="AV1796" s="13" t="s">
        <v>78</v>
      </c>
      <c r="AW1796" s="13" t="s">
        <v>33</v>
      </c>
      <c r="AX1796" s="13" t="s">
        <v>71</v>
      </c>
      <c r="AY1796" s="215" t="s">
        <v>135</v>
      </c>
    </row>
    <row r="1797" spans="1:65" s="14" customFormat="1" ht="10.199999999999999">
      <c r="B1797" s="216"/>
      <c r="C1797" s="217"/>
      <c r="D1797" s="207" t="s">
        <v>144</v>
      </c>
      <c r="E1797" s="218" t="s">
        <v>18</v>
      </c>
      <c r="F1797" s="219" t="s">
        <v>1265</v>
      </c>
      <c r="G1797" s="217"/>
      <c r="H1797" s="220">
        <v>0.6</v>
      </c>
      <c r="I1797" s="221"/>
      <c r="J1797" s="217"/>
      <c r="K1797" s="217"/>
      <c r="L1797" s="222"/>
      <c r="M1797" s="223"/>
      <c r="N1797" s="224"/>
      <c r="O1797" s="224"/>
      <c r="P1797" s="224"/>
      <c r="Q1797" s="224"/>
      <c r="R1797" s="224"/>
      <c r="S1797" s="224"/>
      <c r="T1797" s="225"/>
      <c r="AT1797" s="226" t="s">
        <v>144</v>
      </c>
      <c r="AU1797" s="226" t="s">
        <v>80</v>
      </c>
      <c r="AV1797" s="14" t="s">
        <v>80</v>
      </c>
      <c r="AW1797" s="14" t="s">
        <v>33</v>
      </c>
      <c r="AX1797" s="14" t="s">
        <v>71</v>
      </c>
      <c r="AY1797" s="226" t="s">
        <v>135</v>
      </c>
    </row>
    <row r="1798" spans="1:65" s="14" customFormat="1" ht="10.199999999999999">
      <c r="B1798" s="216"/>
      <c r="C1798" s="217"/>
      <c r="D1798" s="207" t="s">
        <v>144</v>
      </c>
      <c r="E1798" s="218" t="s">
        <v>18</v>
      </c>
      <c r="F1798" s="219" t="s">
        <v>1266</v>
      </c>
      <c r="G1798" s="217"/>
      <c r="H1798" s="220">
        <v>0.23</v>
      </c>
      <c r="I1798" s="221"/>
      <c r="J1798" s="217"/>
      <c r="K1798" s="217"/>
      <c r="L1798" s="222"/>
      <c r="M1798" s="223"/>
      <c r="N1798" s="224"/>
      <c r="O1798" s="224"/>
      <c r="P1798" s="224"/>
      <c r="Q1798" s="224"/>
      <c r="R1798" s="224"/>
      <c r="S1798" s="224"/>
      <c r="T1798" s="225"/>
      <c r="AT1798" s="226" t="s">
        <v>144</v>
      </c>
      <c r="AU1798" s="226" t="s">
        <v>80</v>
      </c>
      <c r="AV1798" s="14" t="s">
        <v>80</v>
      </c>
      <c r="AW1798" s="14" t="s">
        <v>33</v>
      </c>
      <c r="AX1798" s="14" t="s">
        <v>71</v>
      </c>
      <c r="AY1798" s="226" t="s">
        <v>135</v>
      </c>
    </row>
    <row r="1799" spans="1:65" s="14" customFormat="1" ht="10.199999999999999">
      <c r="B1799" s="216"/>
      <c r="C1799" s="217"/>
      <c r="D1799" s="207" t="s">
        <v>144</v>
      </c>
      <c r="E1799" s="218" t="s">
        <v>18</v>
      </c>
      <c r="F1799" s="219" t="s">
        <v>1267</v>
      </c>
      <c r="G1799" s="217"/>
      <c r="H1799" s="220">
        <v>4.9000000000000004</v>
      </c>
      <c r="I1799" s="221"/>
      <c r="J1799" s="217"/>
      <c r="K1799" s="217"/>
      <c r="L1799" s="222"/>
      <c r="M1799" s="223"/>
      <c r="N1799" s="224"/>
      <c r="O1799" s="224"/>
      <c r="P1799" s="224"/>
      <c r="Q1799" s="224"/>
      <c r="R1799" s="224"/>
      <c r="S1799" s="224"/>
      <c r="T1799" s="225"/>
      <c r="AT1799" s="226" t="s">
        <v>144</v>
      </c>
      <c r="AU1799" s="226" t="s">
        <v>80</v>
      </c>
      <c r="AV1799" s="14" t="s">
        <v>80</v>
      </c>
      <c r="AW1799" s="14" t="s">
        <v>33</v>
      </c>
      <c r="AX1799" s="14" t="s">
        <v>71</v>
      </c>
      <c r="AY1799" s="226" t="s">
        <v>135</v>
      </c>
    </row>
    <row r="1800" spans="1:65" s="14" customFormat="1" ht="10.199999999999999">
      <c r="B1800" s="216"/>
      <c r="C1800" s="217"/>
      <c r="D1800" s="207" t="s">
        <v>144</v>
      </c>
      <c r="E1800" s="218" t="s">
        <v>18</v>
      </c>
      <c r="F1800" s="219" t="s">
        <v>1268</v>
      </c>
      <c r="G1800" s="217"/>
      <c r="H1800" s="220">
        <v>3.55</v>
      </c>
      <c r="I1800" s="221"/>
      <c r="J1800" s="217"/>
      <c r="K1800" s="217"/>
      <c r="L1800" s="222"/>
      <c r="M1800" s="223"/>
      <c r="N1800" s="224"/>
      <c r="O1800" s="224"/>
      <c r="P1800" s="224"/>
      <c r="Q1800" s="224"/>
      <c r="R1800" s="224"/>
      <c r="S1800" s="224"/>
      <c r="T1800" s="225"/>
      <c r="AT1800" s="226" t="s">
        <v>144</v>
      </c>
      <c r="AU1800" s="226" t="s">
        <v>80</v>
      </c>
      <c r="AV1800" s="14" t="s">
        <v>80</v>
      </c>
      <c r="AW1800" s="14" t="s">
        <v>33</v>
      </c>
      <c r="AX1800" s="14" t="s">
        <v>71</v>
      </c>
      <c r="AY1800" s="226" t="s">
        <v>135</v>
      </c>
    </row>
    <row r="1801" spans="1:65" s="14" customFormat="1" ht="10.199999999999999">
      <c r="B1801" s="216"/>
      <c r="C1801" s="217"/>
      <c r="D1801" s="207" t="s">
        <v>144</v>
      </c>
      <c r="E1801" s="218" t="s">
        <v>18</v>
      </c>
      <c r="F1801" s="219" t="s">
        <v>308</v>
      </c>
      <c r="G1801" s="217"/>
      <c r="H1801" s="220">
        <v>1</v>
      </c>
      <c r="I1801" s="221"/>
      <c r="J1801" s="217"/>
      <c r="K1801" s="217"/>
      <c r="L1801" s="222"/>
      <c r="M1801" s="223"/>
      <c r="N1801" s="224"/>
      <c r="O1801" s="224"/>
      <c r="P1801" s="224"/>
      <c r="Q1801" s="224"/>
      <c r="R1801" s="224"/>
      <c r="S1801" s="224"/>
      <c r="T1801" s="225"/>
      <c r="AT1801" s="226" t="s">
        <v>144</v>
      </c>
      <c r="AU1801" s="226" t="s">
        <v>80</v>
      </c>
      <c r="AV1801" s="14" t="s">
        <v>80</v>
      </c>
      <c r="AW1801" s="14" t="s">
        <v>33</v>
      </c>
      <c r="AX1801" s="14" t="s">
        <v>71</v>
      </c>
      <c r="AY1801" s="226" t="s">
        <v>135</v>
      </c>
    </row>
    <row r="1802" spans="1:65" s="15" customFormat="1" ht="10.199999999999999">
      <c r="B1802" s="227"/>
      <c r="C1802" s="228"/>
      <c r="D1802" s="207" t="s">
        <v>144</v>
      </c>
      <c r="E1802" s="229" t="s">
        <v>18</v>
      </c>
      <c r="F1802" s="230" t="s">
        <v>147</v>
      </c>
      <c r="G1802" s="228"/>
      <c r="H1802" s="231">
        <v>18.43</v>
      </c>
      <c r="I1802" s="232"/>
      <c r="J1802" s="228"/>
      <c r="K1802" s="228"/>
      <c r="L1802" s="233"/>
      <c r="M1802" s="234"/>
      <c r="N1802" s="235"/>
      <c r="O1802" s="235"/>
      <c r="P1802" s="235"/>
      <c r="Q1802" s="235"/>
      <c r="R1802" s="235"/>
      <c r="S1802" s="235"/>
      <c r="T1802" s="236"/>
      <c r="AT1802" s="237" t="s">
        <v>144</v>
      </c>
      <c r="AU1802" s="237" t="s">
        <v>80</v>
      </c>
      <c r="AV1802" s="15" t="s">
        <v>142</v>
      </c>
      <c r="AW1802" s="15" t="s">
        <v>33</v>
      </c>
      <c r="AX1802" s="15" t="s">
        <v>78</v>
      </c>
      <c r="AY1802" s="237" t="s">
        <v>135</v>
      </c>
    </row>
    <row r="1803" spans="1:65" s="2" customFormat="1" ht="16.5" customHeight="1">
      <c r="A1803" s="35"/>
      <c r="B1803" s="36"/>
      <c r="C1803" s="193" t="s">
        <v>1379</v>
      </c>
      <c r="D1803" s="193" t="s">
        <v>137</v>
      </c>
      <c r="E1803" s="194" t="s">
        <v>1380</v>
      </c>
      <c r="F1803" s="195" t="s">
        <v>1381</v>
      </c>
      <c r="G1803" s="196" t="s">
        <v>140</v>
      </c>
      <c r="H1803" s="197">
        <v>18.43</v>
      </c>
      <c r="I1803" s="198"/>
      <c r="J1803" s="197">
        <f>ROUND(I1803*H1803,2)</f>
        <v>0</v>
      </c>
      <c r="K1803" s="195" t="s">
        <v>141</v>
      </c>
      <c r="L1803" s="40"/>
      <c r="M1803" s="199" t="s">
        <v>18</v>
      </c>
      <c r="N1803" s="200" t="s">
        <v>42</v>
      </c>
      <c r="O1803" s="65"/>
      <c r="P1803" s="201">
        <f>O1803*H1803</f>
        <v>0</v>
      </c>
      <c r="Q1803" s="201">
        <v>1.7000000000000001E-4</v>
      </c>
      <c r="R1803" s="201">
        <f>Q1803*H1803</f>
        <v>3.1331000000000002E-3</v>
      </c>
      <c r="S1803" s="201">
        <v>0</v>
      </c>
      <c r="T1803" s="202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203" t="s">
        <v>261</v>
      </c>
      <c r="AT1803" s="203" t="s">
        <v>137</v>
      </c>
      <c r="AU1803" s="203" t="s">
        <v>80</v>
      </c>
      <c r="AY1803" s="18" t="s">
        <v>135</v>
      </c>
      <c r="BE1803" s="204">
        <f>IF(N1803="základní",J1803,0)</f>
        <v>0</v>
      </c>
      <c r="BF1803" s="204">
        <f>IF(N1803="snížená",J1803,0)</f>
        <v>0</v>
      </c>
      <c r="BG1803" s="204">
        <f>IF(N1803="zákl. přenesená",J1803,0)</f>
        <v>0</v>
      </c>
      <c r="BH1803" s="204">
        <f>IF(N1803="sníž. přenesená",J1803,0)</f>
        <v>0</v>
      </c>
      <c r="BI1803" s="204">
        <f>IF(N1803="nulová",J1803,0)</f>
        <v>0</v>
      </c>
      <c r="BJ1803" s="18" t="s">
        <v>78</v>
      </c>
      <c r="BK1803" s="204">
        <f>ROUND(I1803*H1803,2)</f>
        <v>0</v>
      </c>
      <c r="BL1803" s="18" t="s">
        <v>261</v>
      </c>
      <c r="BM1803" s="203" t="s">
        <v>1382</v>
      </c>
    </row>
    <row r="1804" spans="1:65" s="13" customFormat="1" ht="10.199999999999999">
      <c r="B1804" s="205"/>
      <c r="C1804" s="206"/>
      <c r="D1804" s="207" t="s">
        <v>144</v>
      </c>
      <c r="E1804" s="208" t="s">
        <v>18</v>
      </c>
      <c r="F1804" s="209" t="s">
        <v>1260</v>
      </c>
      <c r="G1804" s="206"/>
      <c r="H1804" s="208" t="s">
        <v>18</v>
      </c>
      <c r="I1804" s="210"/>
      <c r="J1804" s="206"/>
      <c r="K1804" s="206"/>
      <c r="L1804" s="211"/>
      <c r="M1804" s="212"/>
      <c r="N1804" s="213"/>
      <c r="O1804" s="213"/>
      <c r="P1804" s="213"/>
      <c r="Q1804" s="213"/>
      <c r="R1804" s="213"/>
      <c r="S1804" s="213"/>
      <c r="T1804" s="214"/>
      <c r="AT1804" s="215" t="s">
        <v>144</v>
      </c>
      <c r="AU1804" s="215" t="s">
        <v>80</v>
      </c>
      <c r="AV1804" s="13" t="s">
        <v>78</v>
      </c>
      <c r="AW1804" s="13" t="s">
        <v>33</v>
      </c>
      <c r="AX1804" s="13" t="s">
        <v>71</v>
      </c>
      <c r="AY1804" s="215" t="s">
        <v>135</v>
      </c>
    </row>
    <row r="1805" spans="1:65" s="13" customFormat="1" ht="10.199999999999999">
      <c r="B1805" s="205"/>
      <c r="C1805" s="206"/>
      <c r="D1805" s="207" t="s">
        <v>144</v>
      </c>
      <c r="E1805" s="208" t="s">
        <v>18</v>
      </c>
      <c r="F1805" s="209" t="s">
        <v>413</v>
      </c>
      <c r="G1805" s="206"/>
      <c r="H1805" s="208" t="s">
        <v>18</v>
      </c>
      <c r="I1805" s="210"/>
      <c r="J1805" s="206"/>
      <c r="K1805" s="206"/>
      <c r="L1805" s="211"/>
      <c r="M1805" s="212"/>
      <c r="N1805" s="213"/>
      <c r="O1805" s="213"/>
      <c r="P1805" s="213"/>
      <c r="Q1805" s="213"/>
      <c r="R1805" s="213"/>
      <c r="S1805" s="213"/>
      <c r="T1805" s="214"/>
      <c r="AT1805" s="215" t="s">
        <v>144</v>
      </c>
      <c r="AU1805" s="215" t="s">
        <v>80</v>
      </c>
      <c r="AV1805" s="13" t="s">
        <v>78</v>
      </c>
      <c r="AW1805" s="13" t="s">
        <v>33</v>
      </c>
      <c r="AX1805" s="13" t="s">
        <v>71</v>
      </c>
      <c r="AY1805" s="215" t="s">
        <v>135</v>
      </c>
    </row>
    <row r="1806" spans="1:65" s="14" customFormat="1" ht="10.199999999999999">
      <c r="B1806" s="216"/>
      <c r="C1806" s="217"/>
      <c r="D1806" s="207" t="s">
        <v>144</v>
      </c>
      <c r="E1806" s="218" t="s">
        <v>18</v>
      </c>
      <c r="F1806" s="219" t="s">
        <v>1261</v>
      </c>
      <c r="G1806" s="217"/>
      <c r="H1806" s="220">
        <v>1.75</v>
      </c>
      <c r="I1806" s="221"/>
      <c r="J1806" s="217"/>
      <c r="K1806" s="217"/>
      <c r="L1806" s="222"/>
      <c r="M1806" s="223"/>
      <c r="N1806" s="224"/>
      <c r="O1806" s="224"/>
      <c r="P1806" s="224"/>
      <c r="Q1806" s="224"/>
      <c r="R1806" s="224"/>
      <c r="S1806" s="224"/>
      <c r="T1806" s="225"/>
      <c r="AT1806" s="226" t="s">
        <v>144</v>
      </c>
      <c r="AU1806" s="226" t="s">
        <v>80</v>
      </c>
      <c r="AV1806" s="14" t="s">
        <v>80</v>
      </c>
      <c r="AW1806" s="14" t="s">
        <v>33</v>
      </c>
      <c r="AX1806" s="14" t="s">
        <v>71</v>
      </c>
      <c r="AY1806" s="226" t="s">
        <v>135</v>
      </c>
    </row>
    <row r="1807" spans="1:65" s="14" customFormat="1" ht="10.199999999999999">
      <c r="B1807" s="216"/>
      <c r="C1807" s="217"/>
      <c r="D1807" s="207" t="s">
        <v>144</v>
      </c>
      <c r="E1807" s="218" t="s">
        <v>18</v>
      </c>
      <c r="F1807" s="219" t="s">
        <v>1261</v>
      </c>
      <c r="G1807" s="217"/>
      <c r="H1807" s="220">
        <v>1.75</v>
      </c>
      <c r="I1807" s="221"/>
      <c r="J1807" s="217"/>
      <c r="K1807" s="217"/>
      <c r="L1807" s="222"/>
      <c r="M1807" s="223"/>
      <c r="N1807" s="224"/>
      <c r="O1807" s="224"/>
      <c r="P1807" s="224"/>
      <c r="Q1807" s="224"/>
      <c r="R1807" s="224"/>
      <c r="S1807" s="224"/>
      <c r="T1807" s="225"/>
      <c r="AT1807" s="226" t="s">
        <v>144</v>
      </c>
      <c r="AU1807" s="226" t="s">
        <v>80</v>
      </c>
      <c r="AV1807" s="14" t="s">
        <v>80</v>
      </c>
      <c r="AW1807" s="14" t="s">
        <v>33</v>
      </c>
      <c r="AX1807" s="14" t="s">
        <v>71</v>
      </c>
      <c r="AY1807" s="226" t="s">
        <v>135</v>
      </c>
    </row>
    <row r="1808" spans="1:65" s="14" customFormat="1" ht="10.199999999999999">
      <c r="B1808" s="216"/>
      <c r="C1808" s="217"/>
      <c r="D1808" s="207" t="s">
        <v>144</v>
      </c>
      <c r="E1808" s="218" t="s">
        <v>18</v>
      </c>
      <c r="F1808" s="219" t="s">
        <v>1262</v>
      </c>
      <c r="G1808" s="217"/>
      <c r="H1808" s="220">
        <v>1.35</v>
      </c>
      <c r="I1808" s="221"/>
      <c r="J1808" s="217"/>
      <c r="K1808" s="217"/>
      <c r="L1808" s="222"/>
      <c r="M1808" s="223"/>
      <c r="N1808" s="224"/>
      <c r="O1808" s="224"/>
      <c r="P1808" s="224"/>
      <c r="Q1808" s="224"/>
      <c r="R1808" s="224"/>
      <c r="S1808" s="224"/>
      <c r="T1808" s="225"/>
      <c r="AT1808" s="226" t="s">
        <v>144</v>
      </c>
      <c r="AU1808" s="226" t="s">
        <v>80</v>
      </c>
      <c r="AV1808" s="14" t="s">
        <v>80</v>
      </c>
      <c r="AW1808" s="14" t="s">
        <v>33</v>
      </c>
      <c r="AX1808" s="14" t="s">
        <v>71</v>
      </c>
      <c r="AY1808" s="226" t="s">
        <v>135</v>
      </c>
    </row>
    <row r="1809" spans="1:65" s="14" customFormat="1" ht="10.199999999999999">
      <c r="B1809" s="216"/>
      <c r="C1809" s="217"/>
      <c r="D1809" s="207" t="s">
        <v>144</v>
      </c>
      <c r="E1809" s="218" t="s">
        <v>18</v>
      </c>
      <c r="F1809" s="219" t="s">
        <v>1263</v>
      </c>
      <c r="G1809" s="217"/>
      <c r="H1809" s="220">
        <v>1.1499999999999999</v>
      </c>
      <c r="I1809" s="221"/>
      <c r="J1809" s="217"/>
      <c r="K1809" s="217"/>
      <c r="L1809" s="222"/>
      <c r="M1809" s="223"/>
      <c r="N1809" s="224"/>
      <c r="O1809" s="224"/>
      <c r="P1809" s="224"/>
      <c r="Q1809" s="224"/>
      <c r="R1809" s="224"/>
      <c r="S1809" s="224"/>
      <c r="T1809" s="225"/>
      <c r="AT1809" s="226" t="s">
        <v>144</v>
      </c>
      <c r="AU1809" s="226" t="s">
        <v>80</v>
      </c>
      <c r="AV1809" s="14" t="s">
        <v>80</v>
      </c>
      <c r="AW1809" s="14" t="s">
        <v>33</v>
      </c>
      <c r="AX1809" s="14" t="s">
        <v>71</v>
      </c>
      <c r="AY1809" s="226" t="s">
        <v>135</v>
      </c>
    </row>
    <row r="1810" spans="1:65" s="14" customFormat="1" ht="10.199999999999999">
      <c r="B1810" s="216"/>
      <c r="C1810" s="217"/>
      <c r="D1810" s="207" t="s">
        <v>144</v>
      </c>
      <c r="E1810" s="218" t="s">
        <v>18</v>
      </c>
      <c r="F1810" s="219" t="s">
        <v>1264</v>
      </c>
      <c r="G1810" s="217"/>
      <c r="H1810" s="220">
        <v>2.15</v>
      </c>
      <c r="I1810" s="221"/>
      <c r="J1810" s="217"/>
      <c r="K1810" s="217"/>
      <c r="L1810" s="222"/>
      <c r="M1810" s="223"/>
      <c r="N1810" s="224"/>
      <c r="O1810" s="224"/>
      <c r="P1810" s="224"/>
      <c r="Q1810" s="224"/>
      <c r="R1810" s="224"/>
      <c r="S1810" s="224"/>
      <c r="T1810" s="225"/>
      <c r="AT1810" s="226" t="s">
        <v>144</v>
      </c>
      <c r="AU1810" s="226" t="s">
        <v>80</v>
      </c>
      <c r="AV1810" s="14" t="s">
        <v>80</v>
      </c>
      <c r="AW1810" s="14" t="s">
        <v>33</v>
      </c>
      <c r="AX1810" s="14" t="s">
        <v>71</v>
      </c>
      <c r="AY1810" s="226" t="s">
        <v>135</v>
      </c>
    </row>
    <row r="1811" spans="1:65" s="13" customFormat="1" ht="10.199999999999999">
      <c r="B1811" s="205"/>
      <c r="C1811" s="206"/>
      <c r="D1811" s="207" t="s">
        <v>144</v>
      </c>
      <c r="E1811" s="208" t="s">
        <v>18</v>
      </c>
      <c r="F1811" s="209" t="s">
        <v>345</v>
      </c>
      <c r="G1811" s="206"/>
      <c r="H1811" s="208" t="s">
        <v>18</v>
      </c>
      <c r="I1811" s="210"/>
      <c r="J1811" s="206"/>
      <c r="K1811" s="206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144</v>
      </c>
      <c r="AU1811" s="215" t="s">
        <v>80</v>
      </c>
      <c r="AV1811" s="13" t="s">
        <v>78</v>
      </c>
      <c r="AW1811" s="13" t="s">
        <v>33</v>
      </c>
      <c r="AX1811" s="13" t="s">
        <v>71</v>
      </c>
      <c r="AY1811" s="215" t="s">
        <v>135</v>
      </c>
    </row>
    <row r="1812" spans="1:65" s="14" customFormat="1" ht="10.199999999999999">
      <c r="B1812" s="216"/>
      <c r="C1812" s="217"/>
      <c r="D1812" s="207" t="s">
        <v>144</v>
      </c>
      <c r="E1812" s="218" t="s">
        <v>18</v>
      </c>
      <c r="F1812" s="219" t="s">
        <v>1265</v>
      </c>
      <c r="G1812" s="217"/>
      <c r="H1812" s="220">
        <v>0.6</v>
      </c>
      <c r="I1812" s="221"/>
      <c r="J1812" s="217"/>
      <c r="K1812" s="217"/>
      <c r="L1812" s="222"/>
      <c r="M1812" s="223"/>
      <c r="N1812" s="224"/>
      <c r="O1812" s="224"/>
      <c r="P1812" s="224"/>
      <c r="Q1812" s="224"/>
      <c r="R1812" s="224"/>
      <c r="S1812" s="224"/>
      <c r="T1812" s="225"/>
      <c r="AT1812" s="226" t="s">
        <v>144</v>
      </c>
      <c r="AU1812" s="226" t="s">
        <v>80</v>
      </c>
      <c r="AV1812" s="14" t="s">
        <v>80</v>
      </c>
      <c r="AW1812" s="14" t="s">
        <v>33</v>
      </c>
      <c r="AX1812" s="14" t="s">
        <v>71</v>
      </c>
      <c r="AY1812" s="226" t="s">
        <v>135</v>
      </c>
    </row>
    <row r="1813" spans="1:65" s="14" customFormat="1" ht="10.199999999999999">
      <c r="B1813" s="216"/>
      <c r="C1813" s="217"/>
      <c r="D1813" s="207" t="s">
        <v>144</v>
      </c>
      <c r="E1813" s="218" t="s">
        <v>18</v>
      </c>
      <c r="F1813" s="219" t="s">
        <v>1266</v>
      </c>
      <c r="G1813" s="217"/>
      <c r="H1813" s="220">
        <v>0.23</v>
      </c>
      <c r="I1813" s="221"/>
      <c r="J1813" s="217"/>
      <c r="K1813" s="217"/>
      <c r="L1813" s="222"/>
      <c r="M1813" s="223"/>
      <c r="N1813" s="224"/>
      <c r="O1813" s="224"/>
      <c r="P1813" s="224"/>
      <c r="Q1813" s="224"/>
      <c r="R1813" s="224"/>
      <c r="S1813" s="224"/>
      <c r="T1813" s="225"/>
      <c r="AT1813" s="226" t="s">
        <v>144</v>
      </c>
      <c r="AU1813" s="226" t="s">
        <v>80</v>
      </c>
      <c r="AV1813" s="14" t="s">
        <v>80</v>
      </c>
      <c r="AW1813" s="14" t="s">
        <v>33</v>
      </c>
      <c r="AX1813" s="14" t="s">
        <v>71</v>
      </c>
      <c r="AY1813" s="226" t="s">
        <v>135</v>
      </c>
    </row>
    <row r="1814" spans="1:65" s="14" customFormat="1" ht="10.199999999999999">
      <c r="B1814" s="216"/>
      <c r="C1814" s="217"/>
      <c r="D1814" s="207" t="s">
        <v>144</v>
      </c>
      <c r="E1814" s="218" t="s">
        <v>18</v>
      </c>
      <c r="F1814" s="219" t="s">
        <v>1267</v>
      </c>
      <c r="G1814" s="217"/>
      <c r="H1814" s="220">
        <v>4.9000000000000004</v>
      </c>
      <c r="I1814" s="221"/>
      <c r="J1814" s="217"/>
      <c r="K1814" s="217"/>
      <c r="L1814" s="222"/>
      <c r="M1814" s="223"/>
      <c r="N1814" s="224"/>
      <c r="O1814" s="224"/>
      <c r="P1814" s="224"/>
      <c r="Q1814" s="224"/>
      <c r="R1814" s="224"/>
      <c r="S1814" s="224"/>
      <c r="T1814" s="225"/>
      <c r="AT1814" s="226" t="s">
        <v>144</v>
      </c>
      <c r="AU1814" s="226" t="s">
        <v>80</v>
      </c>
      <c r="AV1814" s="14" t="s">
        <v>80</v>
      </c>
      <c r="AW1814" s="14" t="s">
        <v>33</v>
      </c>
      <c r="AX1814" s="14" t="s">
        <v>71</v>
      </c>
      <c r="AY1814" s="226" t="s">
        <v>135</v>
      </c>
    </row>
    <row r="1815" spans="1:65" s="14" customFormat="1" ht="10.199999999999999">
      <c r="B1815" s="216"/>
      <c r="C1815" s="217"/>
      <c r="D1815" s="207" t="s">
        <v>144</v>
      </c>
      <c r="E1815" s="218" t="s">
        <v>18</v>
      </c>
      <c r="F1815" s="219" t="s">
        <v>1268</v>
      </c>
      <c r="G1815" s="217"/>
      <c r="H1815" s="220">
        <v>3.55</v>
      </c>
      <c r="I1815" s="221"/>
      <c r="J1815" s="217"/>
      <c r="K1815" s="217"/>
      <c r="L1815" s="222"/>
      <c r="M1815" s="223"/>
      <c r="N1815" s="224"/>
      <c r="O1815" s="224"/>
      <c r="P1815" s="224"/>
      <c r="Q1815" s="224"/>
      <c r="R1815" s="224"/>
      <c r="S1815" s="224"/>
      <c r="T1815" s="225"/>
      <c r="AT1815" s="226" t="s">
        <v>144</v>
      </c>
      <c r="AU1815" s="226" t="s">
        <v>80</v>
      </c>
      <c r="AV1815" s="14" t="s">
        <v>80</v>
      </c>
      <c r="AW1815" s="14" t="s">
        <v>33</v>
      </c>
      <c r="AX1815" s="14" t="s">
        <v>71</v>
      </c>
      <c r="AY1815" s="226" t="s">
        <v>135</v>
      </c>
    </row>
    <row r="1816" spans="1:65" s="14" customFormat="1" ht="10.199999999999999">
      <c r="B1816" s="216"/>
      <c r="C1816" s="217"/>
      <c r="D1816" s="207" t="s">
        <v>144</v>
      </c>
      <c r="E1816" s="218" t="s">
        <v>18</v>
      </c>
      <c r="F1816" s="219" t="s">
        <v>308</v>
      </c>
      <c r="G1816" s="217"/>
      <c r="H1816" s="220">
        <v>1</v>
      </c>
      <c r="I1816" s="221"/>
      <c r="J1816" s="217"/>
      <c r="K1816" s="217"/>
      <c r="L1816" s="222"/>
      <c r="M1816" s="223"/>
      <c r="N1816" s="224"/>
      <c r="O1816" s="224"/>
      <c r="P1816" s="224"/>
      <c r="Q1816" s="224"/>
      <c r="R1816" s="224"/>
      <c r="S1816" s="224"/>
      <c r="T1816" s="225"/>
      <c r="AT1816" s="226" t="s">
        <v>144</v>
      </c>
      <c r="AU1816" s="226" t="s">
        <v>80</v>
      </c>
      <c r="AV1816" s="14" t="s">
        <v>80</v>
      </c>
      <c r="AW1816" s="14" t="s">
        <v>33</v>
      </c>
      <c r="AX1816" s="14" t="s">
        <v>71</v>
      </c>
      <c r="AY1816" s="226" t="s">
        <v>135</v>
      </c>
    </row>
    <row r="1817" spans="1:65" s="15" customFormat="1" ht="10.199999999999999">
      <c r="B1817" s="227"/>
      <c r="C1817" s="228"/>
      <c r="D1817" s="207" t="s">
        <v>144</v>
      </c>
      <c r="E1817" s="229" t="s">
        <v>18</v>
      </c>
      <c r="F1817" s="230" t="s">
        <v>147</v>
      </c>
      <c r="G1817" s="228"/>
      <c r="H1817" s="231">
        <v>18.43</v>
      </c>
      <c r="I1817" s="232"/>
      <c r="J1817" s="228"/>
      <c r="K1817" s="228"/>
      <c r="L1817" s="233"/>
      <c r="M1817" s="234"/>
      <c r="N1817" s="235"/>
      <c r="O1817" s="235"/>
      <c r="P1817" s="235"/>
      <c r="Q1817" s="235"/>
      <c r="R1817" s="235"/>
      <c r="S1817" s="235"/>
      <c r="T1817" s="236"/>
      <c r="AT1817" s="237" t="s">
        <v>144</v>
      </c>
      <c r="AU1817" s="237" t="s">
        <v>80</v>
      </c>
      <c r="AV1817" s="15" t="s">
        <v>142</v>
      </c>
      <c r="AW1817" s="15" t="s">
        <v>33</v>
      </c>
      <c r="AX1817" s="15" t="s">
        <v>78</v>
      </c>
      <c r="AY1817" s="237" t="s">
        <v>135</v>
      </c>
    </row>
    <row r="1818" spans="1:65" s="12" customFormat="1" ht="22.8" customHeight="1">
      <c r="B1818" s="177"/>
      <c r="C1818" s="178"/>
      <c r="D1818" s="179" t="s">
        <v>70</v>
      </c>
      <c r="E1818" s="191" t="s">
        <v>1383</v>
      </c>
      <c r="F1818" s="191" t="s">
        <v>1384</v>
      </c>
      <c r="G1818" s="178"/>
      <c r="H1818" s="178"/>
      <c r="I1818" s="181"/>
      <c r="J1818" s="192">
        <f>BK1818</f>
        <v>0</v>
      </c>
      <c r="K1818" s="178"/>
      <c r="L1818" s="183"/>
      <c r="M1818" s="184"/>
      <c r="N1818" s="185"/>
      <c r="O1818" s="185"/>
      <c r="P1818" s="186">
        <f>SUM(P1819:P1823)</f>
        <v>0</v>
      </c>
      <c r="Q1818" s="185"/>
      <c r="R1818" s="186">
        <f>SUM(R1819:R1823)</f>
        <v>0.12279279999999998</v>
      </c>
      <c r="S1818" s="185"/>
      <c r="T1818" s="187">
        <f>SUM(T1819:T1823)</f>
        <v>0</v>
      </c>
      <c r="AR1818" s="188" t="s">
        <v>80</v>
      </c>
      <c r="AT1818" s="189" t="s">
        <v>70</v>
      </c>
      <c r="AU1818" s="189" t="s">
        <v>78</v>
      </c>
      <c r="AY1818" s="188" t="s">
        <v>135</v>
      </c>
      <c r="BK1818" s="190">
        <f>SUM(BK1819:BK1823)</f>
        <v>0</v>
      </c>
    </row>
    <row r="1819" spans="1:65" s="2" customFormat="1" ht="21.75" customHeight="1">
      <c r="A1819" s="35"/>
      <c r="B1819" s="36"/>
      <c r="C1819" s="193" t="s">
        <v>1385</v>
      </c>
      <c r="D1819" s="193" t="s">
        <v>137</v>
      </c>
      <c r="E1819" s="194" t="s">
        <v>1386</v>
      </c>
      <c r="F1819" s="195" t="s">
        <v>1387</v>
      </c>
      <c r="G1819" s="196" t="s">
        <v>140</v>
      </c>
      <c r="H1819" s="197">
        <v>472.28</v>
      </c>
      <c r="I1819" s="198"/>
      <c r="J1819" s="197">
        <f>ROUND(I1819*H1819,2)</f>
        <v>0</v>
      </c>
      <c r="K1819" s="195" t="s">
        <v>141</v>
      </c>
      <c r="L1819" s="40"/>
      <c r="M1819" s="199" t="s">
        <v>18</v>
      </c>
      <c r="N1819" s="200" t="s">
        <v>42</v>
      </c>
      <c r="O1819" s="65"/>
      <c r="P1819" s="201">
        <f>O1819*H1819</f>
        <v>0</v>
      </c>
      <c r="Q1819" s="201">
        <v>2.5999999999999998E-4</v>
      </c>
      <c r="R1819" s="201">
        <f>Q1819*H1819</f>
        <v>0.12279279999999998</v>
      </c>
      <c r="S1819" s="201">
        <v>0</v>
      </c>
      <c r="T1819" s="202">
        <f>S1819*H1819</f>
        <v>0</v>
      </c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R1819" s="203" t="s">
        <v>261</v>
      </c>
      <c r="AT1819" s="203" t="s">
        <v>137</v>
      </c>
      <c r="AU1819" s="203" t="s">
        <v>80</v>
      </c>
      <c r="AY1819" s="18" t="s">
        <v>135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8" t="s">
        <v>78</v>
      </c>
      <c r="BK1819" s="204">
        <f>ROUND(I1819*H1819,2)</f>
        <v>0</v>
      </c>
      <c r="BL1819" s="18" t="s">
        <v>261</v>
      </c>
      <c r="BM1819" s="203" t="s">
        <v>1388</v>
      </c>
    </row>
    <row r="1820" spans="1:65" s="13" customFormat="1" ht="10.199999999999999">
      <c r="B1820" s="205"/>
      <c r="C1820" s="206"/>
      <c r="D1820" s="207" t="s">
        <v>144</v>
      </c>
      <c r="E1820" s="208" t="s">
        <v>18</v>
      </c>
      <c r="F1820" s="209" t="s">
        <v>1389</v>
      </c>
      <c r="G1820" s="206"/>
      <c r="H1820" s="208" t="s">
        <v>18</v>
      </c>
      <c r="I1820" s="210"/>
      <c r="J1820" s="206"/>
      <c r="K1820" s="206"/>
      <c r="L1820" s="211"/>
      <c r="M1820" s="212"/>
      <c r="N1820" s="213"/>
      <c r="O1820" s="213"/>
      <c r="P1820" s="213"/>
      <c r="Q1820" s="213"/>
      <c r="R1820" s="213"/>
      <c r="S1820" s="213"/>
      <c r="T1820" s="214"/>
      <c r="AT1820" s="215" t="s">
        <v>144</v>
      </c>
      <c r="AU1820" s="215" t="s">
        <v>80</v>
      </c>
      <c r="AV1820" s="13" t="s">
        <v>78</v>
      </c>
      <c r="AW1820" s="13" t="s">
        <v>33</v>
      </c>
      <c r="AX1820" s="13" t="s">
        <v>71</v>
      </c>
      <c r="AY1820" s="215" t="s">
        <v>135</v>
      </c>
    </row>
    <row r="1821" spans="1:65" s="14" customFormat="1" ht="10.199999999999999">
      <c r="B1821" s="216"/>
      <c r="C1821" s="217"/>
      <c r="D1821" s="207" t="s">
        <v>144</v>
      </c>
      <c r="E1821" s="218" t="s">
        <v>18</v>
      </c>
      <c r="F1821" s="219" t="s">
        <v>1390</v>
      </c>
      <c r="G1821" s="217"/>
      <c r="H1821" s="220">
        <v>37.61</v>
      </c>
      <c r="I1821" s="221"/>
      <c r="J1821" s="217"/>
      <c r="K1821" s="217"/>
      <c r="L1821" s="222"/>
      <c r="M1821" s="223"/>
      <c r="N1821" s="224"/>
      <c r="O1821" s="224"/>
      <c r="P1821" s="224"/>
      <c r="Q1821" s="224"/>
      <c r="R1821" s="224"/>
      <c r="S1821" s="224"/>
      <c r="T1821" s="225"/>
      <c r="AT1821" s="226" t="s">
        <v>144</v>
      </c>
      <c r="AU1821" s="226" t="s">
        <v>80</v>
      </c>
      <c r="AV1821" s="14" t="s">
        <v>80</v>
      </c>
      <c r="AW1821" s="14" t="s">
        <v>33</v>
      </c>
      <c r="AX1821" s="14" t="s">
        <v>71</v>
      </c>
      <c r="AY1821" s="226" t="s">
        <v>135</v>
      </c>
    </row>
    <row r="1822" spans="1:65" s="14" customFormat="1" ht="10.199999999999999">
      <c r="B1822" s="216"/>
      <c r="C1822" s="217"/>
      <c r="D1822" s="207" t="s">
        <v>144</v>
      </c>
      <c r="E1822" s="218" t="s">
        <v>18</v>
      </c>
      <c r="F1822" s="219" t="s">
        <v>1391</v>
      </c>
      <c r="G1822" s="217"/>
      <c r="H1822" s="220">
        <v>434.67</v>
      </c>
      <c r="I1822" s="221"/>
      <c r="J1822" s="217"/>
      <c r="K1822" s="217"/>
      <c r="L1822" s="222"/>
      <c r="M1822" s="223"/>
      <c r="N1822" s="224"/>
      <c r="O1822" s="224"/>
      <c r="P1822" s="224"/>
      <c r="Q1822" s="224"/>
      <c r="R1822" s="224"/>
      <c r="S1822" s="224"/>
      <c r="T1822" s="225"/>
      <c r="AT1822" s="226" t="s">
        <v>144</v>
      </c>
      <c r="AU1822" s="226" t="s">
        <v>80</v>
      </c>
      <c r="AV1822" s="14" t="s">
        <v>80</v>
      </c>
      <c r="AW1822" s="14" t="s">
        <v>33</v>
      </c>
      <c r="AX1822" s="14" t="s">
        <v>71</v>
      </c>
      <c r="AY1822" s="226" t="s">
        <v>135</v>
      </c>
    </row>
    <row r="1823" spans="1:65" s="15" customFormat="1" ht="10.199999999999999">
      <c r="B1823" s="227"/>
      <c r="C1823" s="228"/>
      <c r="D1823" s="207" t="s">
        <v>144</v>
      </c>
      <c r="E1823" s="229" t="s">
        <v>18</v>
      </c>
      <c r="F1823" s="230" t="s">
        <v>147</v>
      </c>
      <c r="G1823" s="228"/>
      <c r="H1823" s="231">
        <v>472.28000000000003</v>
      </c>
      <c r="I1823" s="232"/>
      <c r="J1823" s="228"/>
      <c r="K1823" s="228"/>
      <c r="L1823" s="233"/>
      <c r="M1823" s="234"/>
      <c r="N1823" s="235"/>
      <c r="O1823" s="235"/>
      <c r="P1823" s="235"/>
      <c r="Q1823" s="235"/>
      <c r="R1823" s="235"/>
      <c r="S1823" s="235"/>
      <c r="T1823" s="236"/>
      <c r="AT1823" s="237" t="s">
        <v>144</v>
      </c>
      <c r="AU1823" s="237" t="s">
        <v>80</v>
      </c>
      <c r="AV1823" s="15" t="s">
        <v>142</v>
      </c>
      <c r="AW1823" s="15" t="s">
        <v>33</v>
      </c>
      <c r="AX1823" s="15" t="s">
        <v>78</v>
      </c>
      <c r="AY1823" s="237" t="s">
        <v>135</v>
      </c>
    </row>
    <row r="1824" spans="1:65" s="12" customFormat="1" ht="25.95" customHeight="1">
      <c r="B1824" s="177"/>
      <c r="C1824" s="178"/>
      <c r="D1824" s="179" t="s">
        <v>70</v>
      </c>
      <c r="E1824" s="180" t="s">
        <v>1392</v>
      </c>
      <c r="F1824" s="180" t="s">
        <v>1393</v>
      </c>
      <c r="G1824" s="178"/>
      <c r="H1824" s="178"/>
      <c r="I1824" s="181"/>
      <c r="J1824" s="182">
        <f>BK1824</f>
        <v>0</v>
      </c>
      <c r="K1824" s="178"/>
      <c r="L1824" s="183"/>
      <c r="M1824" s="184"/>
      <c r="N1824" s="185"/>
      <c r="O1824" s="185"/>
      <c r="P1824" s="186">
        <f>SUM(P1825:P1830)</f>
        <v>0</v>
      </c>
      <c r="Q1824" s="185"/>
      <c r="R1824" s="186">
        <f>SUM(R1825:R1830)</f>
        <v>0</v>
      </c>
      <c r="S1824" s="185"/>
      <c r="T1824" s="187">
        <f>SUM(T1825:T1830)</f>
        <v>0</v>
      </c>
      <c r="AR1824" s="188" t="s">
        <v>142</v>
      </c>
      <c r="AT1824" s="189" t="s">
        <v>70</v>
      </c>
      <c r="AU1824" s="189" t="s">
        <v>71</v>
      </c>
      <c r="AY1824" s="188" t="s">
        <v>135</v>
      </c>
      <c r="BK1824" s="190">
        <f>SUM(BK1825:BK1830)</f>
        <v>0</v>
      </c>
    </row>
    <row r="1825" spans="1:65" s="2" customFormat="1" ht="16.5" customHeight="1">
      <c r="A1825" s="35"/>
      <c r="B1825" s="36"/>
      <c r="C1825" s="193" t="s">
        <v>1394</v>
      </c>
      <c r="D1825" s="193" t="s">
        <v>137</v>
      </c>
      <c r="E1825" s="194" t="s">
        <v>1395</v>
      </c>
      <c r="F1825" s="195" t="s">
        <v>1396</v>
      </c>
      <c r="G1825" s="196" t="s">
        <v>1397</v>
      </c>
      <c r="H1825" s="197">
        <v>40</v>
      </c>
      <c r="I1825" s="198"/>
      <c r="J1825" s="197">
        <f t="shared" ref="J1825:J1830" si="0">ROUND(I1825*H1825,2)</f>
        <v>0</v>
      </c>
      <c r="K1825" s="195" t="s">
        <v>398</v>
      </c>
      <c r="L1825" s="40"/>
      <c r="M1825" s="199" t="s">
        <v>18</v>
      </c>
      <c r="N1825" s="200" t="s">
        <v>42</v>
      </c>
      <c r="O1825" s="65"/>
      <c r="P1825" s="201">
        <f t="shared" ref="P1825:P1830" si="1">O1825*H1825</f>
        <v>0</v>
      </c>
      <c r="Q1825" s="201">
        <v>0</v>
      </c>
      <c r="R1825" s="201">
        <f t="shared" ref="R1825:R1830" si="2">Q1825*H1825</f>
        <v>0</v>
      </c>
      <c r="S1825" s="201">
        <v>0</v>
      </c>
      <c r="T1825" s="202">
        <f t="shared" ref="T1825:T1830" si="3">S1825*H1825</f>
        <v>0</v>
      </c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R1825" s="203" t="s">
        <v>1398</v>
      </c>
      <c r="AT1825" s="203" t="s">
        <v>137</v>
      </c>
      <c r="AU1825" s="203" t="s">
        <v>78</v>
      </c>
      <c r="AY1825" s="18" t="s">
        <v>135</v>
      </c>
      <c r="BE1825" s="204">
        <f t="shared" ref="BE1825:BE1830" si="4">IF(N1825="základní",J1825,0)</f>
        <v>0</v>
      </c>
      <c r="BF1825" s="204">
        <f t="shared" ref="BF1825:BF1830" si="5">IF(N1825="snížená",J1825,0)</f>
        <v>0</v>
      </c>
      <c r="BG1825" s="204">
        <f t="shared" ref="BG1825:BG1830" si="6">IF(N1825="zákl. přenesená",J1825,0)</f>
        <v>0</v>
      </c>
      <c r="BH1825" s="204">
        <f t="shared" ref="BH1825:BH1830" si="7">IF(N1825="sníž. přenesená",J1825,0)</f>
        <v>0</v>
      </c>
      <c r="BI1825" s="204">
        <f t="shared" ref="BI1825:BI1830" si="8">IF(N1825="nulová",J1825,0)</f>
        <v>0</v>
      </c>
      <c r="BJ1825" s="18" t="s">
        <v>78</v>
      </c>
      <c r="BK1825" s="204">
        <f t="shared" ref="BK1825:BK1830" si="9">ROUND(I1825*H1825,2)</f>
        <v>0</v>
      </c>
      <c r="BL1825" s="18" t="s">
        <v>1398</v>
      </c>
      <c r="BM1825" s="203" t="s">
        <v>1399</v>
      </c>
    </row>
    <row r="1826" spans="1:65" s="2" customFormat="1" ht="16.5" customHeight="1">
      <c r="A1826" s="35"/>
      <c r="B1826" s="36"/>
      <c r="C1826" s="193" t="s">
        <v>1400</v>
      </c>
      <c r="D1826" s="193" t="s">
        <v>137</v>
      </c>
      <c r="E1826" s="194" t="s">
        <v>1401</v>
      </c>
      <c r="F1826" s="195" t="s">
        <v>1402</v>
      </c>
      <c r="G1826" s="196" t="s">
        <v>1397</v>
      </c>
      <c r="H1826" s="197">
        <v>40</v>
      </c>
      <c r="I1826" s="198"/>
      <c r="J1826" s="197">
        <f t="shared" si="0"/>
        <v>0</v>
      </c>
      <c r="K1826" s="195" t="s">
        <v>398</v>
      </c>
      <c r="L1826" s="40"/>
      <c r="M1826" s="199" t="s">
        <v>18</v>
      </c>
      <c r="N1826" s="200" t="s">
        <v>42</v>
      </c>
      <c r="O1826" s="65"/>
      <c r="P1826" s="201">
        <f t="shared" si="1"/>
        <v>0</v>
      </c>
      <c r="Q1826" s="201">
        <v>0</v>
      </c>
      <c r="R1826" s="201">
        <f t="shared" si="2"/>
        <v>0</v>
      </c>
      <c r="S1826" s="201">
        <v>0</v>
      </c>
      <c r="T1826" s="202">
        <f t="shared" si="3"/>
        <v>0</v>
      </c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R1826" s="203" t="s">
        <v>1398</v>
      </c>
      <c r="AT1826" s="203" t="s">
        <v>137</v>
      </c>
      <c r="AU1826" s="203" t="s">
        <v>78</v>
      </c>
      <c r="AY1826" s="18" t="s">
        <v>135</v>
      </c>
      <c r="BE1826" s="204">
        <f t="shared" si="4"/>
        <v>0</v>
      </c>
      <c r="BF1826" s="204">
        <f t="shared" si="5"/>
        <v>0</v>
      </c>
      <c r="BG1826" s="204">
        <f t="shared" si="6"/>
        <v>0</v>
      </c>
      <c r="BH1826" s="204">
        <f t="shared" si="7"/>
        <v>0</v>
      </c>
      <c r="BI1826" s="204">
        <f t="shared" si="8"/>
        <v>0</v>
      </c>
      <c r="BJ1826" s="18" t="s">
        <v>78</v>
      </c>
      <c r="BK1826" s="204">
        <f t="shared" si="9"/>
        <v>0</v>
      </c>
      <c r="BL1826" s="18" t="s">
        <v>1398</v>
      </c>
      <c r="BM1826" s="203" t="s">
        <v>1403</v>
      </c>
    </row>
    <row r="1827" spans="1:65" s="2" customFormat="1" ht="16.5" customHeight="1">
      <c r="A1827" s="35"/>
      <c r="B1827" s="36"/>
      <c r="C1827" s="193" t="s">
        <v>1404</v>
      </c>
      <c r="D1827" s="193" t="s">
        <v>137</v>
      </c>
      <c r="E1827" s="194" t="s">
        <v>1405</v>
      </c>
      <c r="F1827" s="195" t="s">
        <v>1406</v>
      </c>
      <c r="G1827" s="196" t="s">
        <v>1123</v>
      </c>
      <c r="H1827" s="197">
        <v>1</v>
      </c>
      <c r="I1827" s="198"/>
      <c r="J1827" s="197">
        <f t="shared" si="0"/>
        <v>0</v>
      </c>
      <c r="K1827" s="195" t="s">
        <v>398</v>
      </c>
      <c r="L1827" s="40"/>
      <c r="M1827" s="199" t="s">
        <v>18</v>
      </c>
      <c r="N1827" s="200" t="s">
        <v>42</v>
      </c>
      <c r="O1827" s="65"/>
      <c r="P1827" s="201">
        <f t="shared" si="1"/>
        <v>0</v>
      </c>
      <c r="Q1827" s="201">
        <v>0</v>
      </c>
      <c r="R1827" s="201">
        <f t="shared" si="2"/>
        <v>0</v>
      </c>
      <c r="S1827" s="201">
        <v>0</v>
      </c>
      <c r="T1827" s="202">
        <f t="shared" si="3"/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3" t="s">
        <v>1398</v>
      </c>
      <c r="AT1827" s="203" t="s">
        <v>137</v>
      </c>
      <c r="AU1827" s="203" t="s">
        <v>78</v>
      </c>
      <c r="AY1827" s="18" t="s">
        <v>135</v>
      </c>
      <c r="BE1827" s="204">
        <f t="shared" si="4"/>
        <v>0</v>
      </c>
      <c r="BF1827" s="204">
        <f t="shared" si="5"/>
        <v>0</v>
      </c>
      <c r="BG1827" s="204">
        <f t="shared" si="6"/>
        <v>0</v>
      </c>
      <c r="BH1827" s="204">
        <f t="shared" si="7"/>
        <v>0</v>
      </c>
      <c r="BI1827" s="204">
        <f t="shared" si="8"/>
        <v>0</v>
      </c>
      <c r="BJ1827" s="18" t="s">
        <v>78</v>
      </c>
      <c r="BK1827" s="204">
        <f t="shared" si="9"/>
        <v>0</v>
      </c>
      <c r="BL1827" s="18" t="s">
        <v>1398</v>
      </c>
      <c r="BM1827" s="203" t="s">
        <v>1407</v>
      </c>
    </row>
    <row r="1828" spans="1:65" s="2" customFormat="1" ht="16.5" customHeight="1">
      <c r="A1828" s="35"/>
      <c r="B1828" s="36"/>
      <c r="C1828" s="193" t="s">
        <v>1408</v>
      </c>
      <c r="D1828" s="193" t="s">
        <v>137</v>
      </c>
      <c r="E1828" s="194" t="s">
        <v>1409</v>
      </c>
      <c r="F1828" s="195" t="s">
        <v>1410</v>
      </c>
      <c r="G1828" s="196" t="s">
        <v>1123</v>
      </c>
      <c r="H1828" s="197">
        <v>1</v>
      </c>
      <c r="I1828" s="198"/>
      <c r="J1828" s="197">
        <f t="shared" si="0"/>
        <v>0</v>
      </c>
      <c r="K1828" s="195" t="s">
        <v>398</v>
      </c>
      <c r="L1828" s="40"/>
      <c r="M1828" s="199" t="s">
        <v>18</v>
      </c>
      <c r="N1828" s="200" t="s">
        <v>42</v>
      </c>
      <c r="O1828" s="65"/>
      <c r="P1828" s="201">
        <f t="shared" si="1"/>
        <v>0</v>
      </c>
      <c r="Q1828" s="201">
        <v>0</v>
      </c>
      <c r="R1828" s="201">
        <f t="shared" si="2"/>
        <v>0</v>
      </c>
      <c r="S1828" s="201">
        <v>0</v>
      </c>
      <c r="T1828" s="202">
        <f t="shared" si="3"/>
        <v>0</v>
      </c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R1828" s="203" t="s">
        <v>1398</v>
      </c>
      <c r="AT1828" s="203" t="s">
        <v>137</v>
      </c>
      <c r="AU1828" s="203" t="s">
        <v>78</v>
      </c>
      <c r="AY1828" s="18" t="s">
        <v>135</v>
      </c>
      <c r="BE1828" s="204">
        <f t="shared" si="4"/>
        <v>0</v>
      </c>
      <c r="BF1828" s="204">
        <f t="shared" si="5"/>
        <v>0</v>
      </c>
      <c r="BG1828" s="204">
        <f t="shared" si="6"/>
        <v>0</v>
      </c>
      <c r="BH1828" s="204">
        <f t="shared" si="7"/>
        <v>0</v>
      </c>
      <c r="BI1828" s="204">
        <f t="shared" si="8"/>
        <v>0</v>
      </c>
      <c r="BJ1828" s="18" t="s">
        <v>78</v>
      </c>
      <c r="BK1828" s="204">
        <f t="shared" si="9"/>
        <v>0</v>
      </c>
      <c r="BL1828" s="18" t="s">
        <v>1398</v>
      </c>
      <c r="BM1828" s="203" t="s">
        <v>1411</v>
      </c>
    </row>
    <row r="1829" spans="1:65" s="2" customFormat="1" ht="16.5" customHeight="1">
      <c r="A1829" s="35"/>
      <c r="B1829" s="36"/>
      <c r="C1829" s="193" t="s">
        <v>1412</v>
      </c>
      <c r="D1829" s="193" t="s">
        <v>137</v>
      </c>
      <c r="E1829" s="194" t="s">
        <v>1413</v>
      </c>
      <c r="F1829" s="195" t="s">
        <v>1414</v>
      </c>
      <c r="G1829" s="196" t="s">
        <v>1123</v>
      </c>
      <c r="H1829" s="197">
        <v>1</v>
      </c>
      <c r="I1829" s="198"/>
      <c r="J1829" s="197">
        <f t="shared" si="0"/>
        <v>0</v>
      </c>
      <c r="K1829" s="195" t="s">
        <v>398</v>
      </c>
      <c r="L1829" s="40"/>
      <c r="M1829" s="199" t="s">
        <v>18</v>
      </c>
      <c r="N1829" s="200" t="s">
        <v>42</v>
      </c>
      <c r="O1829" s="65"/>
      <c r="P1829" s="201">
        <f t="shared" si="1"/>
        <v>0</v>
      </c>
      <c r="Q1829" s="201">
        <v>0</v>
      </c>
      <c r="R1829" s="201">
        <f t="shared" si="2"/>
        <v>0</v>
      </c>
      <c r="S1829" s="201">
        <v>0</v>
      </c>
      <c r="T1829" s="202">
        <f t="shared" si="3"/>
        <v>0</v>
      </c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R1829" s="203" t="s">
        <v>1398</v>
      </c>
      <c r="AT1829" s="203" t="s">
        <v>137</v>
      </c>
      <c r="AU1829" s="203" t="s">
        <v>78</v>
      </c>
      <c r="AY1829" s="18" t="s">
        <v>135</v>
      </c>
      <c r="BE1829" s="204">
        <f t="shared" si="4"/>
        <v>0</v>
      </c>
      <c r="BF1829" s="204">
        <f t="shared" si="5"/>
        <v>0</v>
      </c>
      <c r="BG1829" s="204">
        <f t="shared" si="6"/>
        <v>0</v>
      </c>
      <c r="BH1829" s="204">
        <f t="shared" si="7"/>
        <v>0</v>
      </c>
      <c r="BI1829" s="204">
        <f t="shared" si="8"/>
        <v>0</v>
      </c>
      <c r="BJ1829" s="18" t="s">
        <v>78</v>
      </c>
      <c r="BK1829" s="204">
        <f t="shared" si="9"/>
        <v>0</v>
      </c>
      <c r="BL1829" s="18" t="s">
        <v>1398</v>
      </c>
      <c r="BM1829" s="203" t="s">
        <v>1415</v>
      </c>
    </row>
    <row r="1830" spans="1:65" s="2" customFormat="1" ht="16.5" customHeight="1">
      <c r="A1830" s="35"/>
      <c r="B1830" s="36"/>
      <c r="C1830" s="193" t="s">
        <v>1416</v>
      </c>
      <c r="D1830" s="193" t="s">
        <v>137</v>
      </c>
      <c r="E1830" s="194" t="s">
        <v>1417</v>
      </c>
      <c r="F1830" s="195" t="s">
        <v>1418</v>
      </c>
      <c r="G1830" s="196" t="s">
        <v>1123</v>
      </c>
      <c r="H1830" s="197">
        <v>1</v>
      </c>
      <c r="I1830" s="198"/>
      <c r="J1830" s="197">
        <f t="shared" si="0"/>
        <v>0</v>
      </c>
      <c r="K1830" s="195" t="s">
        <v>398</v>
      </c>
      <c r="L1830" s="40"/>
      <c r="M1830" s="199" t="s">
        <v>18</v>
      </c>
      <c r="N1830" s="200" t="s">
        <v>42</v>
      </c>
      <c r="O1830" s="65"/>
      <c r="P1830" s="201">
        <f t="shared" si="1"/>
        <v>0</v>
      </c>
      <c r="Q1830" s="201">
        <v>0</v>
      </c>
      <c r="R1830" s="201">
        <f t="shared" si="2"/>
        <v>0</v>
      </c>
      <c r="S1830" s="201">
        <v>0</v>
      </c>
      <c r="T1830" s="202">
        <f t="shared" si="3"/>
        <v>0</v>
      </c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R1830" s="203" t="s">
        <v>1398</v>
      </c>
      <c r="AT1830" s="203" t="s">
        <v>137</v>
      </c>
      <c r="AU1830" s="203" t="s">
        <v>78</v>
      </c>
      <c r="AY1830" s="18" t="s">
        <v>135</v>
      </c>
      <c r="BE1830" s="204">
        <f t="shared" si="4"/>
        <v>0</v>
      </c>
      <c r="BF1830" s="204">
        <f t="shared" si="5"/>
        <v>0</v>
      </c>
      <c r="BG1830" s="204">
        <f t="shared" si="6"/>
        <v>0</v>
      </c>
      <c r="BH1830" s="204">
        <f t="shared" si="7"/>
        <v>0</v>
      </c>
      <c r="BI1830" s="204">
        <f t="shared" si="8"/>
        <v>0</v>
      </c>
      <c r="BJ1830" s="18" t="s">
        <v>78</v>
      </c>
      <c r="BK1830" s="204">
        <f t="shared" si="9"/>
        <v>0</v>
      </c>
      <c r="BL1830" s="18" t="s">
        <v>1398</v>
      </c>
      <c r="BM1830" s="203" t="s">
        <v>1419</v>
      </c>
    </row>
    <row r="1831" spans="1:65" s="12" customFormat="1" ht="25.95" customHeight="1">
      <c r="B1831" s="177"/>
      <c r="C1831" s="178"/>
      <c r="D1831" s="179" t="s">
        <v>70</v>
      </c>
      <c r="E1831" s="180" t="s">
        <v>1420</v>
      </c>
      <c r="F1831" s="180" t="s">
        <v>1421</v>
      </c>
      <c r="G1831" s="178"/>
      <c r="H1831" s="178"/>
      <c r="I1831" s="181"/>
      <c r="J1831" s="182">
        <f>BK1831</f>
        <v>0</v>
      </c>
      <c r="K1831" s="178"/>
      <c r="L1831" s="183"/>
      <c r="M1831" s="184"/>
      <c r="N1831" s="185"/>
      <c r="O1831" s="185"/>
      <c r="P1831" s="186">
        <f>SUM(P1832:P1833)</f>
        <v>0</v>
      </c>
      <c r="Q1831" s="185"/>
      <c r="R1831" s="186">
        <f>SUM(R1832:R1833)</f>
        <v>0</v>
      </c>
      <c r="S1831" s="185"/>
      <c r="T1831" s="187">
        <f>SUM(T1832:T1833)</f>
        <v>0</v>
      </c>
      <c r="AR1831" s="188" t="s">
        <v>163</v>
      </c>
      <c r="AT1831" s="189" t="s">
        <v>70</v>
      </c>
      <c r="AU1831" s="189" t="s">
        <v>71</v>
      </c>
      <c r="AY1831" s="188" t="s">
        <v>135</v>
      </c>
      <c r="BK1831" s="190">
        <f>SUM(BK1832:BK1833)</f>
        <v>0</v>
      </c>
    </row>
    <row r="1832" spans="1:65" s="2" customFormat="1" ht="16.5" customHeight="1">
      <c r="A1832" s="35"/>
      <c r="B1832" s="36"/>
      <c r="C1832" s="193" t="s">
        <v>1422</v>
      </c>
      <c r="D1832" s="193" t="s">
        <v>137</v>
      </c>
      <c r="E1832" s="194" t="s">
        <v>1423</v>
      </c>
      <c r="F1832" s="195" t="s">
        <v>1424</v>
      </c>
      <c r="G1832" s="196" t="s">
        <v>961</v>
      </c>
      <c r="H1832" s="198"/>
      <c r="I1832" s="198"/>
      <c r="J1832" s="197">
        <f>ROUND(I1832*H1832,2)</f>
        <v>0</v>
      </c>
      <c r="K1832" s="195" t="s">
        <v>18</v>
      </c>
      <c r="L1832" s="40"/>
      <c r="M1832" s="199" t="s">
        <v>18</v>
      </c>
      <c r="N1832" s="200" t="s">
        <v>42</v>
      </c>
      <c r="O1832" s="65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R1832" s="203" t="s">
        <v>142</v>
      </c>
      <c r="AT1832" s="203" t="s">
        <v>137</v>
      </c>
      <c r="AU1832" s="203" t="s">
        <v>78</v>
      </c>
      <c r="AY1832" s="18" t="s">
        <v>135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8" t="s">
        <v>78</v>
      </c>
      <c r="BK1832" s="204">
        <f>ROUND(I1832*H1832,2)</f>
        <v>0</v>
      </c>
      <c r="BL1832" s="18" t="s">
        <v>142</v>
      </c>
      <c r="BM1832" s="203" t="s">
        <v>1425</v>
      </c>
    </row>
    <row r="1833" spans="1:65" s="2" customFormat="1" ht="16.5" customHeight="1">
      <c r="A1833" s="35"/>
      <c r="B1833" s="36"/>
      <c r="C1833" s="193" t="s">
        <v>1426</v>
      </c>
      <c r="D1833" s="193" t="s">
        <v>137</v>
      </c>
      <c r="E1833" s="194" t="s">
        <v>1427</v>
      </c>
      <c r="F1833" s="195" t="s">
        <v>1428</v>
      </c>
      <c r="G1833" s="196" t="s">
        <v>961</v>
      </c>
      <c r="H1833" s="198"/>
      <c r="I1833" s="198"/>
      <c r="J1833" s="197">
        <f>ROUND(I1833*H1833,2)</f>
        <v>0</v>
      </c>
      <c r="K1833" s="195" t="s">
        <v>18</v>
      </c>
      <c r="L1833" s="40"/>
      <c r="M1833" s="247" t="s">
        <v>18</v>
      </c>
      <c r="N1833" s="248" t="s">
        <v>42</v>
      </c>
      <c r="O1833" s="249"/>
      <c r="P1833" s="250">
        <f>O1833*H1833</f>
        <v>0</v>
      </c>
      <c r="Q1833" s="250">
        <v>0</v>
      </c>
      <c r="R1833" s="250">
        <f>Q1833*H1833</f>
        <v>0</v>
      </c>
      <c r="S1833" s="250">
        <v>0</v>
      </c>
      <c r="T1833" s="251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3" t="s">
        <v>142</v>
      </c>
      <c r="AT1833" s="203" t="s">
        <v>137</v>
      </c>
      <c r="AU1833" s="203" t="s">
        <v>78</v>
      </c>
      <c r="AY1833" s="18" t="s">
        <v>135</v>
      </c>
      <c r="BE1833" s="204">
        <f>IF(N1833="základní",J1833,0)</f>
        <v>0</v>
      </c>
      <c r="BF1833" s="204">
        <f>IF(N1833="snížená",J1833,0)</f>
        <v>0</v>
      </c>
      <c r="BG1833" s="204">
        <f>IF(N1833="zákl. přenesená",J1833,0)</f>
        <v>0</v>
      </c>
      <c r="BH1833" s="204">
        <f>IF(N1833="sníž. přenesená",J1833,0)</f>
        <v>0</v>
      </c>
      <c r="BI1833" s="204">
        <f>IF(N1833="nulová",J1833,0)</f>
        <v>0</v>
      </c>
      <c r="BJ1833" s="18" t="s">
        <v>78</v>
      </c>
      <c r="BK1833" s="204">
        <f>ROUND(I1833*H1833,2)</f>
        <v>0</v>
      </c>
      <c r="BL1833" s="18" t="s">
        <v>142</v>
      </c>
      <c r="BM1833" s="203" t="s">
        <v>1429</v>
      </c>
    </row>
    <row r="1834" spans="1:65" s="2" customFormat="1" ht="6.9" customHeight="1">
      <c r="A1834" s="35"/>
      <c r="B1834" s="48"/>
      <c r="C1834" s="49"/>
      <c r="D1834" s="49"/>
      <c r="E1834" s="49"/>
      <c r="F1834" s="49"/>
      <c r="G1834" s="49"/>
      <c r="H1834" s="49"/>
      <c r="I1834" s="143"/>
      <c r="J1834" s="49"/>
      <c r="K1834" s="49"/>
      <c r="L1834" s="40"/>
      <c r="M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</row>
  </sheetData>
  <sheetProtection algorithmName="SHA-512" hashValue="y+Iq4pbcZVhk5fby83+VCArrMN1ce5l6xbjJpmTC/PKIQ1O5ZP1WcbRifN1JdqmDlEOV8GPiFKhWiPmazrrMkA==" saltValue="8KoZpUhGwivVOLwn0hODcSwLCIuQkub/6PR7h62aWq1AEAUFV24JHAFgVQZottyR6QXpUSCJt0baOQw/HJ2IeA==" spinCount="100000" sheet="1" objects="1" scenarios="1" formatColumns="0" formatRows="0" autoFilter="0"/>
  <autoFilter ref="C98:K1833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8" t="s">
        <v>86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" customHeight="1">
      <c r="B4" s="21"/>
      <c r="D4" s="113" t="s">
        <v>93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15</v>
      </c>
      <c r="I6" s="109"/>
      <c r="L6" s="21"/>
    </row>
    <row r="7" spans="1:46" s="1" customFormat="1" ht="16.5" customHeight="1">
      <c r="B7" s="21"/>
      <c r="E7" s="374" t="str">
        <f>'Rekapitulace stavby'!K6</f>
        <v>Stavební úpravy a zateplení úřadu města Valašské Meziříčí na ul. Soudní 1221, VM</v>
      </c>
      <c r="F7" s="375"/>
      <c r="G7" s="375"/>
      <c r="H7" s="375"/>
      <c r="I7" s="109"/>
      <c r="L7" s="21"/>
    </row>
    <row r="8" spans="1:46" s="1" customFormat="1" ht="12" customHeight="1">
      <c r="B8" s="21"/>
      <c r="D8" s="115" t="s">
        <v>94</v>
      </c>
      <c r="I8" s="109"/>
      <c r="L8" s="21"/>
    </row>
    <row r="9" spans="1:46" s="2" customFormat="1" ht="16.5" customHeight="1">
      <c r="A9" s="35"/>
      <c r="B9" s="40"/>
      <c r="C9" s="35"/>
      <c r="D9" s="35"/>
      <c r="E9" s="374" t="s">
        <v>95</v>
      </c>
      <c r="F9" s="377"/>
      <c r="G9" s="377"/>
      <c r="H9" s="37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1430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1431</v>
      </c>
      <c r="F11" s="377"/>
      <c r="G11" s="377"/>
      <c r="H11" s="377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17</v>
      </c>
      <c r="E13" s="35"/>
      <c r="F13" s="104" t="s">
        <v>18</v>
      </c>
      <c r="G13" s="35"/>
      <c r="H13" s="35"/>
      <c r="I13" s="118" t="s">
        <v>19</v>
      </c>
      <c r="J13" s="104" t="s">
        <v>18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20</v>
      </c>
      <c r="E14" s="35"/>
      <c r="F14" s="104" t="s">
        <v>21</v>
      </c>
      <c r="G14" s="35"/>
      <c r="H14" s="35"/>
      <c r="I14" s="118" t="s">
        <v>22</v>
      </c>
      <c r="J14" s="119" t="str">
        <f>'Rekapitulace stavby'!AN8</f>
        <v>15. 7. 2019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24</v>
      </c>
      <c r="E16" s="35"/>
      <c r="F16" s="35"/>
      <c r="G16" s="35"/>
      <c r="H16" s="35"/>
      <c r="I16" s="118" t="s">
        <v>25</v>
      </c>
      <c r="J16" s="104" t="str">
        <f>IF('Rekapitulace stavby'!AN10="","",'Rekapitulace stavby'!AN10)</f>
        <v>00304387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Město Valašské Meziříčí, Náměstí 7, 757 01 VM</v>
      </c>
      <c r="F17" s="35"/>
      <c r="G17" s="35"/>
      <c r="H17" s="35"/>
      <c r="I17" s="118" t="s">
        <v>28</v>
      </c>
      <c r="J17" s="104" t="str">
        <f>IF('Rekapitulace stavby'!AN11="","",'Rekapitulace stavby'!AN11)</f>
        <v/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29</v>
      </c>
      <c r="E19" s="35"/>
      <c r="F19" s="35"/>
      <c r="G19" s="35"/>
      <c r="H19" s="35"/>
      <c r="I19" s="118" t="s">
        <v>25</v>
      </c>
      <c r="J19" s="31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8" t="str">
        <f>'Rekapitulace stavby'!E14</f>
        <v>Vyplň údaj</v>
      </c>
      <c r="F20" s="379"/>
      <c r="G20" s="379"/>
      <c r="H20" s="379"/>
      <c r="I20" s="118" t="s">
        <v>28</v>
      </c>
      <c r="J20" s="31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31</v>
      </c>
      <c r="E22" s="35"/>
      <c r="F22" s="35"/>
      <c r="G22" s="35"/>
      <c r="H22" s="35"/>
      <c r="I22" s="118" t="s">
        <v>25</v>
      </c>
      <c r="J22" s="104" t="str">
        <f>IF('Rekapitulace stavby'!AN16="","",'Rekapitulace stavby'!AN16)</f>
        <v/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Architektura &amp; interiér, Šimůnek &amp; partners</v>
      </c>
      <c r="F23" s="35"/>
      <c r="G23" s="35"/>
      <c r="H23" s="35"/>
      <c r="I23" s="118" t="s">
        <v>28</v>
      </c>
      <c r="J23" s="104" t="str">
        <f>IF('Rekapitulace stavby'!AN17="","",'Rekapitulace stavby'!AN17)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34</v>
      </c>
      <c r="E25" s="35"/>
      <c r="F25" s="35"/>
      <c r="G25" s="35"/>
      <c r="H25" s="35"/>
      <c r="I25" s="118" t="s">
        <v>25</v>
      </c>
      <c r="J25" s="104" t="str">
        <f>IF('Rekapitulace stavby'!AN19="","",'Rekapitulace stavby'!AN19)</f>
        <v/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8" t="s">
        <v>28</v>
      </c>
      <c r="J26" s="104" t="str">
        <f>IF('Rekapitulace stavby'!AN20="","",'Rekapitulace stavby'!AN20)</f>
        <v/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35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0"/>
      <c r="B29" s="121"/>
      <c r="C29" s="120"/>
      <c r="D29" s="120"/>
      <c r="E29" s="380" t="s">
        <v>18</v>
      </c>
      <c r="F29" s="380"/>
      <c r="G29" s="380"/>
      <c r="H29" s="380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116"/>
      <c r="J32" s="127">
        <f>ROUND(J100,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9" t="s">
        <v>38</v>
      </c>
      <c r="J34" s="128" t="s">
        <v>40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0" t="s">
        <v>41</v>
      </c>
      <c r="E35" s="115" t="s">
        <v>42</v>
      </c>
      <c r="F35" s="131">
        <f>ROUND((SUM(BE100:BE141)),  2)</f>
        <v>0</v>
      </c>
      <c r="G35" s="35"/>
      <c r="H35" s="35"/>
      <c r="I35" s="132">
        <v>0.21</v>
      </c>
      <c r="J35" s="131">
        <f>ROUND(((SUM(BE100:BE141))*I35),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5" t="s">
        <v>43</v>
      </c>
      <c r="F36" s="131">
        <f>ROUND((SUM(BF100:BF141)),  2)</f>
        <v>0</v>
      </c>
      <c r="G36" s="35"/>
      <c r="H36" s="35"/>
      <c r="I36" s="132">
        <v>0.15</v>
      </c>
      <c r="J36" s="131">
        <f>ROUND(((SUM(BF100:BF141))*I36),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44</v>
      </c>
      <c r="F37" s="131">
        <f>ROUND((SUM(BG100:BG141)),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5" t="s">
        <v>45</v>
      </c>
      <c r="F38" s="131">
        <f>ROUND((SUM(BH100:BH141)),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5" t="s">
        <v>46</v>
      </c>
      <c r="F39" s="131">
        <f>ROUND((SUM(BI100:BI141)),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47</v>
      </c>
      <c r="E41" s="135"/>
      <c r="F41" s="135"/>
      <c r="G41" s="136" t="s">
        <v>48</v>
      </c>
      <c r="H41" s="137" t="s">
        <v>49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96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15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1" t="str">
        <f>E7</f>
        <v>Stavební úpravy a zateplení úřadu města Valašské Meziříčí na ul. Soudní 1221, VM</v>
      </c>
      <c r="F50" s="382"/>
      <c r="G50" s="382"/>
      <c r="H50" s="382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94</v>
      </c>
      <c r="D51" s="23"/>
      <c r="E51" s="23"/>
      <c r="F51" s="23"/>
      <c r="G51" s="23"/>
      <c r="H51" s="23"/>
      <c r="I51" s="109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1" t="s">
        <v>95</v>
      </c>
      <c r="F52" s="383"/>
      <c r="G52" s="383"/>
      <c r="H52" s="383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1430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0" t="str">
        <f>E11</f>
        <v>SO 011 - Hromosvod</v>
      </c>
      <c r="F54" s="383"/>
      <c r="G54" s="383"/>
      <c r="H54" s="383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20</v>
      </c>
      <c r="D56" s="37"/>
      <c r="E56" s="37"/>
      <c r="F56" s="28" t="str">
        <f>F14</f>
        <v xml:space="preserve"> </v>
      </c>
      <c r="G56" s="37"/>
      <c r="H56" s="37"/>
      <c r="I56" s="118" t="s">
        <v>22</v>
      </c>
      <c r="J56" s="60" t="str">
        <f>IF(J14="","",J14)</f>
        <v>15. 7. 2019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049999999999997" customHeight="1">
      <c r="A58" s="35"/>
      <c r="B58" s="36"/>
      <c r="C58" s="30" t="s">
        <v>24</v>
      </c>
      <c r="D58" s="37"/>
      <c r="E58" s="37"/>
      <c r="F58" s="28" t="str">
        <f>E17</f>
        <v>Město Valašské Meziříčí, Náměstí 7, 757 01 VM</v>
      </c>
      <c r="G58" s="37"/>
      <c r="H58" s="37"/>
      <c r="I58" s="118" t="s">
        <v>31</v>
      </c>
      <c r="J58" s="33" t="str">
        <f>E23</f>
        <v>Architektura &amp; interiér, Šimůnek &amp; partners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15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118" t="s">
        <v>34</v>
      </c>
      <c r="J59" s="33" t="str">
        <f>E26</f>
        <v xml:space="preserve"> 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97</v>
      </c>
      <c r="D61" s="148"/>
      <c r="E61" s="148"/>
      <c r="F61" s="148"/>
      <c r="G61" s="148"/>
      <c r="H61" s="148"/>
      <c r="I61" s="149"/>
      <c r="J61" s="150" t="s">
        <v>98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8" customHeight="1">
      <c r="A63" s="35"/>
      <c r="B63" s="36"/>
      <c r="C63" s="151" t="s">
        <v>69</v>
      </c>
      <c r="D63" s="37"/>
      <c r="E63" s="37"/>
      <c r="F63" s="37"/>
      <c r="G63" s="37"/>
      <c r="H63" s="37"/>
      <c r="I63" s="116"/>
      <c r="J63" s="78">
        <f>J100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99</v>
      </c>
    </row>
    <row r="64" spans="1:47" s="9" customFormat="1" ht="24.9" customHeight="1">
      <c r="B64" s="152"/>
      <c r="C64" s="153"/>
      <c r="D64" s="154" t="s">
        <v>1432</v>
      </c>
      <c r="E64" s="155"/>
      <c r="F64" s="155"/>
      <c r="G64" s="155"/>
      <c r="H64" s="155"/>
      <c r="I64" s="156"/>
      <c r="J64" s="157">
        <f>J101</f>
        <v>0</v>
      </c>
      <c r="K64" s="153"/>
      <c r="L64" s="158"/>
    </row>
    <row r="65" spans="1:31" s="9" customFormat="1" ht="24.9" customHeight="1">
      <c r="B65" s="152"/>
      <c r="C65" s="153"/>
      <c r="D65" s="154" t="s">
        <v>1433</v>
      </c>
      <c r="E65" s="155"/>
      <c r="F65" s="155"/>
      <c r="G65" s="155"/>
      <c r="H65" s="155"/>
      <c r="I65" s="156"/>
      <c r="J65" s="157">
        <f>J104</f>
        <v>0</v>
      </c>
      <c r="K65" s="153"/>
      <c r="L65" s="158"/>
    </row>
    <row r="66" spans="1:31" s="9" customFormat="1" ht="24.9" customHeight="1">
      <c r="B66" s="152"/>
      <c r="C66" s="153"/>
      <c r="D66" s="154" t="s">
        <v>1434</v>
      </c>
      <c r="E66" s="155"/>
      <c r="F66" s="155"/>
      <c r="G66" s="155"/>
      <c r="H66" s="155"/>
      <c r="I66" s="156"/>
      <c r="J66" s="157">
        <f>J106</f>
        <v>0</v>
      </c>
      <c r="K66" s="153"/>
      <c r="L66" s="158"/>
    </row>
    <row r="67" spans="1:31" s="9" customFormat="1" ht="24.9" customHeight="1">
      <c r="B67" s="152"/>
      <c r="C67" s="153"/>
      <c r="D67" s="154" t="s">
        <v>1435</v>
      </c>
      <c r="E67" s="155"/>
      <c r="F67" s="155"/>
      <c r="G67" s="155"/>
      <c r="H67" s="155"/>
      <c r="I67" s="156"/>
      <c r="J67" s="157">
        <f>J108</f>
        <v>0</v>
      </c>
      <c r="K67" s="153"/>
      <c r="L67" s="158"/>
    </row>
    <row r="68" spans="1:31" s="9" customFormat="1" ht="24.9" customHeight="1">
      <c r="B68" s="152"/>
      <c r="C68" s="153"/>
      <c r="D68" s="154" t="s">
        <v>1436</v>
      </c>
      <c r="E68" s="155"/>
      <c r="F68" s="155"/>
      <c r="G68" s="155"/>
      <c r="H68" s="155"/>
      <c r="I68" s="156"/>
      <c r="J68" s="157">
        <f>J110</f>
        <v>0</v>
      </c>
      <c r="K68" s="153"/>
      <c r="L68" s="158"/>
    </row>
    <row r="69" spans="1:31" s="9" customFormat="1" ht="24.9" customHeight="1">
      <c r="B69" s="152"/>
      <c r="C69" s="153"/>
      <c r="D69" s="154" t="s">
        <v>1437</v>
      </c>
      <c r="E69" s="155"/>
      <c r="F69" s="155"/>
      <c r="G69" s="155"/>
      <c r="H69" s="155"/>
      <c r="I69" s="156"/>
      <c r="J69" s="157">
        <f>J112</f>
        <v>0</v>
      </c>
      <c r="K69" s="153"/>
      <c r="L69" s="158"/>
    </row>
    <row r="70" spans="1:31" s="9" customFormat="1" ht="24.9" customHeight="1">
      <c r="B70" s="152"/>
      <c r="C70" s="153"/>
      <c r="D70" s="154" t="s">
        <v>1438</v>
      </c>
      <c r="E70" s="155"/>
      <c r="F70" s="155"/>
      <c r="G70" s="155"/>
      <c r="H70" s="155"/>
      <c r="I70" s="156"/>
      <c r="J70" s="157">
        <f>J114</f>
        <v>0</v>
      </c>
      <c r="K70" s="153"/>
      <c r="L70" s="158"/>
    </row>
    <row r="71" spans="1:31" s="9" customFormat="1" ht="24.9" customHeight="1">
      <c r="B71" s="152"/>
      <c r="C71" s="153"/>
      <c r="D71" s="154" t="s">
        <v>1439</v>
      </c>
      <c r="E71" s="155"/>
      <c r="F71" s="155"/>
      <c r="G71" s="155"/>
      <c r="H71" s="155"/>
      <c r="I71" s="156"/>
      <c r="J71" s="157">
        <f>J117</f>
        <v>0</v>
      </c>
      <c r="K71" s="153"/>
      <c r="L71" s="158"/>
    </row>
    <row r="72" spans="1:31" s="9" customFormat="1" ht="24.9" customHeight="1">
      <c r="B72" s="152"/>
      <c r="C72" s="153"/>
      <c r="D72" s="154" t="s">
        <v>1440</v>
      </c>
      <c r="E72" s="155"/>
      <c r="F72" s="155"/>
      <c r="G72" s="155"/>
      <c r="H72" s="155"/>
      <c r="I72" s="156"/>
      <c r="J72" s="157">
        <f>J119</f>
        <v>0</v>
      </c>
      <c r="K72" s="153"/>
      <c r="L72" s="158"/>
    </row>
    <row r="73" spans="1:31" s="9" customFormat="1" ht="24.9" customHeight="1">
      <c r="B73" s="152"/>
      <c r="C73" s="153"/>
      <c r="D73" s="154" t="s">
        <v>1441</v>
      </c>
      <c r="E73" s="155"/>
      <c r="F73" s="155"/>
      <c r="G73" s="155"/>
      <c r="H73" s="155"/>
      <c r="I73" s="156"/>
      <c r="J73" s="157">
        <f>J122</f>
        <v>0</v>
      </c>
      <c r="K73" s="153"/>
      <c r="L73" s="158"/>
    </row>
    <row r="74" spans="1:31" s="9" customFormat="1" ht="24.9" customHeight="1">
      <c r="B74" s="152"/>
      <c r="C74" s="153"/>
      <c r="D74" s="154" t="s">
        <v>1442</v>
      </c>
      <c r="E74" s="155"/>
      <c r="F74" s="155"/>
      <c r="G74" s="155"/>
      <c r="H74" s="155"/>
      <c r="I74" s="156"/>
      <c r="J74" s="157">
        <f>J124</f>
        <v>0</v>
      </c>
      <c r="K74" s="153"/>
      <c r="L74" s="158"/>
    </row>
    <row r="75" spans="1:31" s="9" customFormat="1" ht="24.9" customHeight="1">
      <c r="B75" s="152"/>
      <c r="C75" s="153"/>
      <c r="D75" s="154" t="s">
        <v>1443</v>
      </c>
      <c r="E75" s="155"/>
      <c r="F75" s="155"/>
      <c r="G75" s="155"/>
      <c r="H75" s="155"/>
      <c r="I75" s="156"/>
      <c r="J75" s="157">
        <f>J126</f>
        <v>0</v>
      </c>
      <c r="K75" s="153"/>
      <c r="L75" s="158"/>
    </row>
    <row r="76" spans="1:31" s="9" customFormat="1" ht="24.9" customHeight="1">
      <c r="B76" s="152"/>
      <c r="C76" s="153"/>
      <c r="D76" s="154" t="s">
        <v>1444</v>
      </c>
      <c r="E76" s="155"/>
      <c r="F76" s="155"/>
      <c r="G76" s="155"/>
      <c r="H76" s="155"/>
      <c r="I76" s="156"/>
      <c r="J76" s="157">
        <f>J128</f>
        <v>0</v>
      </c>
      <c r="K76" s="153"/>
      <c r="L76" s="158"/>
    </row>
    <row r="77" spans="1:31" s="9" customFormat="1" ht="24.9" customHeight="1">
      <c r="B77" s="152"/>
      <c r="C77" s="153"/>
      <c r="D77" s="154" t="s">
        <v>1445</v>
      </c>
      <c r="E77" s="155"/>
      <c r="F77" s="155"/>
      <c r="G77" s="155"/>
      <c r="H77" s="155"/>
      <c r="I77" s="156"/>
      <c r="J77" s="157">
        <f>J131</f>
        <v>0</v>
      </c>
      <c r="K77" s="153"/>
      <c r="L77" s="158"/>
    </row>
    <row r="78" spans="1:31" s="9" customFormat="1" ht="24.9" customHeight="1">
      <c r="B78" s="152"/>
      <c r="C78" s="153"/>
      <c r="D78" s="154" t="s">
        <v>1446</v>
      </c>
      <c r="E78" s="155"/>
      <c r="F78" s="155"/>
      <c r="G78" s="155"/>
      <c r="H78" s="155"/>
      <c r="I78" s="156"/>
      <c r="J78" s="157">
        <f>J135</f>
        <v>0</v>
      </c>
      <c r="K78" s="153"/>
      <c r="L78" s="158"/>
    </row>
    <row r="79" spans="1:31" s="2" customFormat="1" ht="21.7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48"/>
      <c r="C80" s="49"/>
      <c r="D80" s="49"/>
      <c r="E80" s="49"/>
      <c r="F80" s="49"/>
      <c r="G80" s="49"/>
      <c r="H80" s="49"/>
      <c r="I80" s="143"/>
      <c r="J80" s="49"/>
      <c r="K80" s="49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4" spans="1:31" s="2" customFormat="1" ht="6.9" customHeight="1">
      <c r="A84" s="35"/>
      <c r="B84" s="50"/>
      <c r="C84" s="51"/>
      <c r="D84" s="51"/>
      <c r="E84" s="51"/>
      <c r="F84" s="51"/>
      <c r="G84" s="51"/>
      <c r="H84" s="51"/>
      <c r="I84" s="146"/>
      <c r="J84" s="51"/>
      <c r="K84" s="51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4.9" customHeight="1">
      <c r="A85" s="35"/>
      <c r="B85" s="36"/>
      <c r="C85" s="24" t="s">
        <v>120</v>
      </c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30" t="s">
        <v>15</v>
      </c>
      <c r="D87" s="37"/>
      <c r="E87" s="37"/>
      <c r="F87" s="37"/>
      <c r="G87" s="37"/>
      <c r="H87" s="37"/>
      <c r="I87" s="116"/>
      <c r="J87" s="37"/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381" t="str">
        <f>E7</f>
        <v>Stavební úpravy a zateplení úřadu města Valašské Meziříčí na ul. Soudní 1221, VM</v>
      </c>
      <c r="F88" s="382"/>
      <c r="G88" s="382"/>
      <c r="H88" s="382"/>
      <c r="I88" s="116"/>
      <c r="J88" s="37"/>
      <c r="K88" s="37"/>
      <c r="L88" s="11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1" customFormat="1" ht="12" customHeight="1">
      <c r="B89" s="22"/>
      <c r="C89" s="30" t="s">
        <v>94</v>
      </c>
      <c r="D89" s="23"/>
      <c r="E89" s="23"/>
      <c r="F89" s="23"/>
      <c r="G89" s="23"/>
      <c r="H89" s="23"/>
      <c r="I89" s="109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81" t="s">
        <v>95</v>
      </c>
      <c r="F90" s="383"/>
      <c r="G90" s="383"/>
      <c r="H90" s="383"/>
      <c r="I90" s="116"/>
      <c r="J90" s="37"/>
      <c r="K90" s="37"/>
      <c r="L90" s="11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1430</v>
      </c>
      <c r="D91" s="37"/>
      <c r="E91" s="37"/>
      <c r="F91" s="37"/>
      <c r="G91" s="37"/>
      <c r="H91" s="37"/>
      <c r="I91" s="116"/>
      <c r="J91" s="37"/>
      <c r="K91" s="37"/>
      <c r="L91" s="11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30" t="str">
        <f>E11</f>
        <v>SO 011 - Hromosvod</v>
      </c>
      <c r="F92" s="383"/>
      <c r="G92" s="383"/>
      <c r="H92" s="383"/>
      <c r="I92" s="116"/>
      <c r="J92" s="37"/>
      <c r="K92" s="37"/>
      <c r="L92" s="11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11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20</v>
      </c>
      <c r="D94" s="37"/>
      <c r="E94" s="37"/>
      <c r="F94" s="28" t="str">
        <f>F14</f>
        <v xml:space="preserve"> </v>
      </c>
      <c r="G94" s="37"/>
      <c r="H94" s="37"/>
      <c r="I94" s="118" t="s">
        <v>22</v>
      </c>
      <c r="J94" s="60" t="str">
        <f>IF(J14="","",J14)</f>
        <v>15. 7. 2019</v>
      </c>
      <c r="K94" s="37"/>
      <c r="L94" s="11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11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40.049999999999997" customHeight="1">
      <c r="A96" s="35"/>
      <c r="B96" s="36"/>
      <c r="C96" s="30" t="s">
        <v>24</v>
      </c>
      <c r="D96" s="37"/>
      <c r="E96" s="37"/>
      <c r="F96" s="28" t="str">
        <f>E17</f>
        <v>Město Valašské Meziříčí, Náměstí 7, 757 01 VM</v>
      </c>
      <c r="G96" s="37"/>
      <c r="H96" s="37"/>
      <c r="I96" s="118" t="s">
        <v>31</v>
      </c>
      <c r="J96" s="33" t="str">
        <f>E23</f>
        <v>Architektura &amp; interiér, Šimůnek &amp; partners</v>
      </c>
      <c r="K96" s="37"/>
      <c r="L96" s="11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15" customHeight="1">
      <c r="A97" s="35"/>
      <c r="B97" s="36"/>
      <c r="C97" s="30" t="s">
        <v>29</v>
      </c>
      <c r="D97" s="37"/>
      <c r="E97" s="37"/>
      <c r="F97" s="28" t="str">
        <f>IF(E20="","",E20)</f>
        <v>Vyplň údaj</v>
      </c>
      <c r="G97" s="37"/>
      <c r="H97" s="37"/>
      <c r="I97" s="118" t="s">
        <v>34</v>
      </c>
      <c r="J97" s="33" t="str">
        <f>E26</f>
        <v xml:space="preserve"> </v>
      </c>
      <c r="K97" s="37"/>
      <c r="L97" s="11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116"/>
      <c r="J98" s="37"/>
      <c r="K98" s="37"/>
      <c r="L98" s="11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65"/>
      <c r="B99" s="166"/>
      <c r="C99" s="167" t="s">
        <v>121</v>
      </c>
      <c r="D99" s="168" t="s">
        <v>56</v>
      </c>
      <c r="E99" s="168" t="s">
        <v>52</v>
      </c>
      <c r="F99" s="168" t="s">
        <v>53</v>
      </c>
      <c r="G99" s="168" t="s">
        <v>122</v>
      </c>
      <c r="H99" s="168" t="s">
        <v>123</v>
      </c>
      <c r="I99" s="169" t="s">
        <v>124</v>
      </c>
      <c r="J99" s="168" t="s">
        <v>98</v>
      </c>
      <c r="K99" s="170" t="s">
        <v>125</v>
      </c>
      <c r="L99" s="171"/>
      <c r="M99" s="69" t="s">
        <v>18</v>
      </c>
      <c r="N99" s="70" t="s">
        <v>41</v>
      </c>
      <c r="O99" s="70" t="s">
        <v>126</v>
      </c>
      <c r="P99" s="70" t="s">
        <v>127</v>
      </c>
      <c r="Q99" s="70" t="s">
        <v>128</v>
      </c>
      <c r="R99" s="70" t="s">
        <v>129</v>
      </c>
      <c r="S99" s="70" t="s">
        <v>130</v>
      </c>
      <c r="T99" s="71" t="s">
        <v>131</v>
      </c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</row>
    <row r="100" spans="1:65" s="2" customFormat="1" ht="22.8" customHeight="1">
      <c r="A100" s="35"/>
      <c r="B100" s="36"/>
      <c r="C100" s="76" t="s">
        <v>132</v>
      </c>
      <c r="D100" s="37"/>
      <c r="E100" s="37"/>
      <c r="F100" s="37"/>
      <c r="G100" s="37"/>
      <c r="H100" s="37"/>
      <c r="I100" s="116"/>
      <c r="J100" s="172">
        <f>BK100</f>
        <v>0</v>
      </c>
      <c r="K100" s="37"/>
      <c r="L100" s="40"/>
      <c r="M100" s="72"/>
      <c r="N100" s="173"/>
      <c r="O100" s="73"/>
      <c r="P100" s="174">
        <f>P101+P104+P106+P108+P110+P112+P114+P117+P119+P122+P124+P126+P128+P131+P135</f>
        <v>0</v>
      </c>
      <c r="Q100" s="73"/>
      <c r="R100" s="174">
        <f>R101+R104+R106+R108+R110+R112+R114+R117+R119+R122+R124+R126+R128+R131+R135</f>
        <v>0</v>
      </c>
      <c r="S100" s="73"/>
      <c r="T100" s="175">
        <f>T101+T104+T106+T108+T110+T112+T114+T117+T119+T122+T124+T126+T128+T131+T135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70</v>
      </c>
      <c r="AU100" s="18" t="s">
        <v>99</v>
      </c>
      <c r="BK100" s="176">
        <f>BK101+BK104+BK106+BK108+BK110+BK112+BK114+BK117+BK119+BK122+BK124+BK126+BK128+BK131+BK135</f>
        <v>0</v>
      </c>
    </row>
    <row r="101" spans="1:65" s="12" customFormat="1" ht="25.95" customHeight="1">
      <c r="B101" s="177"/>
      <c r="C101" s="178"/>
      <c r="D101" s="179" t="s">
        <v>70</v>
      </c>
      <c r="E101" s="180" t="s">
        <v>1447</v>
      </c>
      <c r="F101" s="180" t="s">
        <v>1448</v>
      </c>
      <c r="G101" s="178"/>
      <c r="H101" s="178"/>
      <c r="I101" s="181"/>
      <c r="J101" s="182">
        <f>BK101</f>
        <v>0</v>
      </c>
      <c r="K101" s="178"/>
      <c r="L101" s="183"/>
      <c r="M101" s="184"/>
      <c r="N101" s="185"/>
      <c r="O101" s="185"/>
      <c r="P101" s="186">
        <f>SUM(P102:P103)</f>
        <v>0</v>
      </c>
      <c r="Q101" s="185"/>
      <c r="R101" s="186">
        <f>SUM(R102:R103)</f>
        <v>0</v>
      </c>
      <c r="S101" s="185"/>
      <c r="T101" s="187">
        <f>SUM(T102:T103)</f>
        <v>0</v>
      </c>
      <c r="AR101" s="188" t="s">
        <v>78</v>
      </c>
      <c r="AT101" s="189" t="s">
        <v>70</v>
      </c>
      <c r="AU101" s="189" t="s">
        <v>71</v>
      </c>
      <c r="AY101" s="188" t="s">
        <v>135</v>
      </c>
      <c r="BK101" s="190">
        <f>SUM(BK102:BK103)</f>
        <v>0</v>
      </c>
    </row>
    <row r="102" spans="1:65" s="2" customFormat="1" ht="16.5" customHeight="1">
      <c r="A102" s="35"/>
      <c r="B102" s="36"/>
      <c r="C102" s="193" t="s">
        <v>226</v>
      </c>
      <c r="D102" s="193" t="s">
        <v>137</v>
      </c>
      <c r="E102" s="194" t="s">
        <v>1449</v>
      </c>
      <c r="F102" s="195" t="s">
        <v>1450</v>
      </c>
      <c r="G102" s="196" t="s">
        <v>1336</v>
      </c>
      <c r="H102" s="197">
        <v>2</v>
      </c>
      <c r="I102" s="198"/>
      <c r="J102" s="197">
        <f>ROUND(I102*H102,2)</f>
        <v>0</v>
      </c>
      <c r="K102" s="195" t="s">
        <v>18</v>
      </c>
      <c r="L102" s="40"/>
      <c r="M102" s="199" t="s">
        <v>18</v>
      </c>
      <c r="N102" s="200" t="s">
        <v>42</v>
      </c>
      <c r="O102" s="65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3" t="s">
        <v>142</v>
      </c>
      <c r="AT102" s="203" t="s">
        <v>137</v>
      </c>
      <c r="AU102" s="203" t="s">
        <v>78</v>
      </c>
      <c r="AY102" s="18" t="s">
        <v>135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18" t="s">
        <v>78</v>
      </c>
      <c r="BK102" s="204">
        <f>ROUND(I102*H102,2)</f>
        <v>0</v>
      </c>
      <c r="BL102" s="18" t="s">
        <v>142</v>
      </c>
      <c r="BM102" s="203" t="s">
        <v>80</v>
      </c>
    </row>
    <row r="103" spans="1:65" s="2" customFormat="1" ht="16.5" customHeight="1">
      <c r="A103" s="35"/>
      <c r="B103" s="36"/>
      <c r="C103" s="193" t="s">
        <v>236</v>
      </c>
      <c r="D103" s="193" t="s">
        <v>137</v>
      </c>
      <c r="E103" s="194" t="s">
        <v>1451</v>
      </c>
      <c r="F103" s="195" t="s">
        <v>1452</v>
      </c>
      <c r="G103" s="196" t="s">
        <v>1336</v>
      </c>
      <c r="H103" s="197">
        <v>20</v>
      </c>
      <c r="I103" s="198"/>
      <c r="J103" s="197">
        <f>ROUND(I103*H103,2)</f>
        <v>0</v>
      </c>
      <c r="K103" s="195" t="s">
        <v>18</v>
      </c>
      <c r="L103" s="40"/>
      <c r="M103" s="199" t="s">
        <v>18</v>
      </c>
      <c r="N103" s="200" t="s">
        <v>42</v>
      </c>
      <c r="O103" s="6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3" t="s">
        <v>142</v>
      </c>
      <c r="AT103" s="203" t="s">
        <v>137</v>
      </c>
      <c r="AU103" s="203" t="s">
        <v>78</v>
      </c>
      <c r="AY103" s="18" t="s">
        <v>135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18" t="s">
        <v>78</v>
      </c>
      <c r="BK103" s="204">
        <f>ROUND(I103*H103,2)</f>
        <v>0</v>
      </c>
      <c r="BL103" s="18" t="s">
        <v>142</v>
      </c>
      <c r="BM103" s="203" t="s">
        <v>142</v>
      </c>
    </row>
    <row r="104" spans="1:65" s="12" customFormat="1" ht="25.95" customHeight="1">
      <c r="B104" s="177"/>
      <c r="C104" s="178"/>
      <c r="D104" s="179" t="s">
        <v>70</v>
      </c>
      <c r="E104" s="180" t="s">
        <v>1453</v>
      </c>
      <c r="F104" s="180" t="s">
        <v>1454</v>
      </c>
      <c r="G104" s="178"/>
      <c r="H104" s="178"/>
      <c r="I104" s="181"/>
      <c r="J104" s="182">
        <f>BK104</f>
        <v>0</v>
      </c>
      <c r="K104" s="178"/>
      <c r="L104" s="183"/>
      <c r="M104" s="184"/>
      <c r="N104" s="185"/>
      <c r="O104" s="185"/>
      <c r="P104" s="186">
        <f>P105</f>
        <v>0</v>
      </c>
      <c r="Q104" s="185"/>
      <c r="R104" s="186">
        <f>R105</f>
        <v>0</v>
      </c>
      <c r="S104" s="185"/>
      <c r="T104" s="187">
        <f>T105</f>
        <v>0</v>
      </c>
      <c r="AR104" s="188" t="s">
        <v>78</v>
      </c>
      <c r="AT104" s="189" t="s">
        <v>70</v>
      </c>
      <c r="AU104" s="189" t="s">
        <v>71</v>
      </c>
      <c r="AY104" s="188" t="s">
        <v>135</v>
      </c>
      <c r="BK104" s="190">
        <f>BK105</f>
        <v>0</v>
      </c>
    </row>
    <row r="105" spans="1:65" s="2" customFormat="1" ht="16.5" customHeight="1">
      <c r="A105" s="35"/>
      <c r="B105" s="36"/>
      <c r="C105" s="193" t="s">
        <v>7</v>
      </c>
      <c r="D105" s="193" t="s">
        <v>137</v>
      </c>
      <c r="E105" s="194" t="s">
        <v>1455</v>
      </c>
      <c r="F105" s="195" t="s">
        <v>1456</v>
      </c>
      <c r="G105" s="196" t="s">
        <v>320</v>
      </c>
      <c r="H105" s="197">
        <v>3</v>
      </c>
      <c r="I105" s="198"/>
      <c r="J105" s="197">
        <f>ROUND(I105*H105,2)</f>
        <v>0</v>
      </c>
      <c r="K105" s="195" t="s">
        <v>18</v>
      </c>
      <c r="L105" s="40"/>
      <c r="M105" s="199" t="s">
        <v>18</v>
      </c>
      <c r="N105" s="200" t="s">
        <v>42</v>
      </c>
      <c r="O105" s="65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3" t="s">
        <v>142</v>
      </c>
      <c r="AT105" s="203" t="s">
        <v>137</v>
      </c>
      <c r="AU105" s="203" t="s">
        <v>78</v>
      </c>
      <c r="AY105" s="18" t="s">
        <v>135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18" t="s">
        <v>78</v>
      </c>
      <c r="BK105" s="204">
        <f>ROUND(I105*H105,2)</f>
        <v>0</v>
      </c>
      <c r="BL105" s="18" t="s">
        <v>142</v>
      </c>
      <c r="BM105" s="203" t="s">
        <v>167</v>
      </c>
    </row>
    <row r="106" spans="1:65" s="12" customFormat="1" ht="25.95" customHeight="1">
      <c r="B106" s="177"/>
      <c r="C106" s="178"/>
      <c r="D106" s="179" t="s">
        <v>70</v>
      </c>
      <c r="E106" s="180" t="s">
        <v>1457</v>
      </c>
      <c r="F106" s="180" t="s">
        <v>1458</v>
      </c>
      <c r="G106" s="178"/>
      <c r="H106" s="178"/>
      <c r="I106" s="181"/>
      <c r="J106" s="182">
        <f>BK106</f>
        <v>0</v>
      </c>
      <c r="K106" s="178"/>
      <c r="L106" s="183"/>
      <c r="M106" s="184"/>
      <c r="N106" s="185"/>
      <c r="O106" s="185"/>
      <c r="P106" s="186">
        <f>P107</f>
        <v>0</v>
      </c>
      <c r="Q106" s="185"/>
      <c r="R106" s="186">
        <f>R107</f>
        <v>0</v>
      </c>
      <c r="S106" s="185"/>
      <c r="T106" s="187">
        <f>T107</f>
        <v>0</v>
      </c>
      <c r="AR106" s="188" t="s">
        <v>78</v>
      </c>
      <c r="AT106" s="189" t="s">
        <v>70</v>
      </c>
      <c r="AU106" s="189" t="s">
        <v>71</v>
      </c>
      <c r="AY106" s="188" t="s">
        <v>135</v>
      </c>
      <c r="BK106" s="190">
        <f>BK107</f>
        <v>0</v>
      </c>
    </row>
    <row r="107" spans="1:65" s="2" customFormat="1" ht="16.5" customHeight="1">
      <c r="A107" s="35"/>
      <c r="B107" s="36"/>
      <c r="C107" s="193" t="s">
        <v>389</v>
      </c>
      <c r="D107" s="193" t="s">
        <v>137</v>
      </c>
      <c r="E107" s="194" t="s">
        <v>1459</v>
      </c>
      <c r="F107" s="195" t="s">
        <v>1460</v>
      </c>
      <c r="G107" s="196" t="s">
        <v>320</v>
      </c>
      <c r="H107" s="197">
        <v>12</v>
      </c>
      <c r="I107" s="198"/>
      <c r="J107" s="197">
        <f>ROUND(I107*H107,2)</f>
        <v>0</v>
      </c>
      <c r="K107" s="195" t="s">
        <v>18</v>
      </c>
      <c r="L107" s="40"/>
      <c r="M107" s="199" t="s">
        <v>18</v>
      </c>
      <c r="N107" s="200" t="s">
        <v>42</v>
      </c>
      <c r="O107" s="65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3" t="s">
        <v>142</v>
      </c>
      <c r="AT107" s="203" t="s">
        <v>137</v>
      </c>
      <c r="AU107" s="203" t="s">
        <v>78</v>
      </c>
      <c r="AY107" s="18" t="s">
        <v>135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18" t="s">
        <v>78</v>
      </c>
      <c r="BK107" s="204">
        <f>ROUND(I107*H107,2)</f>
        <v>0</v>
      </c>
      <c r="BL107" s="18" t="s">
        <v>142</v>
      </c>
      <c r="BM107" s="203" t="s">
        <v>199</v>
      </c>
    </row>
    <row r="108" spans="1:65" s="12" customFormat="1" ht="25.95" customHeight="1">
      <c r="B108" s="177"/>
      <c r="C108" s="178"/>
      <c r="D108" s="179" t="s">
        <v>70</v>
      </c>
      <c r="E108" s="180" t="s">
        <v>1461</v>
      </c>
      <c r="F108" s="180" t="s">
        <v>1462</v>
      </c>
      <c r="G108" s="178"/>
      <c r="H108" s="178"/>
      <c r="I108" s="181"/>
      <c r="J108" s="182">
        <f>BK108</f>
        <v>0</v>
      </c>
      <c r="K108" s="178"/>
      <c r="L108" s="183"/>
      <c r="M108" s="184"/>
      <c r="N108" s="185"/>
      <c r="O108" s="185"/>
      <c r="P108" s="186">
        <f>P109</f>
        <v>0</v>
      </c>
      <c r="Q108" s="185"/>
      <c r="R108" s="186">
        <f>R109</f>
        <v>0</v>
      </c>
      <c r="S108" s="185"/>
      <c r="T108" s="187">
        <f>T109</f>
        <v>0</v>
      </c>
      <c r="AR108" s="188" t="s">
        <v>78</v>
      </c>
      <c r="AT108" s="189" t="s">
        <v>70</v>
      </c>
      <c r="AU108" s="189" t="s">
        <v>71</v>
      </c>
      <c r="AY108" s="188" t="s">
        <v>135</v>
      </c>
      <c r="BK108" s="190">
        <f>BK109</f>
        <v>0</v>
      </c>
    </row>
    <row r="109" spans="1:65" s="2" customFormat="1" ht="16.5" customHeight="1">
      <c r="A109" s="35"/>
      <c r="B109" s="36"/>
      <c r="C109" s="193" t="s">
        <v>514</v>
      </c>
      <c r="D109" s="193" t="s">
        <v>137</v>
      </c>
      <c r="E109" s="194" t="s">
        <v>1463</v>
      </c>
      <c r="F109" s="195" t="s">
        <v>1464</v>
      </c>
      <c r="G109" s="196" t="s">
        <v>1336</v>
      </c>
      <c r="H109" s="197">
        <v>75</v>
      </c>
      <c r="I109" s="198"/>
      <c r="J109" s="197">
        <f>ROUND(I109*H109,2)</f>
        <v>0</v>
      </c>
      <c r="K109" s="195" t="s">
        <v>18</v>
      </c>
      <c r="L109" s="40"/>
      <c r="M109" s="199" t="s">
        <v>18</v>
      </c>
      <c r="N109" s="200" t="s">
        <v>42</v>
      </c>
      <c r="O109" s="65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3" t="s">
        <v>142</v>
      </c>
      <c r="AT109" s="203" t="s">
        <v>137</v>
      </c>
      <c r="AU109" s="203" t="s">
        <v>78</v>
      </c>
      <c r="AY109" s="18" t="s">
        <v>135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18" t="s">
        <v>78</v>
      </c>
      <c r="BK109" s="204">
        <f>ROUND(I109*H109,2)</f>
        <v>0</v>
      </c>
      <c r="BL109" s="18" t="s">
        <v>142</v>
      </c>
      <c r="BM109" s="203" t="s">
        <v>217</v>
      </c>
    </row>
    <row r="110" spans="1:65" s="12" customFormat="1" ht="25.95" customHeight="1">
      <c r="B110" s="177"/>
      <c r="C110" s="178"/>
      <c r="D110" s="179" t="s">
        <v>70</v>
      </c>
      <c r="E110" s="180" t="s">
        <v>1465</v>
      </c>
      <c r="F110" s="180" t="s">
        <v>1466</v>
      </c>
      <c r="G110" s="178"/>
      <c r="H110" s="178"/>
      <c r="I110" s="181"/>
      <c r="J110" s="182">
        <f>BK110</f>
        <v>0</v>
      </c>
      <c r="K110" s="178"/>
      <c r="L110" s="183"/>
      <c r="M110" s="184"/>
      <c r="N110" s="185"/>
      <c r="O110" s="185"/>
      <c r="P110" s="186">
        <f>P111</f>
        <v>0</v>
      </c>
      <c r="Q110" s="185"/>
      <c r="R110" s="186">
        <f>R111</f>
        <v>0</v>
      </c>
      <c r="S110" s="185"/>
      <c r="T110" s="187">
        <f>T111</f>
        <v>0</v>
      </c>
      <c r="AR110" s="188" t="s">
        <v>78</v>
      </c>
      <c r="AT110" s="189" t="s">
        <v>70</v>
      </c>
      <c r="AU110" s="189" t="s">
        <v>71</v>
      </c>
      <c r="AY110" s="188" t="s">
        <v>135</v>
      </c>
      <c r="BK110" s="190">
        <f>BK111</f>
        <v>0</v>
      </c>
    </row>
    <row r="111" spans="1:65" s="2" customFormat="1" ht="16.5" customHeight="1">
      <c r="A111" s="35"/>
      <c r="B111" s="36"/>
      <c r="C111" s="193" t="s">
        <v>631</v>
      </c>
      <c r="D111" s="193" t="s">
        <v>137</v>
      </c>
      <c r="E111" s="194" t="s">
        <v>1467</v>
      </c>
      <c r="F111" s="195" t="s">
        <v>1468</v>
      </c>
      <c r="G111" s="196" t="s">
        <v>1336</v>
      </c>
      <c r="H111" s="197">
        <v>4</v>
      </c>
      <c r="I111" s="198"/>
      <c r="J111" s="197">
        <f>ROUND(I111*H111,2)</f>
        <v>0</v>
      </c>
      <c r="K111" s="195" t="s">
        <v>18</v>
      </c>
      <c r="L111" s="40"/>
      <c r="M111" s="199" t="s">
        <v>18</v>
      </c>
      <c r="N111" s="200" t="s">
        <v>42</v>
      </c>
      <c r="O111" s="6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3" t="s">
        <v>142</v>
      </c>
      <c r="AT111" s="203" t="s">
        <v>137</v>
      </c>
      <c r="AU111" s="203" t="s">
        <v>78</v>
      </c>
      <c r="AY111" s="18" t="s">
        <v>135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18" t="s">
        <v>78</v>
      </c>
      <c r="BK111" s="204">
        <f>ROUND(I111*H111,2)</f>
        <v>0</v>
      </c>
      <c r="BL111" s="18" t="s">
        <v>142</v>
      </c>
      <c r="BM111" s="203" t="s">
        <v>236</v>
      </c>
    </row>
    <row r="112" spans="1:65" s="12" customFormat="1" ht="25.95" customHeight="1">
      <c r="B112" s="177"/>
      <c r="C112" s="178"/>
      <c r="D112" s="179" t="s">
        <v>70</v>
      </c>
      <c r="E112" s="180" t="s">
        <v>1469</v>
      </c>
      <c r="F112" s="180" t="s">
        <v>1470</v>
      </c>
      <c r="G112" s="178"/>
      <c r="H112" s="178"/>
      <c r="I112" s="181"/>
      <c r="J112" s="182">
        <f>BK112</f>
        <v>0</v>
      </c>
      <c r="K112" s="178"/>
      <c r="L112" s="183"/>
      <c r="M112" s="184"/>
      <c r="N112" s="185"/>
      <c r="O112" s="185"/>
      <c r="P112" s="186">
        <f>P113</f>
        <v>0</v>
      </c>
      <c r="Q112" s="185"/>
      <c r="R112" s="186">
        <f>R113</f>
        <v>0</v>
      </c>
      <c r="S112" s="185"/>
      <c r="T112" s="187">
        <f>T113</f>
        <v>0</v>
      </c>
      <c r="AR112" s="188" t="s">
        <v>78</v>
      </c>
      <c r="AT112" s="189" t="s">
        <v>70</v>
      </c>
      <c r="AU112" s="189" t="s">
        <v>71</v>
      </c>
      <c r="AY112" s="188" t="s">
        <v>135</v>
      </c>
      <c r="BK112" s="190">
        <f>BK113</f>
        <v>0</v>
      </c>
    </row>
    <row r="113" spans="1:65" s="2" customFormat="1" ht="16.5" customHeight="1">
      <c r="A113" s="35"/>
      <c r="B113" s="36"/>
      <c r="C113" s="193" t="s">
        <v>747</v>
      </c>
      <c r="D113" s="193" t="s">
        <v>137</v>
      </c>
      <c r="E113" s="194" t="s">
        <v>1471</v>
      </c>
      <c r="F113" s="195" t="s">
        <v>1472</v>
      </c>
      <c r="G113" s="196" t="s">
        <v>1336</v>
      </c>
      <c r="H113" s="197">
        <v>13</v>
      </c>
      <c r="I113" s="198"/>
      <c r="J113" s="197">
        <f>ROUND(I113*H113,2)</f>
        <v>0</v>
      </c>
      <c r="K113" s="195" t="s">
        <v>18</v>
      </c>
      <c r="L113" s="40"/>
      <c r="M113" s="199" t="s">
        <v>18</v>
      </c>
      <c r="N113" s="200" t="s">
        <v>42</v>
      </c>
      <c r="O113" s="6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3" t="s">
        <v>142</v>
      </c>
      <c r="AT113" s="203" t="s">
        <v>137</v>
      </c>
      <c r="AU113" s="203" t="s">
        <v>78</v>
      </c>
      <c r="AY113" s="18" t="s">
        <v>135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18" t="s">
        <v>78</v>
      </c>
      <c r="BK113" s="204">
        <f>ROUND(I113*H113,2)</f>
        <v>0</v>
      </c>
      <c r="BL113" s="18" t="s">
        <v>142</v>
      </c>
      <c r="BM113" s="203" t="s">
        <v>247</v>
      </c>
    </row>
    <row r="114" spans="1:65" s="12" customFormat="1" ht="25.95" customHeight="1">
      <c r="B114" s="177"/>
      <c r="C114" s="178"/>
      <c r="D114" s="179" t="s">
        <v>70</v>
      </c>
      <c r="E114" s="180" t="s">
        <v>1473</v>
      </c>
      <c r="F114" s="180" t="s">
        <v>1474</v>
      </c>
      <c r="G114" s="178"/>
      <c r="H114" s="178"/>
      <c r="I114" s="181"/>
      <c r="J114" s="182">
        <f>BK114</f>
        <v>0</v>
      </c>
      <c r="K114" s="178"/>
      <c r="L114" s="183"/>
      <c r="M114" s="184"/>
      <c r="N114" s="185"/>
      <c r="O114" s="185"/>
      <c r="P114" s="186">
        <f>SUM(P115:P116)</f>
        <v>0</v>
      </c>
      <c r="Q114" s="185"/>
      <c r="R114" s="186">
        <f>SUM(R115:R116)</f>
        <v>0</v>
      </c>
      <c r="S114" s="185"/>
      <c r="T114" s="187">
        <f>SUM(T115:T116)</f>
        <v>0</v>
      </c>
      <c r="AR114" s="188" t="s">
        <v>78</v>
      </c>
      <c r="AT114" s="189" t="s">
        <v>70</v>
      </c>
      <c r="AU114" s="189" t="s">
        <v>71</v>
      </c>
      <c r="AY114" s="188" t="s">
        <v>135</v>
      </c>
      <c r="BK114" s="190">
        <f>SUM(BK115:BK116)</f>
        <v>0</v>
      </c>
    </row>
    <row r="115" spans="1:65" s="2" customFormat="1" ht="16.5" customHeight="1">
      <c r="A115" s="35"/>
      <c r="B115" s="36"/>
      <c r="C115" s="193" t="s">
        <v>812</v>
      </c>
      <c r="D115" s="193" t="s">
        <v>137</v>
      </c>
      <c r="E115" s="194" t="s">
        <v>1475</v>
      </c>
      <c r="F115" s="195" t="s">
        <v>1476</v>
      </c>
      <c r="G115" s="196" t="s">
        <v>1336</v>
      </c>
      <c r="H115" s="197">
        <v>17</v>
      </c>
      <c r="I115" s="198"/>
      <c r="J115" s="197">
        <f>ROUND(I115*H115,2)</f>
        <v>0</v>
      </c>
      <c r="K115" s="195" t="s">
        <v>18</v>
      </c>
      <c r="L115" s="40"/>
      <c r="M115" s="199" t="s">
        <v>18</v>
      </c>
      <c r="N115" s="200" t="s">
        <v>42</v>
      </c>
      <c r="O115" s="65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3" t="s">
        <v>142</v>
      </c>
      <c r="AT115" s="203" t="s">
        <v>137</v>
      </c>
      <c r="AU115" s="203" t="s">
        <v>78</v>
      </c>
      <c r="AY115" s="18" t="s">
        <v>135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18" t="s">
        <v>78</v>
      </c>
      <c r="BK115" s="204">
        <f>ROUND(I115*H115,2)</f>
        <v>0</v>
      </c>
      <c r="BL115" s="18" t="s">
        <v>142</v>
      </c>
      <c r="BM115" s="203" t="s">
        <v>261</v>
      </c>
    </row>
    <row r="116" spans="1:65" s="2" customFormat="1" ht="16.5" customHeight="1">
      <c r="A116" s="35"/>
      <c r="B116" s="36"/>
      <c r="C116" s="193" t="s">
        <v>850</v>
      </c>
      <c r="D116" s="193" t="s">
        <v>137</v>
      </c>
      <c r="E116" s="194" t="s">
        <v>1477</v>
      </c>
      <c r="F116" s="195" t="s">
        <v>1478</v>
      </c>
      <c r="G116" s="196" t="s">
        <v>1336</v>
      </c>
      <c r="H116" s="197">
        <v>2</v>
      </c>
      <c r="I116" s="198"/>
      <c r="J116" s="197">
        <f>ROUND(I116*H116,2)</f>
        <v>0</v>
      </c>
      <c r="K116" s="195" t="s">
        <v>18</v>
      </c>
      <c r="L116" s="40"/>
      <c r="M116" s="199" t="s">
        <v>18</v>
      </c>
      <c r="N116" s="200" t="s">
        <v>42</v>
      </c>
      <c r="O116" s="6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3" t="s">
        <v>142</v>
      </c>
      <c r="AT116" s="203" t="s">
        <v>137</v>
      </c>
      <c r="AU116" s="203" t="s">
        <v>78</v>
      </c>
      <c r="AY116" s="18" t="s">
        <v>135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18" t="s">
        <v>78</v>
      </c>
      <c r="BK116" s="204">
        <f>ROUND(I116*H116,2)</f>
        <v>0</v>
      </c>
      <c r="BL116" s="18" t="s">
        <v>142</v>
      </c>
      <c r="BM116" s="203" t="s">
        <v>271</v>
      </c>
    </row>
    <row r="117" spans="1:65" s="12" customFormat="1" ht="25.95" customHeight="1">
      <c r="B117" s="177"/>
      <c r="C117" s="178"/>
      <c r="D117" s="179" t="s">
        <v>70</v>
      </c>
      <c r="E117" s="180" t="s">
        <v>1479</v>
      </c>
      <c r="F117" s="180" t="s">
        <v>1480</v>
      </c>
      <c r="G117" s="178"/>
      <c r="H117" s="178"/>
      <c r="I117" s="181"/>
      <c r="J117" s="182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78</v>
      </c>
      <c r="AT117" s="189" t="s">
        <v>70</v>
      </c>
      <c r="AU117" s="189" t="s">
        <v>71</v>
      </c>
      <c r="AY117" s="188" t="s">
        <v>135</v>
      </c>
      <c r="BK117" s="190">
        <f>BK118</f>
        <v>0</v>
      </c>
    </row>
    <row r="118" spans="1:65" s="2" customFormat="1" ht="16.5" customHeight="1">
      <c r="A118" s="35"/>
      <c r="B118" s="36"/>
      <c r="C118" s="193" t="s">
        <v>918</v>
      </c>
      <c r="D118" s="193" t="s">
        <v>137</v>
      </c>
      <c r="E118" s="194" t="s">
        <v>1481</v>
      </c>
      <c r="F118" s="195" t="s">
        <v>1482</v>
      </c>
      <c r="G118" s="196" t="s">
        <v>1336</v>
      </c>
      <c r="H118" s="197">
        <v>25</v>
      </c>
      <c r="I118" s="198"/>
      <c r="J118" s="197">
        <f>ROUND(I118*H118,2)</f>
        <v>0</v>
      </c>
      <c r="K118" s="195" t="s">
        <v>18</v>
      </c>
      <c r="L118" s="40"/>
      <c r="M118" s="199" t="s">
        <v>18</v>
      </c>
      <c r="N118" s="200" t="s">
        <v>42</v>
      </c>
      <c r="O118" s="6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3" t="s">
        <v>142</v>
      </c>
      <c r="AT118" s="203" t="s">
        <v>137</v>
      </c>
      <c r="AU118" s="203" t="s">
        <v>78</v>
      </c>
      <c r="AY118" s="18" t="s">
        <v>135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18" t="s">
        <v>78</v>
      </c>
      <c r="BK118" s="204">
        <f>ROUND(I118*H118,2)</f>
        <v>0</v>
      </c>
      <c r="BL118" s="18" t="s">
        <v>142</v>
      </c>
      <c r="BM118" s="203" t="s">
        <v>280</v>
      </c>
    </row>
    <row r="119" spans="1:65" s="12" customFormat="1" ht="25.95" customHeight="1">
      <c r="B119" s="177"/>
      <c r="C119" s="178"/>
      <c r="D119" s="179" t="s">
        <v>70</v>
      </c>
      <c r="E119" s="180" t="s">
        <v>1483</v>
      </c>
      <c r="F119" s="180" t="s">
        <v>1484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SUM(P120:P121)</f>
        <v>0</v>
      </c>
      <c r="Q119" s="185"/>
      <c r="R119" s="186">
        <f>SUM(R120:R121)</f>
        <v>0</v>
      </c>
      <c r="S119" s="185"/>
      <c r="T119" s="187">
        <f>SUM(T120:T121)</f>
        <v>0</v>
      </c>
      <c r="AR119" s="188" t="s">
        <v>78</v>
      </c>
      <c r="AT119" s="189" t="s">
        <v>70</v>
      </c>
      <c r="AU119" s="189" t="s">
        <v>71</v>
      </c>
      <c r="AY119" s="188" t="s">
        <v>135</v>
      </c>
      <c r="BK119" s="190">
        <f>SUM(BK120:BK121)</f>
        <v>0</v>
      </c>
    </row>
    <row r="120" spans="1:65" s="2" customFormat="1" ht="16.5" customHeight="1">
      <c r="A120" s="35"/>
      <c r="B120" s="36"/>
      <c r="C120" s="193" t="s">
        <v>992</v>
      </c>
      <c r="D120" s="193" t="s">
        <v>137</v>
      </c>
      <c r="E120" s="194" t="s">
        <v>1485</v>
      </c>
      <c r="F120" s="195" t="s">
        <v>1486</v>
      </c>
      <c r="G120" s="196" t="s">
        <v>1336</v>
      </c>
      <c r="H120" s="197">
        <v>2</v>
      </c>
      <c r="I120" s="198"/>
      <c r="J120" s="197">
        <f>ROUND(I120*H120,2)</f>
        <v>0</v>
      </c>
      <c r="K120" s="195" t="s">
        <v>18</v>
      </c>
      <c r="L120" s="40"/>
      <c r="M120" s="199" t="s">
        <v>18</v>
      </c>
      <c r="N120" s="200" t="s">
        <v>42</v>
      </c>
      <c r="O120" s="6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142</v>
      </c>
      <c r="AT120" s="203" t="s">
        <v>137</v>
      </c>
      <c r="AU120" s="203" t="s">
        <v>78</v>
      </c>
      <c r="AY120" s="18" t="s">
        <v>135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8" t="s">
        <v>78</v>
      </c>
      <c r="BK120" s="204">
        <f>ROUND(I120*H120,2)</f>
        <v>0</v>
      </c>
      <c r="BL120" s="18" t="s">
        <v>142</v>
      </c>
      <c r="BM120" s="203" t="s">
        <v>289</v>
      </c>
    </row>
    <row r="121" spans="1:65" s="2" customFormat="1" ht="16.5" customHeight="1">
      <c r="A121" s="35"/>
      <c r="B121" s="36"/>
      <c r="C121" s="193" t="s">
        <v>998</v>
      </c>
      <c r="D121" s="193" t="s">
        <v>137</v>
      </c>
      <c r="E121" s="194" t="s">
        <v>1487</v>
      </c>
      <c r="F121" s="195" t="s">
        <v>1488</v>
      </c>
      <c r="G121" s="196" t="s">
        <v>1336</v>
      </c>
      <c r="H121" s="197">
        <v>2</v>
      </c>
      <c r="I121" s="198"/>
      <c r="J121" s="197">
        <f>ROUND(I121*H121,2)</f>
        <v>0</v>
      </c>
      <c r="K121" s="195" t="s">
        <v>18</v>
      </c>
      <c r="L121" s="40"/>
      <c r="M121" s="199" t="s">
        <v>18</v>
      </c>
      <c r="N121" s="200" t="s">
        <v>42</v>
      </c>
      <c r="O121" s="65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142</v>
      </c>
      <c r="AT121" s="203" t="s">
        <v>137</v>
      </c>
      <c r="AU121" s="203" t="s">
        <v>78</v>
      </c>
      <c r="AY121" s="18" t="s">
        <v>135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78</v>
      </c>
      <c r="BK121" s="204">
        <f>ROUND(I121*H121,2)</f>
        <v>0</v>
      </c>
      <c r="BL121" s="18" t="s">
        <v>142</v>
      </c>
      <c r="BM121" s="203" t="s">
        <v>309</v>
      </c>
    </row>
    <row r="122" spans="1:65" s="12" customFormat="1" ht="25.95" customHeight="1">
      <c r="B122" s="177"/>
      <c r="C122" s="178"/>
      <c r="D122" s="179" t="s">
        <v>70</v>
      </c>
      <c r="E122" s="180" t="s">
        <v>1489</v>
      </c>
      <c r="F122" s="180" t="s">
        <v>1490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78</v>
      </c>
      <c r="AT122" s="189" t="s">
        <v>70</v>
      </c>
      <c r="AU122" s="189" t="s">
        <v>71</v>
      </c>
      <c r="AY122" s="188" t="s">
        <v>135</v>
      </c>
      <c r="BK122" s="190">
        <f>BK123</f>
        <v>0</v>
      </c>
    </row>
    <row r="123" spans="1:65" s="2" customFormat="1" ht="16.5" customHeight="1">
      <c r="A123" s="35"/>
      <c r="B123" s="36"/>
      <c r="C123" s="193" t="s">
        <v>1050</v>
      </c>
      <c r="D123" s="193" t="s">
        <v>137</v>
      </c>
      <c r="E123" s="194" t="s">
        <v>1491</v>
      </c>
      <c r="F123" s="195" t="s">
        <v>1492</v>
      </c>
      <c r="G123" s="196" t="s">
        <v>1336</v>
      </c>
      <c r="H123" s="197">
        <v>4</v>
      </c>
      <c r="I123" s="198"/>
      <c r="J123" s="197">
        <f>ROUND(I123*H123,2)</f>
        <v>0</v>
      </c>
      <c r="K123" s="195" t="s">
        <v>18</v>
      </c>
      <c r="L123" s="40"/>
      <c r="M123" s="199" t="s">
        <v>18</v>
      </c>
      <c r="N123" s="200" t="s">
        <v>42</v>
      </c>
      <c r="O123" s="6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142</v>
      </c>
      <c r="AT123" s="203" t="s">
        <v>137</v>
      </c>
      <c r="AU123" s="203" t="s">
        <v>78</v>
      </c>
      <c r="AY123" s="18" t="s">
        <v>135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78</v>
      </c>
      <c r="BK123" s="204">
        <f>ROUND(I123*H123,2)</f>
        <v>0</v>
      </c>
      <c r="BL123" s="18" t="s">
        <v>142</v>
      </c>
      <c r="BM123" s="203" t="s">
        <v>317</v>
      </c>
    </row>
    <row r="124" spans="1:65" s="12" customFormat="1" ht="25.95" customHeight="1">
      <c r="B124" s="177"/>
      <c r="C124" s="178"/>
      <c r="D124" s="179" t="s">
        <v>70</v>
      </c>
      <c r="E124" s="180" t="s">
        <v>1493</v>
      </c>
      <c r="F124" s="180" t="s">
        <v>1494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0</v>
      </c>
      <c r="S124" s="185"/>
      <c r="T124" s="187">
        <f>T125</f>
        <v>0</v>
      </c>
      <c r="AR124" s="188" t="s">
        <v>78</v>
      </c>
      <c r="AT124" s="189" t="s">
        <v>70</v>
      </c>
      <c r="AU124" s="189" t="s">
        <v>71</v>
      </c>
      <c r="AY124" s="188" t="s">
        <v>135</v>
      </c>
      <c r="BK124" s="190">
        <f>BK125</f>
        <v>0</v>
      </c>
    </row>
    <row r="125" spans="1:65" s="2" customFormat="1" ht="16.5" customHeight="1">
      <c r="A125" s="35"/>
      <c r="B125" s="36"/>
      <c r="C125" s="193" t="s">
        <v>1114</v>
      </c>
      <c r="D125" s="193" t="s">
        <v>137</v>
      </c>
      <c r="E125" s="194" t="s">
        <v>1495</v>
      </c>
      <c r="F125" s="195" t="s">
        <v>1496</v>
      </c>
      <c r="G125" s="196" t="s">
        <v>1336</v>
      </c>
      <c r="H125" s="197">
        <v>145</v>
      </c>
      <c r="I125" s="198"/>
      <c r="J125" s="197">
        <f>ROUND(I125*H125,2)</f>
        <v>0</v>
      </c>
      <c r="K125" s="195" t="s">
        <v>18</v>
      </c>
      <c r="L125" s="40"/>
      <c r="M125" s="199" t="s">
        <v>18</v>
      </c>
      <c r="N125" s="200" t="s">
        <v>42</v>
      </c>
      <c r="O125" s="65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142</v>
      </c>
      <c r="AT125" s="203" t="s">
        <v>137</v>
      </c>
      <c r="AU125" s="203" t="s">
        <v>78</v>
      </c>
      <c r="AY125" s="18" t="s">
        <v>135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78</v>
      </c>
      <c r="BK125" s="204">
        <f>ROUND(I125*H125,2)</f>
        <v>0</v>
      </c>
      <c r="BL125" s="18" t="s">
        <v>142</v>
      </c>
      <c r="BM125" s="203" t="s">
        <v>348</v>
      </c>
    </row>
    <row r="126" spans="1:65" s="12" customFormat="1" ht="25.95" customHeight="1">
      <c r="B126" s="177"/>
      <c r="C126" s="178"/>
      <c r="D126" s="179" t="s">
        <v>70</v>
      </c>
      <c r="E126" s="180" t="s">
        <v>1497</v>
      </c>
      <c r="F126" s="180" t="s">
        <v>1498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78</v>
      </c>
      <c r="AT126" s="189" t="s">
        <v>70</v>
      </c>
      <c r="AU126" s="189" t="s">
        <v>71</v>
      </c>
      <c r="AY126" s="188" t="s">
        <v>135</v>
      </c>
      <c r="BK126" s="190">
        <f>BK127</f>
        <v>0</v>
      </c>
    </row>
    <row r="127" spans="1:65" s="2" customFormat="1" ht="16.5" customHeight="1">
      <c r="A127" s="35"/>
      <c r="B127" s="36"/>
      <c r="C127" s="193" t="s">
        <v>1156</v>
      </c>
      <c r="D127" s="193" t="s">
        <v>137</v>
      </c>
      <c r="E127" s="194" t="s">
        <v>1499</v>
      </c>
      <c r="F127" s="195" t="s">
        <v>1500</v>
      </c>
      <c r="G127" s="196" t="s">
        <v>1336</v>
      </c>
      <c r="H127" s="197">
        <v>145</v>
      </c>
      <c r="I127" s="198"/>
      <c r="J127" s="197">
        <f>ROUND(I127*H127,2)</f>
        <v>0</v>
      </c>
      <c r="K127" s="195" t="s">
        <v>18</v>
      </c>
      <c r="L127" s="40"/>
      <c r="M127" s="199" t="s">
        <v>18</v>
      </c>
      <c r="N127" s="200" t="s">
        <v>42</v>
      </c>
      <c r="O127" s="6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142</v>
      </c>
      <c r="AT127" s="203" t="s">
        <v>137</v>
      </c>
      <c r="AU127" s="203" t="s">
        <v>78</v>
      </c>
      <c r="AY127" s="18" t="s">
        <v>135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78</v>
      </c>
      <c r="BK127" s="204">
        <f>ROUND(I127*H127,2)</f>
        <v>0</v>
      </c>
      <c r="BL127" s="18" t="s">
        <v>142</v>
      </c>
      <c r="BM127" s="203" t="s">
        <v>385</v>
      </c>
    </row>
    <row r="128" spans="1:65" s="12" customFormat="1" ht="25.95" customHeight="1">
      <c r="B128" s="177"/>
      <c r="C128" s="178"/>
      <c r="D128" s="179" t="s">
        <v>70</v>
      </c>
      <c r="E128" s="180" t="s">
        <v>1501</v>
      </c>
      <c r="F128" s="180" t="s">
        <v>1502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SUM(P129:P130)</f>
        <v>0</v>
      </c>
      <c r="Q128" s="185"/>
      <c r="R128" s="186">
        <f>SUM(R129:R130)</f>
        <v>0</v>
      </c>
      <c r="S128" s="185"/>
      <c r="T128" s="187">
        <f>SUM(T129:T130)</f>
        <v>0</v>
      </c>
      <c r="AR128" s="188" t="s">
        <v>78</v>
      </c>
      <c r="AT128" s="189" t="s">
        <v>70</v>
      </c>
      <c r="AU128" s="189" t="s">
        <v>71</v>
      </c>
      <c r="AY128" s="188" t="s">
        <v>135</v>
      </c>
      <c r="BK128" s="190">
        <f>SUM(BK129:BK130)</f>
        <v>0</v>
      </c>
    </row>
    <row r="129" spans="1:65" s="2" customFormat="1" ht="16.5" customHeight="1">
      <c r="A129" s="35"/>
      <c r="B129" s="36"/>
      <c r="C129" s="193" t="s">
        <v>1196</v>
      </c>
      <c r="D129" s="193" t="s">
        <v>137</v>
      </c>
      <c r="E129" s="194" t="s">
        <v>1503</v>
      </c>
      <c r="F129" s="195" t="s">
        <v>1504</v>
      </c>
      <c r="G129" s="196" t="s">
        <v>1336</v>
      </c>
      <c r="H129" s="197">
        <v>12</v>
      </c>
      <c r="I129" s="198"/>
      <c r="J129" s="197">
        <f>ROUND(I129*H129,2)</f>
        <v>0</v>
      </c>
      <c r="K129" s="195" t="s">
        <v>18</v>
      </c>
      <c r="L129" s="40"/>
      <c r="M129" s="199" t="s">
        <v>18</v>
      </c>
      <c r="N129" s="200" t="s">
        <v>42</v>
      </c>
      <c r="O129" s="6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142</v>
      </c>
      <c r="AT129" s="203" t="s">
        <v>137</v>
      </c>
      <c r="AU129" s="203" t="s">
        <v>78</v>
      </c>
      <c r="AY129" s="18" t="s">
        <v>135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78</v>
      </c>
      <c r="BK129" s="204">
        <f>ROUND(I129*H129,2)</f>
        <v>0</v>
      </c>
      <c r="BL129" s="18" t="s">
        <v>142</v>
      </c>
      <c r="BM129" s="203" t="s">
        <v>395</v>
      </c>
    </row>
    <row r="130" spans="1:65" s="2" customFormat="1" ht="16.5" customHeight="1">
      <c r="A130" s="35"/>
      <c r="B130" s="36"/>
      <c r="C130" s="193" t="s">
        <v>1236</v>
      </c>
      <c r="D130" s="193" t="s">
        <v>137</v>
      </c>
      <c r="E130" s="194" t="s">
        <v>1505</v>
      </c>
      <c r="F130" s="195" t="s">
        <v>1506</v>
      </c>
      <c r="G130" s="196" t="s">
        <v>1336</v>
      </c>
      <c r="H130" s="197">
        <v>185</v>
      </c>
      <c r="I130" s="198"/>
      <c r="J130" s="197">
        <f>ROUND(I130*H130,2)</f>
        <v>0</v>
      </c>
      <c r="K130" s="195" t="s">
        <v>18</v>
      </c>
      <c r="L130" s="40"/>
      <c r="M130" s="199" t="s">
        <v>18</v>
      </c>
      <c r="N130" s="200" t="s">
        <v>42</v>
      </c>
      <c r="O130" s="6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142</v>
      </c>
      <c r="AT130" s="203" t="s">
        <v>137</v>
      </c>
      <c r="AU130" s="203" t="s">
        <v>78</v>
      </c>
      <c r="AY130" s="18" t="s">
        <v>135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78</v>
      </c>
      <c r="BK130" s="204">
        <f>ROUND(I130*H130,2)</f>
        <v>0</v>
      </c>
      <c r="BL130" s="18" t="s">
        <v>142</v>
      </c>
      <c r="BM130" s="203" t="s">
        <v>408</v>
      </c>
    </row>
    <row r="131" spans="1:65" s="12" customFormat="1" ht="25.95" customHeight="1">
      <c r="B131" s="177"/>
      <c r="C131" s="178"/>
      <c r="D131" s="179" t="s">
        <v>70</v>
      </c>
      <c r="E131" s="180" t="s">
        <v>1507</v>
      </c>
      <c r="F131" s="180" t="s">
        <v>1508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SUM(P132:P134)</f>
        <v>0</v>
      </c>
      <c r="Q131" s="185"/>
      <c r="R131" s="186">
        <f>SUM(R132:R134)</f>
        <v>0</v>
      </c>
      <c r="S131" s="185"/>
      <c r="T131" s="187">
        <f>SUM(T132:T134)</f>
        <v>0</v>
      </c>
      <c r="AR131" s="188" t="s">
        <v>78</v>
      </c>
      <c r="AT131" s="189" t="s">
        <v>70</v>
      </c>
      <c r="AU131" s="189" t="s">
        <v>71</v>
      </c>
      <c r="AY131" s="188" t="s">
        <v>135</v>
      </c>
      <c r="BK131" s="190">
        <f>SUM(BK132:BK134)</f>
        <v>0</v>
      </c>
    </row>
    <row r="132" spans="1:65" s="2" customFormat="1" ht="16.5" customHeight="1">
      <c r="A132" s="35"/>
      <c r="B132" s="36"/>
      <c r="C132" s="193" t="s">
        <v>1236</v>
      </c>
      <c r="D132" s="193" t="s">
        <v>137</v>
      </c>
      <c r="E132" s="194" t="s">
        <v>1509</v>
      </c>
      <c r="F132" s="195" t="s">
        <v>1510</v>
      </c>
      <c r="G132" s="196" t="s">
        <v>1397</v>
      </c>
      <c r="H132" s="197">
        <v>4</v>
      </c>
      <c r="I132" s="198"/>
      <c r="J132" s="197">
        <f>ROUND(I132*H132,2)</f>
        <v>0</v>
      </c>
      <c r="K132" s="195" t="s">
        <v>18</v>
      </c>
      <c r="L132" s="40"/>
      <c r="M132" s="199" t="s">
        <v>18</v>
      </c>
      <c r="N132" s="200" t="s">
        <v>42</v>
      </c>
      <c r="O132" s="65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142</v>
      </c>
      <c r="AT132" s="203" t="s">
        <v>137</v>
      </c>
      <c r="AU132" s="203" t="s">
        <v>78</v>
      </c>
      <c r="AY132" s="18" t="s">
        <v>135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78</v>
      </c>
      <c r="BK132" s="204">
        <f>ROUND(I132*H132,2)</f>
        <v>0</v>
      </c>
      <c r="BL132" s="18" t="s">
        <v>142</v>
      </c>
      <c r="BM132" s="203" t="s">
        <v>435</v>
      </c>
    </row>
    <row r="133" spans="1:65" s="2" customFormat="1" ht="16.5" customHeight="1">
      <c r="A133" s="35"/>
      <c r="B133" s="36"/>
      <c r="C133" s="193" t="s">
        <v>1240</v>
      </c>
      <c r="D133" s="193" t="s">
        <v>137</v>
      </c>
      <c r="E133" s="194" t="s">
        <v>1511</v>
      </c>
      <c r="F133" s="195" t="s">
        <v>1512</v>
      </c>
      <c r="G133" s="196" t="s">
        <v>1397</v>
      </c>
      <c r="H133" s="197">
        <v>25</v>
      </c>
      <c r="I133" s="198"/>
      <c r="J133" s="197">
        <f>ROUND(I133*H133,2)</f>
        <v>0</v>
      </c>
      <c r="K133" s="195" t="s">
        <v>18</v>
      </c>
      <c r="L133" s="40"/>
      <c r="M133" s="199" t="s">
        <v>18</v>
      </c>
      <c r="N133" s="200" t="s">
        <v>42</v>
      </c>
      <c r="O133" s="65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142</v>
      </c>
      <c r="AT133" s="203" t="s">
        <v>137</v>
      </c>
      <c r="AU133" s="203" t="s">
        <v>78</v>
      </c>
      <c r="AY133" s="18" t="s">
        <v>135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78</v>
      </c>
      <c r="BK133" s="204">
        <f>ROUND(I133*H133,2)</f>
        <v>0</v>
      </c>
      <c r="BL133" s="18" t="s">
        <v>142</v>
      </c>
      <c r="BM133" s="203" t="s">
        <v>453</v>
      </c>
    </row>
    <row r="134" spans="1:65" s="2" customFormat="1" ht="16.5" customHeight="1">
      <c r="A134" s="35"/>
      <c r="B134" s="36"/>
      <c r="C134" s="193" t="s">
        <v>1244</v>
      </c>
      <c r="D134" s="193" t="s">
        <v>137</v>
      </c>
      <c r="E134" s="194" t="s">
        <v>1513</v>
      </c>
      <c r="F134" s="195" t="s">
        <v>1514</v>
      </c>
      <c r="G134" s="196" t="s">
        <v>320</v>
      </c>
      <c r="H134" s="197">
        <v>12</v>
      </c>
      <c r="I134" s="198"/>
      <c r="J134" s="197">
        <f>ROUND(I134*H134,2)</f>
        <v>0</v>
      </c>
      <c r="K134" s="195" t="s">
        <v>18</v>
      </c>
      <c r="L134" s="40"/>
      <c r="M134" s="199" t="s">
        <v>18</v>
      </c>
      <c r="N134" s="200" t="s">
        <v>42</v>
      </c>
      <c r="O134" s="6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142</v>
      </c>
      <c r="AT134" s="203" t="s">
        <v>137</v>
      </c>
      <c r="AU134" s="203" t="s">
        <v>78</v>
      </c>
      <c r="AY134" s="18" t="s">
        <v>135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78</v>
      </c>
      <c r="BK134" s="204">
        <f>ROUND(I134*H134,2)</f>
        <v>0</v>
      </c>
      <c r="BL134" s="18" t="s">
        <v>142</v>
      </c>
      <c r="BM134" s="203" t="s">
        <v>495</v>
      </c>
    </row>
    <row r="135" spans="1:65" s="12" customFormat="1" ht="25.95" customHeight="1">
      <c r="B135" s="177"/>
      <c r="C135" s="178"/>
      <c r="D135" s="179" t="s">
        <v>70</v>
      </c>
      <c r="E135" s="180" t="s">
        <v>1515</v>
      </c>
      <c r="F135" s="180" t="s">
        <v>1516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SUM(P136:P141)</f>
        <v>0</v>
      </c>
      <c r="Q135" s="185"/>
      <c r="R135" s="186">
        <f>SUM(R136:R141)</f>
        <v>0</v>
      </c>
      <c r="S135" s="185"/>
      <c r="T135" s="187">
        <f>SUM(T136:T141)</f>
        <v>0</v>
      </c>
      <c r="AR135" s="188" t="s">
        <v>78</v>
      </c>
      <c r="AT135" s="189" t="s">
        <v>70</v>
      </c>
      <c r="AU135" s="189" t="s">
        <v>71</v>
      </c>
      <c r="AY135" s="188" t="s">
        <v>135</v>
      </c>
      <c r="BK135" s="190">
        <f>SUM(BK136:BK141)</f>
        <v>0</v>
      </c>
    </row>
    <row r="136" spans="1:65" s="2" customFormat="1" ht="16.5" customHeight="1">
      <c r="A136" s="35"/>
      <c r="B136" s="36"/>
      <c r="C136" s="193" t="s">
        <v>1285</v>
      </c>
      <c r="D136" s="193" t="s">
        <v>137</v>
      </c>
      <c r="E136" s="194" t="s">
        <v>1517</v>
      </c>
      <c r="F136" s="195" t="s">
        <v>1518</v>
      </c>
      <c r="G136" s="196" t="s">
        <v>1397</v>
      </c>
      <c r="H136" s="197">
        <v>2</v>
      </c>
      <c r="I136" s="198"/>
      <c r="J136" s="197">
        <f t="shared" ref="J136:J141" si="0">ROUND(I136*H136,2)</f>
        <v>0</v>
      </c>
      <c r="K136" s="195" t="s">
        <v>18</v>
      </c>
      <c r="L136" s="40"/>
      <c r="M136" s="199" t="s">
        <v>18</v>
      </c>
      <c r="N136" s="200" t="s">
        <v>42</v>
      </c>
      <c r="O136" s="65"/>
      <c r="P136" s="201">
        <f t="shared" ref="P136:P141" si="1">O136*H136</f>
        <v>0</v>
      </c>
      <c r="Q136" s="201">
        <v>0</v>
      </c>
      <c r="R136" s="201">
        <f t="shared" ref="R136:R141" si="2">Q136*H136</f>
        <v>0</v>
      </c>
      <c r="S136" s="201">
        <v>0</v>
      </c>
      <c r="T136" s="202">
        <f t="shared" ref="T136:T141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142</v>
      </c>
      <c r="AT136" s="203" t="s">
        <v>137</v>
      </c>
      <c r="AU136" s="203" t="s">
        <v>78</v>
      </c>
      <c r="AY136" s="18" t="s">
        <v>135</v>
      </c>
      <c r="BE136" s="204">
        <f t="shared" ref="BE136:BE141" si="4">IF(N136="základní",J136,0)</f>
        <v>0</v>
      </c>
      <c r="BF136" s="204">
        <f t="shared" ref="BF136:BF141" si="5">IF(N136="snížená",J136,0)</f>
        <v>0</v>
      </c>
      <c r="BG136" s="204">
        <f t="shared" ref="BG136:BG141" si="6">IF(N136="zákl. přenesená",J136,0)</f>
        <v>0</v>
      </c>
      <c r="BH136" s="204">
        <f t="shared" ref="BH136:BH141" si="7">IF(N136="sníž. přenesená",J136,0)</f>
        <v>0</v>
      </c>
      <c r="BI136" s="204">
        <f t="shared" ref="BI136:BI141" si="8">IF(N136="nulová",J136,0)</f>
        <v>0</v>
      </c>
      <c r="BJ136" s="18" t="s">
        <v>78</v>
      </c>
      <c r="BK136" s="204">
        <f t="shared" ref="BK136:BK141" si="9">ROUND(I136*H136,2)</f>
        <v>0</v>
      </c>
      <c r="BL136" s="18" t="s">
        <v>142</v>
      </c>
      <c r="BM136" s="203" t="s">
        <v>526</v>
      </c>
    </row>
    <row r="137" spans="1:65" s="2" customFormat="1" ht="16.5" customHeight="1">
      <c r="A137" s="35"/>
      <c r="B137" s="36"/>
      <c r="C137" s="193" t="s">
        <v>1289</v>
      </c>
      <c r="D137" s="193" t="s">
        <v>137</v>
      </c>
      <c r="E137" s="194" t="s">
        <v>1519</v>
      </c>
      <c r="F137" s="195" t="s">
        <v>1520</v>
      </c>
      <c r="G137" s="196" t="s">
        <v>1397</v>
      </c>
      <c r="H137" s="197">
        <v>12</v>
      </c>
      <c r="I137" s="198"/>
      <c r="J137" s="197">
        <f t="shared" si="0"/>
        <v>0</v>
      </c>
      <c r="K137" s="195" t="s">
        <v>18</v>
      </c>
      <c r="L137" s="40"/>
      <c r="M137" s="199" t="s">
        <v>18</v>
      </c>
      <c r="N137" s="200" t="s">
        <v>42</v>
      </c>
      <c r="O137" s="65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142</v>
      </c>
      <c r="AT137" s="203" t="s">
        <v>137</v>
      </c>
      <c r="AU137" s="203" t="s">
        <v>78</v>
      </c>
      <c r="AY137" s="18" t="s">
        <v>135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78</v>
      </c>
      <c r="BK137" s="204">
        <f t="shared" si="9"/>
        <v>0</v>
      </c>
      <c r="BL137" s="18" t="s">
        <v>142</v>
      </c>
      <c r="BM137" s="203" t="s">
        <v>547</v>
      </c>
    </row>
    <row r="138" spans="1:65" s="2" customFormat="1" ht="16.5" customHeight="1">
      <c r="A138" s="35"/>
      <c r="B138" s="36"/>
      <c r="C138" s="193" t="s">
        <v>1295</v>
      </c>
      <c r="D138" s="193" t="s">
        <v>137</v>
      </c>
      <c r="E138" s="194" t="s">
        <v>1521</v>
      </c>
      <c r="F138" s="195" t="s">
        <v>1522</v>
      </c>
      <c r="G138" s="196" t="s">
        <v>1123</v>
      </c>
      <c r="H138" s="197">
        <v>1</v>
      </c>
      <c r="I138" s="198"/>
      <c r="J138" s="197">
        <f t="shared" si="0"/>
        <v>0</v>
      </c>
      <c r="K138" s="195" t="s">
        <v>18</v>
      </c>
      <c r="L138" s="40"/>
      <c r="M138" s="199" t="s">
        <v>18</v>
      </c>
      <c r="N138" s="200" t="s">
        <v>42</v>
      </c>
      <c r="O138" s="65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142</v>
      </c>
      <c r="AT138" s="203" t="s">
        <v>137</v>
      </c>
      <c r="AU138" s="203" t="s">
        <v>78</v>
      </c>
      <c r="AY138" s="18" t="s">
        <v>135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78</v>
      </c>
      <c r="BK138" s="204">
        <f t="shared" si="9"/>
        <v>0</v>
      </c>
      <c r="BL138" s="18" t="s">
        <v>142</v>
      </c>
      <c r="BM138" s="203" t="s">
        <v>559</v>
      </c>
    </row>
    <row r="139" spans="1:65" s="2" customFormat="1" ht="16.5" customHeight="1">
      <c r="A139" s="35"/>
      <c r="B139" s="36"/>
      <c r="C139" s="193" t="s">
        <v>1303</v>
      </c>
      <c r="D139" s="193" t="s">
        <v>137</v>
      </c>
      <c r="E139" s="194" t="s">
        <v>1523</v>
      </c>
      <c r="F139" s="195" t="s">
        <v>1524</v>
      </c>
      <c r="G139" s="196" t="s">
        <v>1397</v>
      </c>
      <c r="H139" s="197">
        <v>40</v>
      </c>
      <c r="I139" s="198"/>
      <c r="J139" s="197">
        <f t="shared" si="0"/>
        <v>0</v>
      </c>
      <c r="K139" s="195" t="s">
        <v>18</v>
      </c>
      <c r="L139" s="40"/>
      <c r="M139" s="199" t="s">
        <v>18</v>
      </c>
      <c r="N139" s="200" t="s">
        <v>42</v>
      </c>
      <c r="O139" s="65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142</v>
      </c>
      <c r="AT139" s="203" t="s">
        <v>137</v>
      </c>
      <c r="AU139" s="203" t="s">
        <v>78</v>
      </c>
      <c r="AY139" s="18" t="s">
        <v>135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78</v>
      </c>
      <c r="BK139" s="204">
        <f t="shared" si="9"/>
        <v>0</v>
      </c>
      <c r="BL139" s="18" t="s">
        <v>142</v>
      </c>
      <c r="BM139" s="203" t="s">
        <v>578</v>
      </c>
    </row>
    <row r="140" spans="1:65" s="2" customFormat="1" ht="16.5" customHeight="1">
      <c r="A140" s="35"/>
      <c r="B140" s="36"/>
      <c r="C140" s="193" t="s">
        <v>1308</v>
      </c>
      <c r="D140" s="193" t="s">
        <v>137</v>
      </c>
      <c r="E140" s="194" t="s">
        <v>1525</v>
      </c>
      <c r="F140" s="195" t="s">
        <v>1526</v>
      </c>
      <c r="G140" s="196" t="s">
        <v>1123</v>
      </c>
      <c r="H140" s="197">
        <v>1</v>
      </c>
      <c r="I140" s="198"/>
      <c r="J140" s="197">
        <f t="shared" si="0"/>
        <v>0</v>
      </c>
      <c r="K140" s="195" t="s">
        <v>18</v>
      </c>
      <c r="L140" s="40"/>
      <c r="M140" s="199" t="s">
        <v>18</v>
      </c>
      <c r="N140" s="200" t="s">
        <v>42</v>
      </c>
      <c r="O140" s="65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142</v>
      </c>
      <c r="AT140" s="203" t="s">
        <v>137</v>
      </c>
      <c r="AU140" s="203" t="s">
        <v>78</v>
      </c>
      <c r="AY140" s="18" t="s">
        <v>135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78</v>
      </c>
      <c r="BK140" s="204">
        <f t="shared" si="9"/>
        <v>0</v>
      </c>
      <c r="BL140" s="18" t="s">
        <v>142</v>
      </c>
      <c r="BM140" s="203" t="s">
        <v>1527</v>
      </c>
    </row>
    <row r="141" spans="1:65" s="2" customFormat="1" ht="16.5" customHeight="1">
      <c r="A141" s="35"/>
      <c r="B141" s="36"/>
      <c r="C141" s="193" t="s">
        <v>1323</v>
      </c>
      <c r="D141" s="193" t="s">
        <v>137</v>
      </c>
      <c r="E141" s="194" t="s">
        <v>1528</v>
      </c>
      <c r="F141" s="195" t="s">
        <v>1529</v>
      </c>
      <c r="G141" s="196" t="s">
        <v>1123</v>
      </c>
      <c r="H141" s="197">
        <v>1</v>
      </c>
      <c r="I141" s="198"/>
      <c r="J141" s="197">
        <f t="shared" si="0"/>
        <v>0</v>
      </c>
      <c r="K141" s="195" t="s">
        <v>18</v>
      </c>
      <c r="L141" s="40"/>
      <c r="M141" s="247" t="s">
        <v>18</v>
      </c>
      <c r="N141" s="248" t="s">
        <v>42</v>
      </c>
      <c r="O141" s="249"/>
      <c r="P141" s="250">
        <f t="shared" si="1"/>
        <v>0</v>
      </c>
      <c r="Q141" s="250">
        <v>0</v>
      </c>
      <c r="R141" s="250">
        <f t="shared" si="2"/>
        <v>0</v>
      </c>
      <c r="S141" s="250">
        <v>0</v>
      </c>
      <c r="T141" s="251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142</v>
      </c>
      <c r="AT141" s="203" t="s">
        <v>137</v>
      </c>
      <c r="AU141" s="203" t="s">
        <v>78</v>
      </c>
      <c r="AY141" s="18" t="s">
        <v>135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78</v>
      </c>
      <c r="BK141" s="204">
        <f t="shared" si="9"/>
        <v>0</v>
      </c>
      <c r="BL141" s="18" t="s">
        <v>142</v>
      </c>
      <c r="BM141" s="203" t="s">
        <v>1530</v>
      </c>
    </row>
    <row r="142" spans="1:65" s="2" customFormat="1" ht="6.9" customHeight="1">
      <c r="A142" s="35"/>
      <c r="B142" s="48"/>
      <c r="C142" s="49"/>
      <c r="D142" s="49"/>
      <c r="E142" s="49"/>
      <c r="F142" s="49"/>
      <c r="G142" s="49"/>
      <c r="H142" s="49"/>
      <c r="I142" s="143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/xMfNbRnmHS/CfZzQh6MuQ64WlbC0isEk1lx39Hf8x0SyonK6MJTJ+Y5kJqDEhfNTmKUGEt8liU001cwWgHpVA==" saltValue="xhT3k4LJr3KRLcOBcl30IxAId84OEW+PZDlrn33srv6Nkay4er6q+IchnbdtWhZ1Dzpr5mbhbf3vCeIUFSevmw==" spinCount="100000" sheet="1" objects="1" scenarios="1" formatColumns="0" formatRows="0" autoFilter="0"/>
  <autoFilter ref="C99:K141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8" t="s">
        <v>89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" customHeight="1">
      <c r="B4" s="21"/>
      <c r="D4" s="113" t="s">
        <v>93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15</v>
      </c>
      <c r="I6" s="109"/>
      <c r="L6" s="21"/>
    </row>
    <row r="7" spans="1:46" s="1" customFormat="1" ht="16.5" customHeight="1">
      <c r="B7" s="21"/>
      <c r="E7" s="374" t="str">
        <f>'Rekapitulace stavby'!K6</f>
        <v>Stavební úpravy a zateplení úřadu města Valašské Meziříčí na ul. Soudní 1221, VM</v>
      </c>
      <c r="F7" s="375"/>
      <c r="G7" s="375"/>
      <c r="H7" s="375"/>
      <c r="I7" s="109"/>
      <c r="L7" s="21"/>
    </row>
    <row r="8" spans="1:46" s="1" customFormat="1" ht="12" customHeight="1">
      <c r="B8" s="21"/>
      <c r="D8" s="115" t="s">
        <v>94</v>
      </c>
      <c r="I8" s="109"/>
      <c r="L8" s="21"/>
    </row>
    <row r="9" spans="1:46" s="2" customFormat="1" ht="16.5" customHeight="1">
      <c r="A9" s="35"/>
      <c r="B9" s="40"/>
      <c r="C9" s="35"/>
      <c r="D9" s="35"/>
      <c r="E9" s="374" t="s">
        <v>95</v>
      </c>
      <c r="F9" s="377"/>
      <c r="G9" s="377"/>
      <c r="H9" s="37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1430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1531</v>
      </c>
      <c r="F11" s="377"/>
      <c r="G11" s="377"/>
      <c r="H11" s="377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17</v>
      </c>
      <c r="E13" s="35"/>
      <c r="F13" s="104" t="s">
        <v>18</v>
      </c>
      <c r="G13" s="35"/>
      <c r="H13" s="35"/>
      <c r="I13" s="118" t="s">
        <v>19</v>
      </c>
      <c r="J13" s="104" t="s">
        <v>18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20</v>
      </c>
      <c r="E14" s="35"/>
      <c r="F14" s="104" t="s">
        <v>21</v>
      </c>
      <c r="G14" s="35"/>
      <c r="H14" s="35"/>
      <c r="I14" s="118" t="s">
        <v>22</v>
      </c>
      <c r="J14" s="119" t="str">
        <f>'Rekapitulace stavby'!AN8</f>
        <v>15. 7. 2019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24</v>
      </c>
      <c r="E16" s="35"/>
      <c r="F16" s="35"/>
      <c r="G16" s="35"/>
      <c r="H16" s="35"/>
      <c r="I16" s="118" t="s">
        <v>25</v>
      </c>
      <c r="J16" s="104" t="str">
        <f>IF('Rekapitulace stavby'!AN10="","",'Rekapitulace stavby'!AN10)</f>
        <v>00304387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Město Valašské Meziříčí, Náměstí 7, 757 01 VM</v>
      </c>
      <c r="F17" s="35"/>
      <c r="G17" s="35"/>
      <c r="H17" s="35"/>
      <c r="I17" s="118" t="s">
        <v>28</v>
      </c>
      <c r="J17" s="104" t="str">
        <f>IF('Rekapitulace stavby'!AN11="","",'Rekapitulace stavby'!AN11)</f>
        <v/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29</v>
      </c>
      <c r="E19" s="35"/>
      <c r="F19" s="35"/>
      <c r="G19" s="35"/>
      <c r="H19" s="35"/>
      <c r="I19" s="118" t="s">
        <v>25</v>
      </c>
      <c r="J19" s="31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8" t="str">
        <f>'Rekapitulace stavby'!E14</f>
        <v>Vyplň údaj</v>
      </c>
      <c r="F20" s="379"/>
      <c r="G20" s="379"/>
      <c r="H20" s="379"/>
      <c r="I20" s="118" t="s">
        <v>28</v>
      </c>
      <c r="J20" s="31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31</v>
      </c>
      <c r="E22" s="35"/>
      <c r="F22" s="35"/>
      <c r="G22" s="35"/>
      <c r="H22" s="35"/>
      <c r="I22" s="118" t="s">
        <v>25</v>
      </c>
      <c r="J22" s="104" t="str">
        <f>IF('Rekapitulace stavby'!AN16="","",'Rekapitulace stavby'!AN16)</f>
        <v/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Architektura &amp; interiér, Šimůnek &amp; partners</v>
      </c>
      <c r="F23" s="35"/>
      <c r="G23" s="35"/>
      <c r="H23" s="35"/>
      <c r="I23" s="118" t="s">
        <v>28</v>
      </c>
      <c r="J23" s="104" t="str">
        <f>IF('Rekapitulace stavby'!AN17="","",'Rekapitulace stavby'!AN17)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34</v>
      </c>
      <c r="E25" s="35"/>
      <c r="F25" s="35"/>
      <c r="G25" s="35"/>
      <c r="H25" s="35"/>
      <c r="I25" s="118" t="s">
        <v>25</v>
      </c>
      <c r="J25" s="104" t="str">
        <f>IF('Rekapitulace stavby'!AN19="","",'Rekapitulace stavby'!AN19)</f>
        <v/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8" t="s">
        <v>28</v>
      </c>
      <c r="J26" s="104" t="str">
        <f>IF('Rekapitulace stavby'!AN20="","",'Rekapitulace stavby'!AN20)</f>
        <v/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35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0"/>
      <c r="B29" s="121"/>
      <c r="C29" s="120"/>
      <c r="D29" s="120"/>
      <c r="E29" s="380" t="s">
        <v>18</v>
      </c>
      <c r="F29" s="380"/>
      <c r="G29" s="380"/>
      <c r="H29" s="380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116"/>
      <c r="J32" s="127">
        <f>ROUND(J89,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9" t="s">
        <v>38</v>
      </c>
      <c r="J34" s="128" t="s">
        <v>40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0" t="s">
        <v>41</v>
      </c>
      <c r="E35" s="115" t="s">
        <v>42</v>
      </c>
      <c r="F35" s="131">
        <f>ROUND((SUM(BE89:BE102)),  2)</f>
        <v>0</v>
      </c>
      <c r="G35" s="35"/>
      <c r="H35" s="35"/>
      <c r="I35" s="132">
        <v>0.21</v>
      </c>
      <c r="J35" s="131">
        <f>ROUND(((SUM(BE89:BE102))*I35),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5" t="s">
        <v>43</v>
      </c>
      <c r="F36" s="131">
        <f>ROUND((SUM(BF89:BF102)),  2)</f>
        <v>0</v>
      </c>
      <c r="G36" s="35"/>
      <c r="H36" s="35"/>
      <c r="I36" s="132">
        <v>0.15</v>
      </c>
      <c r="J36" s="131">
        <f>ROUND(((SUM(BF89:BF102))*I36),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44</v>
      </c>
      <c r="F37" s="131">
        <f>ROUND((SUM(BG89:BG102)),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5" t="s">
        <v>45</v>
      </c>
      <c r="F38" s="131">
        <f>ROUND((SUM(BH89:BH102)),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5" t="s">
        <v>46</v>
      </c>
      <c r="F39" s="131">
        <f>ROUND((SUM(BI89:BI102)),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47</v>
      </c>
      <c r="E41" s="135"/>
      <c r="F41" s="135"/>
      <c r="G41" s="136" t="s">
        <v>48</v>
      </c>
      <c r="H41" s="137" t="s">
        <v>49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96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15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1" t="str">
        <f>E7</f>
        <v>Stavební úpravy a zateplení úřadu města Valašské Meziříčí na ul. Soudní 1221, VM</v>
      </c>
      <c r="F50" s="382"/>
      <c r="G50" s="382"/>
      <c r="H50" s="382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94</v>
      </c>
      <c r="D51" s="23"/>
      <c r="E51" s="23"/>
      <c r="F51" s="23"/>
      <c r="G51" s="23"/>
      <c r="H51" s="23"/>
      <c r="I51" s="109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1" t="s">
        <v>95</v>
      </c>
      <c r="F52" s="383"/>
      <c r="G52" s="383"/>
      <c r="H52" s="383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1430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0" t="str">
        <f>E11</f>
        <v>SO 012 - Regulace</v>
      </c>
      <c r="F54" s="383"/>
      <c r="G54" s="383"/>
      <c r="H54" s="383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20</v>
      </c>
      <c r="D56" s="37"/>
      <c r="E56" s="37"/>
      <c r="F56" s="28" t="str">
        <f>F14</f>
        <v xml:space="preserve"> </v>
      </c>
      <c r="G56" s="37"/>
      <c r="H56" s="37"/>
      <c r="I56" s="118" t="s">
        <v>22</v>
      </c>
      <c r="J56" s="60" t="str">
        <f>IF(J14="","",J14)</f>
        <v>15. 7. 2019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049999999999997" customHeight="1">
      <c r="A58" s="35"/>
      <c r="B58" s="36"/>
      <c r="C58" s="30" t="s">
        <v>24</v>
      </c>
      <c r="D58" s="37"/>
      <c r="E58" s="37"/>
      <c r="F58" s="28" t="str">
        <f>E17</f>
        <v>Město Valašské Meziříčí, Náměstí 7, 757 01 VM</v>
      </c>
      <c r="G58" s="37"/>
      <c r="H58" s="37"/>
      <c r="I58" s="118" t="s">
        <v>31</v>
      </c>
      <c r="J58" s="33" t="str">
        <f>E23</f>
        <v>Architektura &amp; interiér, Šimůnek &amp; partners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15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118" t="s">
        <v>34</v>
      </c>
      <c r="J59" s="33" t="str">
        <f>E26</f>
        <v xml:space="preserve"> 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97</v>
      </c>
      <c r="D61" s="148"/>
      <c r="E61" s="148"/>
      <c r="F61" s="148"/>
      <c r="G61" s="148"/>
      <c r="H61" s="148"/>
      <c r="I61" s="149"/>
      <c r="J61" s="150" t="s">
        <v>98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8" customHeight="1">
      <c r="A63" s="35"/>
      <c r="B63" s="36"/>
      <c r="C63" s="151" t="s">
        <v>69</v>
      </c>
      <c r="D63" s="37"/>
      <c r="E63" s="37"/>
      <c r="F63" s="37"/>
      <c r="G63" s="37"/>
      <c r="H63" s="37"/>
      <c r="I63" s="116"/>
      <c r="J63" s="78">
        <f>J89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99</v>
      </c>
    </row>
    <row r="64" spans="1:47" s="9" customFormat="1" ht="24.9" customHeight="1">
      <c r="B64" s="152"/>
      <c r="C64" s="153"/>
      <c r="D64" s="154" t="s">
        <v>1532</v>
      </c>
      <c r="E64" s="155"/>
      <c r="F64" s="155"/>
      <c r="G64" s="155"/>
      <c r="H64" s="155"/>
      <c r="I64" s="156"/>
      <c r="J64" s="157">
        <f>J90</f>
        <v>0</v>
      </c>
      <c r="K64" s="153"/>
      <c r="L64" s="158"/>
    </row>
    <row r="65" spans="1:31" s="9" customFormat="1" ht="24.9" customHeight="1">
      <c r="B65" s="152"/>
      <c r="C65" s="153"/>
      <c r="D65" s="154" t="s">
        <v>1533</v>
      </c>
      <c r="E65" s="155"/>
      <c r="F65" s="155"/>
      <c r="G65" s="155"/>
      <c r="H65" s="155"/>
      <c r="I65" s="156"/>
      <c r="J65" s="157">
        <f>J92</f>
        <v>0</v>
      </c>
      <c r="K65" s="153"/>
      <c r="L65" s="158"/>
    </row>
    <row r="66" spans="1:31" s="9" customFormat="1" ht="24.9" customHeight="1">
      <c r="B66" s="152"/>
      <c r="C66" s="153"/>
      <c r="D66" s="154" t="s">
        <v>1534</v>
      </c>
      <c r="E66" s="155"/>
      <c r="F66" s="155"/>
      <c r="G66" s="155"/>
      <c r="H66" s="155"/>
      <c r="I66" s="156"/>
      <c r="J66" s="157">
        <f>J98</f>
        <v>0</v>
      </c>
      <c r="K66" s="153"/>
      <c r="L66" s="158"/>
    </row>
    <row r="67" spans="1:31" s="9" customFormat="1" ht="24.9" customHeight="1">
      <c r="B67" s="152"/>
      <c r="C67" s="153"/>
      <c r="D67" s="154" t="s">
        <v>1535</v>
      </c>
      <c r="E67" s="155"/>
      <c r="F67" s="155"/>
      <c r="G67" s="155"/>
      <c r="H67" s="155"/>
      <c r="I67" s="156"/>
      <c r="J67" s="157">
        <f>J100</f>
        <v>0</v>
      </c>
      <c r="K67" s="153"/>
      <c r="L67" s="158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48"/>
      <c r="C69" s="49"/>
      <c r="D69" s="49"/>
      <c r="E69" s="49"/>
      <c r="F69" s="49"/>
      <c r="G69" s="49"/>
      <c r="H69" s="49"/>
      <c r="I69" s="143"/>
      <c r="J69" s="49"/>
      <c r="K69" s="49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" customHeight="1">
      <c r="A73" s="35"/>
      <c r="B73" s="50"/>
      <c r="C73" s="51"/>
      <c r="D73" s="51"/>
      <c r="E73" s="51"/>
      <c r="F73" s="51"/>
      <c r="G73" s="51"/>
      <c r="H73" s="51"/>
      <c r="I73" s="146"/>
      <c r="J73" s="51"/>
      <c r="K73" s="51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120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15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1" t="str">
        <f>E7</f>
        <v>Stavební úpravy a zateplení úřadu města Valašské Meziříčí na ul. Soudní 1221, VM</v>
      </c>
      <c r="F77" s="382"/>
      <c r="G77" s="382"/>
      <c r="H77" s="382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2"/>
      <c r="C78" s="30" t="s">
        <v>94</v>
      </c>
      <c r="D78" s="23"/>
      <c r="E78" s="23"/>
      <c r="F78" s="23"/>
      <c r="G78" s="23"/>
      <c r="H78" s="23"/>
      <c r="I78" s="109"/>
      <c r="J78" s="23"/>
      <c r="K78" s="23"/>
      <c r="L78" s="21"/>
    </row>
    <row r="79" spans="1:31" s="2" customFormat="1" ht="16.5" customHeight="1">
      <c r="A79" s="35"/>
      <c r="B79" s="36"/>
      <c r="C79" s="37"/>
      <c r="D79" s="37"/>
      <c r="E79" s="381" t="s">
        <v>95</v>
      </c>
      <c r="F79" s="383"/>
      <c r="G79" s="383"/>
      <c r="H79" s="383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1430</v>
      </c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30" t="str">
        <f>E11</f>
        <v>SO 012 - Regulace</v>
      </c>
      <c r="F81" s="383"/>
      <c r="G81" s="383"/>
      <c r="H81" s="383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20</v>
      </c>
      <c r="D83" s="37"/>
      <c r="E83" s="37"/>
      <c r="F83" s="28" t="str">
        <f>F14</f>
        <v xml:space="preserve"> </v>
      </c>
      <c r="G83" s="37"/>
      <c r="H83" s="37"/>
      <c r="I83" s="118" t="s">
        <v>22</v>
      </c>
      <c r="J83" s="60" t="str">
        <f>IF(J14="","",J14)</f>
        <v>15. 7. 2019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40.049999999999997" customHeight="1">
      <c r="A85" s="35"/>
      <c r="B85" s="36"/>
      <c r="C85" s="30" t="s">
        <v>24</v>
      </c>
      <c r="D85" s="37"/>
      <c r="E85" s="37"/>
      <c r="F85" s="28" t="str">
        <f>E17</f>
        <v>Město Valašské Meziříčí, Náměstí 7, 757 01 VM</v>
      </c>
      <c r="G85" s="37"/>
      <c r="H85" s="37"/>
      <c r="I85" s="118" t="s">
        <v>31</v>
      </c>
      <c r="J85" s="33" t="str">
        <f>E23</f>
        <v>Architektura &amp; interiér, Šimůnek &amp; partners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15" customHeight="1">
      <c r="A86" s="35"/>
      <c r="B86" s="36"/>
      <c r="C86" s="30" t="s">
        <v>29</v>
      </c>
      <c r="D86" s="37"/>
      <c r="E86" s="37"/>
      <c r="F86" s="28" t="str">
        <f>IF(E20="","",E20)</f>
        <v>Vyplň údaj</v>
      </c>
      <c r="G86" s="37"/>
      <c r="H86" s="37"/>
      <c r="I86" s="118" t="s">
        <v>34</v>
      </c>
      <c r="J86" s="33" t="str">
        <f>E26</f>
        <v xml:space="preserve"> </v>
      </c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116"/>
      <c r="J87" s="37"/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65"/>
      <c r="B88" s="166"/>
      <c r="C88" s="167" t="s">
        <v>121</v>
      </c>
      <c r="D88" s="168" t="s">
        <v>56</v>
      </c>
      <c r="E88" s="168" t="s">
        <v>52</v>
      </c>
      <c r="F88" s="168" t="s">
        <v>53</v>
      </c>
      <c r="G88" s="168" t="s">
        <v>122</v>
      </c>
      <c r="H88" s="168" t="s">
        <v>123</v>
      </c>
      <c r="I88" s="169" t="s">
        <v>124</v>
      </c>
      <c r="J88" s="168" t="s">
        <v>98</v>
      </c>
      <c r="K88" s="170" t="s">
        <v>125</v>
      </c>
      <c r="L88" s="171"/>
      <c r="M88" s="69" t="s">
        <v>18</v>
      </c>
      <c r="N88" s="70" t="s">
        <v>41</v>
      </c>
      <c r="O88" s="70" t="s">
        <v>126</v>
      </c>
      <c r="P88" s="70" t="s">
        <v>127</v>
      </c>
      <c r="Q88" s="70" t="s">
        <v>128</v>
      </c>
      <c r="R88" s="70" t="s">
        <v>129</v>
      </c>
      <c r="S88" s="70" t="s">
        <v>130</v>
      </c>
      <c r="T88" s="71" t="s">
        <v>131</v>
      </c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65" s="2" customFormat="1" ht="22.8" customHeight="1">
      <c r="A89" s="35"/>
      <c r="B89" s="36"/>
      <c r="C89" s="76" t="s">
        <v>132</v>
      </c>
      <c r="D89" s="37"/>
      <c r="E89" s="37"/>
      <c r="F89" s="37"/>
      <c r="G89" s="37"/>
      <c r="H89" s="37"/>
      <c r="I89" s="116"/>
      <c r="J89" s="172">
        <f>BK89</f>
        <v>0</v>
      </c>
      <c r="K89" s="37"/>
      <c r="L89" s="40"/>
      <c r="M89" s="72"/>
      <c r="N89" s="173"/>
      <c r="O89" s="73"/>
      <c r="P89" s="174">
        <f>P90+P92+P98+P100</f>
        <v>0</v>
      </c>
      <c r="Q89" s="73"/>
      <c r="R89" s="174">
        <f>R90+R92+R98+R100</f>
        <v>0</v>
      </c>
      <c r="S89" s="73"/>
      <c r="T89" s="175">
        <f>T90+T92+T98+T100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70</v>
      </c>
      <c r="AU89" s="18" t="s">
        <v>99</v>
      </c>
      <c r="BK89" s="176">
        <f>BK90+BK92+BK98+BK100</f>
        <v>0</v>
      </c>
    </row>
    <row r="90" spans="1:65" s="12" customFormat="1" ht="25.95" customHeight="1">
      <c r="B90" s="177"/>
      <c r="C90" s="178"/>
      <c r="D90" s="179" t="s">
        <v>70</v>
      </c>
      <c r="E90" s="180" t="s">
        <v>1536</v>
      </c>
      <c r="F90" s="180" t="s">
        <v>1537</v>
      </c>
      <c r="G90" s="178"/>
      <c r="H90" s="178"/>
      <c r="I90" s="181"/>
      <c r="J90" s="182">
        <f>BK90</f>
        <v>0</v>
      </c>
      <c r="K90" s="178"/>
      <c r="L90" s="183"/>
      <c r="M90" s="184"/>
      <c r="N90" s="185"/>
      <c r="O90" s="185"/>
      <c r="P90" s="186">
        <f>P91</f>
        <v>0</v>
      </c>
      <c r="Q90" s="185"/>
      <c r="R90" s="186">
        <f>R91</f>
        <v>0</v>
      </c>
      <c r="S90" s="185"/>
      <c r="T90" s="187">
        <f>T91</f>
        <v>0</v>
      </c>
      <c r="AR90" s="188" t="s">
        <v>80</v>
      </c>
      <c r="AT90" s="189" t="s">
        <v>70</v>
      </c>
      <c r="AU90" s="189" t="s">
        <v>71</v>
      </c>
      <c r="AY90" s="188" t="s">
        <v>135</v>
      </c>
      <c r="BK90" s="190">
        <f>BK91</f>
        <v>0</v>
      </c>
    </row>
    <row r="91" spans="1:65" s="2" customFormat="1" ht="16.5" customHeight="1">
      <c r="A91" s="35"/>
      <c r="B91" s="36"/>
      <c r="C91" s="193" t="s">
        <v>71</v>
      </c>
      <c r="D91" s="193" t="s">
        <v>137</v>
      </c>
      <c r="E91" s="194" t="s">
        <v>1538</v>
      </c>
      <c r="F91" s="195" t="s">
        <v>1539</v>
      </c>
      <c r="G91" s="196" t="s">
        <v>1123</v>
      </c>
      <c r="H91" s="197">
        <v>1</v>
      </c>
      <c r="I91" s="198"/>
      <c r="J91" s="197">
        <f>ROUND(I91*H91,2)</f>
        <v>0</v>
      </c>
      <c r="K91" s="195" t="s">
        <v>18</v>
      </c>
      <c r="L91" s="40"/>
      <c r="M91" s="199" t="s">
        <v>18</v>
      </c>
      <c r="N91" s="200" t="s">
        <v>42</v>
      </c>
      <c r="O91" s="65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3" t="s">
        <v>261</v>
      </c>
      <c r="AT91" s="203" t="s">
        <v>137</v>
      </c>
      <c r="AU91" s="203" t="s">
        <v>78</v>
      </c>
      <c r="AY91" s="18" t="s">
        <v>135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18" t="s">
        <v>78</v>
      </c>
      <c r="BK91" s="204">
        <f>ROUND(I91*H91,2)</f>
        <v>0</v>
      </c>
      <c r="BL91" s="18" t="s">
        <v>261</v>
      </c>
      <c r="BM91" s="203" t="s">
        <v>80</v>
      </c>
    </row>
    <row r="92" spans="1:65" s="12" customFormat="1" ht="25.95" customHeight="1">
      <c r="B92" s="177"/>
      <c r="C92" s="178"/>
      <c r="D92" s="179" t="s">
        <v>70</v>
      </c>
      <c r="E92" s="180" t="s">
        <v>1540</v>
      </c>
      <c r="F92" s="180" t="s">
        <v>1541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SUM(P93:P97)</f>
        <v>0</v>
      </c>
      <c r="Q92" s="185"/>
      <c r="R92" s="186">
        <f>SUM(R93:R97)</f>
        <v>0</v>
      </c>
      <c r="S92" s="185"/>
      <c r="T92" s="187">
        <f>SUM(T93:T97)</f>
        <v>0</v>
      </c>
      <c r="AR92" s="188" t="s">
        <v>80</v>
      </c>
      <c r="AT92" s="189" t="s">
        <v>70</v>
      </c>
      <c r="AU92" s="189" t="s">
        <v>71</v>
      </c>
      <c r="AY92" s="188" t="s">
        <v>135</v>
      </c>
      <c r="BK92" s="190">
        <f>SUM(BK93:BK97)</f>
        <v>0</v>
      </c>
    </row>
    <row r="93" spans="1:65" s="2" customFormat="1" ht="21.75" customHeight="1">
      <c r="A93" s="35"/>
      <c r="B93" s="36"/>
      <c r="C93" s="193" t="s">
        <v>71</v>
      </c>
      <c r="D93" s="193" t="s">
        <v>137</v>
      </c>
      <c r="E93" s="194" t="s">
        <v>1542</v>
      </c>
      <c r="F93" s="195" t="s">
        <v>1543</v>
      </c>
      <c r="G93" s="196" t="s">
        <v>170</v>
      </c>
      <c r="H93" s="197">
        <v>0.2</v>
      </c>
      <c r="I93" s="198"/>
      <c r="J93" s="197">
        <f>ROUND(I93*H93,2)</f>
        <v>0</v>
      </c>
      <c r="K93" s="195" t="s">
        <v>141</v>
      </c>
      <c r="L93" s="40"/>
      <c r="M93" s="199" t="s">
        <v>18</v>
      </c>
      <c r="N93" s="200" t="s">
        <v>42</v>
      </c>
      <c r="O93" s="65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3" t="s">
        <v>261</v>
      </c>
      <c r="AT93" s="203" t="s">
        <v>137</v>
      </c>
      <c r="AU93" s="203" t="s">
        <v>78</v>
      </c>
      <c r="AY93" s="18" t="s">
        <v>135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18" t="s">
        <v>78</v>
      </c>
      <c r="BK93" s="204">
        <f>ROUND(I93*H93,2)</f>
        <v>0</v>
      </c>
      <c r="BL93" s="18" t="s">
        <v>261</v>
      </c>
      <c r="BM93" s="203" t="s">
        <v>142</v>
      </c>
    </row>
    <row r="94" spans="1:65" s="2" customFormat="1" ht="16.5" customHeight="1">
      <c r="A94" s="35"/>
      <c r="B94" s="36"/>
      <c r="C94" s="193" t="s">
        <v>71</v>
      </c>
      <c r="D94" s="193" t="s">
        <v>137</v>
      </c>
      <c r="E94" s="194" t="s">
        <v>1544</v>
      </c>
      <c r="F94" s="195" t="s">
        <v>1545</v>
      </c>
      <c r="G94" s="196" t="s">
        <v>239</v>
      </c>
      <c r="H94" s="197">
        <v>90</v>
      </c>
      <c r="I94" s="198"/>
      <c r="J94" s="197">
        <f>ROUND(I94*H94,2)</f>
        <v>0</v>
      </c>
      <c r="K94" s="195" t="s">
        <v>18</v>
      </c>
      <c r="L94" s="40"/>
      <c r="M94" s="199" t="s">
        <v>18</v>
      </c>
      <c r="N94" s="200" t="s">
        <v>42</v>
      </c>
      <c r="O94" s="65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3" t="s">
        <v>261</v>
      </c>
      <c r="AT94" s="203" t="s">
        <v>137</v>
      </c>
      <c r="AU94" s="203" t="s">
        <v>78</v>
      </c>
      <c r="AY94" s="18" t="s">
        <v>135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18" t="s">
        <v>78</v>
      </c>
      <c r="BK94" s="204">
        <f>ROUND(I94*H94,2)</f>
        <v>0</v>
      </c>
      <c r="BL94" s="18" t="s">
        <v>261</v>
      </c>
      <c r="BM94" s="203" t="s">
        <v>167</v>
      </c>
    </row>
    <row r="95" spans="1:65" s="2" customFormat="1" ht="16.5" customHeight="1">
      <c r="A95" s="35"/>
      <c r="B95" s="36"/>
      <c r="C95" s="238" t="s">
        <v>71</v>
      </c>
      <c r="D95" s="238" t="s">
        <v>281</v>
      </c>
      <c r="E95" s="239" t="s">
        <v>1546</v>
      </c>
      <c r="F95" s="240" t="s">
        <v>1547</v>
      </c>
      <c r="G95" s="241" t="s">
        <v>1336</v>
      </c>
      <c r="H95" s="242">
        <v>30</v>
      </c>
      <c r="I95" s="243"/>
      <c r="J95" s="242">
        <f>ROUND(I95*H95,2)</f>
        <v>0</v>
      </c>
      <c r="K95" s="240" t="s">
        <v>18</v>
      </c>
      <c r="L95" s="244"/>
      <c r="M95" s="245" t="s">
        <v>18</v>
      </c>
      <c r="N95" s="246" t="s">
        <v>42</v>
      </c>
      <c r="O95" s="65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3" t="s">
        <v>395</v>
      </c>
      <c r="AT95" s="203" t="s">
        <v>281</v>
      </c>
      <c r="AU95" s="203" t="s">
        <v>78</v>
      </c>
      <c r="AY95" s="18" t="s">
        <v>135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18" t="s">
        <v>78</v>
      </c>
      <c r="BK95" s="204">
        <f>ROUND(I95*H95,2)</f>
        <v>0</v>
      </c>
      <c r="BL95" s="18" t="s">
        <v>261</v>
      </c>
      <c r="BM95" s="203" t="s">
        <v>199</v>
      </c>
    </row>
    <row r="96" spans="1:65" s="2" customFormat="1" ht="16.5" customHeight="1">
      <c r="A96" s="35"/>
      <c r="B96" s="36"/>
      <c r="C96" s="238" t="s">
        <v>71</v>
      </c>
      <c r="D96" s="238" t="s">
        <v>281</v>
      </c>
      <c r="E96" s="239" t="s">
        <v>1548</v>
      </c>
      <c r="F96" s="240" t="s">
        <v>1549</v>
      </c>
      <c r="G96" s="241" t="s">
        <v>1336</v>
      </c>
      <c r="H96" s="242">
        <v>30</v>
      </c>
      <c r="I96" s="243"/>
      <c r="J96" s="242">
        <f>ROUND(I96*H96,2)</f>
        <v>0</v>
      </c>
      <c r="K96" s="240" t="s">
        <v>18</v>
      </c>
      <c r="L96" s="244"/>
      <c r="M96" s="245" t="s">
        <v>18</v>
      </c>
      <c r="N96" s="246" t="s">
        <v>42</v>
      </c>
      <c r="O96" s="6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3" t="s">
        <v>395</v>
      </c>
      <c r="AT96" s="203" t="s">
        <v>281</v>
      </c>
      <c r="AU96" s="203" t="s">
        <v>78</v>
      </c>
      <c r="AY96" s="18" t="s">
        <v>135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18" t="s">
        <v>78</v>
      </c>
      <c r="BK96" s="204">
        <f>ROUND(I96*H96,2)</f>
        <v>0</v>
      </c>
      <c r="BL96" s="18" t="s">
        <v>261</v>
      </c>
      <c r="BM96" s="203" t="s">
        <v>217</v>
      </c>
    </row>
    <row r="97" spans="1:65" s="2" customFormat="1" ht="16.5" customHeight="1">
      <c r="A97" s="35"/>
      <c r="B97" s="36"/>
      <c r="C97" s="238" t="s">
        <v>71</v>
      </c>
      <c r="D97" s="238" t="s">
        <v>281</v>
      </c>
      <c r="E97" s="239" t="s">
        <v>1550</v>
      </c>
      <c r="F97" s="240" t="s">
        <v>1551</v>
      </c>
      <c r="G97" s="241" t="s">
        <v>1336</v>
      </c>
      <c r="H97" s="242">
        <v>30</v>
      </c>
      <c r="I97" s="243"/>
      <c r="J97" s="242">
        <f>ROUND(I97*H97,2)</f>
        <v>0</v>
      </c>
      <c r="K97" s="240" t="s">
        <v>18</v>
      </c>
      <c r="L97" s="244"/>
      <c r="M97" s="245" t="s">
        <v>18</v>
      </c>
      <c r="N97" s="246" t="s">
        <v>42</v>
      </c>
      <c r="O97" s="65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3" t="s">
        <v>395</v>
      </c>
      <c r="AT97" s="203" t="s">
        <v>281</v>
      </c>
      <c r="AU97" s="203" t="s">
        <v>78</v>
      </c>
      <c r="AY97" s="18" t="s">
        <v>135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18" t="s">
        <v>78</v>
      </c>
      <c r="BK97" s="204">
        <f>ROUND(I97*H97,2)</f>
        <v>0</v>
      </c>
      <c r="BL97" s="18" t="s">
        <v>261</v>
      </c>
      <c r="BM97" s="203" t="s">
        <v>236</v>
      </c>
    </row>
    <row r="98" spans="1:65" s="12" customFormat="1" ht="25.95" customHeight="1">
      <c r="B98" s="177"/>
      <c r="C98" s="178"/>
      <c r="D98" s="179" t="s">
        <v>70</v>
      </c>
      <c r="E98" s="180" t="s">
        <v>1552</v>
      </c>
      <c r="F98" s="180" t="s">
        <v>1553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</f>
        <v>0</v>
      </c>
      <c r="Q98" s="185"/>
      <c r="R98" s="186">
        <f>R99</f>
        <v>0</v>
      </c>
      <c r="S98" s="185"/>
      <c r="T98" s="187">
        <f>T99</f>
        <v>0</v>
      </c>
      <c r="AR98" s="188" t="s">
        <v>80</v>
      </c>
      <c r="AT98" s="189" t="s">
        <v>70</v>
      </c>
      <c r="AU98" s="189" t="s">
        <v>71</v>
      </c>
      <c r="AY98" s="188" t="s">
        <v>135</v>
      </c>
      <c r="BK98" s="190">
        <f>BK99</f>
        <v>0</v>
      </c>
    </row>
    <row r="99" spans="1:65" s="2" customFormat="1" ht="21.75" customHeight="1">
      <c r="A99" s="35"/>
      <c r="B99" s="36"/>
      <c r="C99" s="193" t="s">
        <v>71</v>
      </c>
      <c r="D99" s="193" t="s">
        <v>137</v>
      </c>
      <c r="E99" s="194" t="s">
        <v>1554</v>
      </c>
      <c r="F99" s="195" t="s">
        <v>1555</v>
      </c>
      <c r="G99" s="196" t="s">
        <v>239</v>
      </c>
      <c r="H99" s="197">
        <v>30</v>
      </c>
      <c r="I99" s="198"/>
      <c r="J99" s="197">
        <f>ROUND(I99*H99,2)</f>
        <v>0</v>
      </c>
      <c r="K99" s="195" t="s">
        <v>141</v>
      </c>
      <c r="L99" s="40"/>
      <c r="M99" s="199" t="s">
        <v>18</v>
      </c>
      <c r="N99" s="200" t="s">
        <v>42</v>
      </c>
      <c r="O99" s="65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3" t="s">
        <v>261</v>
      </c>
      <c r="AT99" s="203" t="s">
        <v>137</v>
      </c>
      <c r="AU99" s="203" t="s">
        <v>78</v>
      </c>
      <c r="AY99" s="18" t="s">
        <v>135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18" t="s">
        <v>78</v>
      </c>
      <c r="BK99" s="204">
        <f>ROUND(I99*H99,2)</f>
        <v>0</v>
      </c>
      <c r="BL99" s="18" t="s">
        <v>261</v>
      </c>
      <c r="BM99" s="203" t="s">
        <v>247</v>
      </c>
    </row>
    <row r="100" spans="1:65" s="12" customFormat="1" ht="25.95" customHeight="1">
      <c r="B100" s="177"/>
      <c r="C100" s="178"/>
      <c r="D100" s="179" t="s">
        <v>70</v>
      </c>
      <c r="E100" s="180" t="s">
        <v>1556</v>
      </c>
      <c r="F100" s="180" t="s">
        <v>1393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SUM(P101:P102)</f>
        <v>0</v>
      </c>
      <c r="Q100" s="185"/>
      <c r="R100" s="186">
        <f>SUM(R101:R102)</f>
        <v>0</v>
      </c>
      <c r="S100" s="185"/>
      <c r="T100" s="187">
        <f>SUM(T101:T102)</f>
        <v>0</v>
      </c>
      <c r="AR100" s="188" t="s">
        <v>78</v>
      </c>
      <c r="AT100" s="189" t="s">
        <v>70</v>
      </c>
      <c r="AU100" s="189" t="s">
        <v>71</v>
      </c>
      <c r="AY100" s="188" t="s">
        <v>135</v>
      </c>
      <c r="BK100" s="190">
        <f>SUM(BK101:BK102)</f>
        <v>0</v>
      </c>
    </row>
    <row r="101" spans="1:65" s="2" customFormat="1" ht="16.5" customHeight="1">
      <c r="A101" s="35"/>
      <c r="B101" s="36"/>
      <c r="C101" s="193" t="s">
        <v>71</v>
      </c>
      <c r="D101" s="193" t="s">
        <v>137</v>
      </c>
      <c r="E101" s="194" t="s">
        <v>1557</v>
      </c>
      <c r="F101" s="195" t="s">
        <v>1558</v>
      </c>
      <c r="G101" s="196" t="s">
        <v>1397</v>
      </c>
      <c r="H101" s="197">
        <v>60</v>
      </c>
      <c r="I101" s="198"/>
      <c r="J101" s="197">
        <f>ROUND(I101*H101,2)</f>
        <v>0</v>
      </c>
      <c r="K101" s="195" t="s">
        <v>18</v>
      </c>
      <c r="L101" s="40"/>
      <c r="M101" s="199" t="s">
        <v>18</v>
      </c>
      <c r="N101" s="200" t="s">
        <v>42</v>
      </c>
      <c r="O101" s="65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3" t="s">
        <v>142</v>
      </c>
      <c r="AT101" s="203" t="s">
        <v>137</v>
      </c>
      <c r="AU101" s="203" t="s">
        <v>78</v>
      </c>
      <c r="AY101" s="18" t="s">
        <v>135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18" t="s">
        <v>78</v>
      </c>
      <c r="BK101" s="204">
        <f>ROUND(I101*H101,2)</f>
        <v>0</v>
      </c>
      <c r="BL101" s="18" t="s">
        <v>142</v>
      </c>
      <c r="BM101" s="203" t="s">
        <v>261</v>
      </c>
    </row>
    <row r="102" spans="1:65" s="2" customFormat="1" ht="16.5" customHeight="1">
      <c r="A102" s="35"/>
      <c r="B102" s="36"/>
      <c r="C102" s="193" t="s">
        <v>71</v>
      </c>
      <c r="D102" s="193" t="s">
        <v>137</v>
      </c>
      <c r="E102" s="194" t="s">
        <v>1559</v>
      </c>
      <c r="F102" s="195" t="s">
        <v>1560</v>
      </c>
      <c r="G102" s="196" t="s">
        <v>1561</v>
      </c>
      <c r="H102" s="197">
        <v>1</v>
      </c>
      <c r="I102" s="198"/>
      <c r="J102" s="197">
        <f>ROUND(I102*H102,2)</f>
        <v>0</v>
      </c>
      <c r="K102" s="195" t="s">
        <v>18</v>
      </c>
      <c r="L102" s="40"/>
      <c r="M102" s="247" t="s">
        <v>18</v>
      </c>
      <c r="N102" s="248" t="s">
        <v>42</v>
      </c>
      <c r="O102" s="249"/>
      <c r="P102" s="250">
        <f>O102*H102</f>
        <v>0</v>
      </c>
      <c r="Q102" s="250">
        <v>0</v>
      </c>
      <c r="R102" s="250">
        <f>Q102*H102</f>
        <v>0</v>
      </c>
      <c r="S102" s="250">
        <v>0</v>
      </c>
      <c r="T102" s="251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3" t="s">
        <v>142</v>
      </c>
      <c r="AT102" s="203" t="s">
        <v>137</v>
      </c>
      <c r="AU102" s="203" t="s">
        <v>78</v>
      </c>
      <c r="AY102" s="18" t="s">
        <v>135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18" t="s">
        <v>78</v>
      </c>
      <c r="BK102" s="204">
        <f>ROUND(I102*H102,2)</f>
        <v>0</v>
      </c>
      <c r="BL102" s="18" t="s">
        <v>142</v>
      </c>
      <c r="BM102" s="203" t="s">
        <v>271</v>
      </c>
    </row>
    <row r="103" spans="1:65" s="2" customFormat="1" ht="6.9" customHeight="1">
      <c r="A103" s="35"/>
      <c r="B103" s="48"/>
      <c r="C103" s="49"/>
      <c r="D103" s="49"/>
      <c r="E103" s="49"/>
      <c r="F103" s="49"/>
      <c r="G103" s="49"/>
      <c r="H103" s="49"/>
      <c r="I103" s="143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algorithmName="SHA-512" hashValue="biRj1ltYPzKEWcg6tgn6kjgLZ3GMfP9xVSQX9NOZo59OwQyv5Oh0kGfgsejtFkyjwvXEkodSSinIJ7SFTwInPQ==" saltValue="65KoE+E8n1CqlQ/f14igTFk85MNjt6CjshXJhLIC9sUzq6tdwtMjx8HX+xX0rqDihdh/rcifg5TdRs+OJMCXqA==" spinCount="100000" sheet="1" objects="1" scenarios="1" formatColumns="0" formatRows="0" autoFilter="0"/>
  <autoFilter ref="C88:K102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9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8" t="s">
        <v>92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" customHeight="1">
      <c r="B4" s="21"/>
      <c r="D4" s="113" t="s">
        <v>93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15</v>
      </c>
      <c r="I6" s="109"/>
      <c r="L6" s="21"/>
    </row>
    <row r="7" spans="1:46" s="1" customFormat="1" ht="16.5" customHeight="1">
      <c r="B7" s="21"/>
      <c r="E7" s="374" t="str">
        <f>'Rekapitulace stavby'!K6</f>
        <v>Stavební úpravy a zateplení úřadu města Valašské Meziříčí na ul. Soudní 1221, VM</v>
      </c>
      <c r="F7" s="375"/>
      <c r="G7" s="375"/>
      <c r="H7" s="375"/>
      <c r="I7" s="109"/>
      <c r="L7" s="21"/>
    </row>
    <row r="8" spans="1:46" s="2" customFormat="1" ht="12" customHeight="1">
      <c r="A8" s="35"/>
      <c r="B8" s="40"/>
      <c r="C8" s="35"/>
      <c r="D8" s="115" t="s">
        <v>94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6" t="s">
        <v>1562</v>
      </c>
      <c r="F9" s="377"/>
      <c r="G9" s="377"/>
      <c r="H9" s="37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17</v>
      </c>
      <c r="E11" s="35"/>
      <c r="F11" s="104" t="s">
        <v>18</v>
      </c>
      <c r="G11" s="35"/>
      <c r="H11" s="35"/>
      <c r="I11" s="118" t="s">
        <v>19</v>
      </c>
      <c r="J11" s="104" t="s">
        <v>18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04" t="s">
        <v>21</v>
      </c>
      <c r="G12" s="35"/>
      <c r="H12" s="35"/>
      <c r="I12" s="118" t="s">
        <v>22</v>
      </c>
      <c r="J12" s="119" t="str">
        <f>'Rekapitulace stavby'!AN8</f>
        <v>15. 7. 2019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04" t="s">
        <v>26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8" t="s">
        <v>28</v>
      </c>
      <c r="J15" s="104" t="s">
        <v>18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8" t="str">
        <f>'Rekapitulace stavby'!E14</f>
        <v>Vyplň údaj</v>
      </c>
      <c r="F18" s="379"/>
      <c r="G18" s="379"/>
      <c r="H18" s="37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25</v>
      </c>
      <c r="J20" s="104" t="s">
        <v>18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18" t="s">
        <v>28</v>
      </c>
      <c r="J21" s="104" t="s">
        <v>18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80" t="s">
        <v>18</v>
      </c>
      <c r="F27" s="380"/>
      <c r="G27" s="380"/>
      <c r="H27" s="38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ROUND(J96,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41</v>
      </c>
      <c r="E33" s="115" t="s">
        <v>42</v>
      </c>
      <c r="F33" s="131">
        <f>ROUND((SUM(BE96:BE368)),  2)</f>
        <v>0</v>
      </c>
      <c r="G33" s="35"/>
      <c r="H33" s="35"/>
      <c r="I33" s="132">
        <v>0.21</v>
      </c>
      <c r="J33" s="131">
        <f>ROUND(((SUM(BE96:BE368))*I33),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43</v>
      </c>
      <c r="F34" s="131">
        <f>ROUND((SUM(BF96:BF368)),  2)</f>
        <v>0</v>
      </c>
      <c r="G34" s="35"/>
      <c r="H34" s="35"/>
      <c r="I34" s="132">
        <v>0.15</v>
      </c>
      <c r="J34" s="131">
        <f>ROUND(((SUM(BF96:BF368))*I34),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44</v>
      </c>
      <c r="F35" s="131">
        <f>ROUND((SUM(BG96:BG368)),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45</v>
      </c>
      <c r="F36" s="131">
        <f>ROUND((SUM(BH96:BH368)),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46</v>
      </c>
      <c r="F37" s="131">
        <f>ROUND((SUM(BI96:BI368)),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1" t="str">
        <f>E7</f>
        <v>Stavební úpravy a zateplení úřadu města Valašské Meziříčí na ul. Soudní 1221, VM</v>
      </c>
      <c r="F48" s="382"/>
      <c r="G48" s="382"/>
      <c r="H48" s="382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02 - Bourání vstupu, balkonů,výstavba nového vstupu - neuznatelné náklady</v>
      </c>
      <c r="F50" s="383"/>
      <c r="G50" s="383"/>
      <c r="H50" s="383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20</v>
      </c>
      <c r="D52" s="37"/>
      <c r="E52" s="37"/>
      <c r="F52" s="28" t="str">
        <f>F12</f>
        <v xml:space="preserve"> </v>
      </c>
      <c r="G52" s="37"/>
      <c r="H52" s="37"/>
      <c r="I52" s="118" t="s">
        <v>22</v>
      </c>
      <c r="J52" s="60" t="str">
        <f>IF(J12="","",J12)</f>
        <v>15. 7. 2019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24</v>
      </c>
      <c r="D54" s="37"/>
      <c r="E54" s="37"/>
      <c r="F54" s="28" t="str">
        <f>E15</f>
        <v>Město Valašské Meziříčí, Náměstí 7, 757 01 VM</v>
      </c>
      <c r="G54" s="37"/>
      <c r="H54" s="37"/>
      <c r="I54" s="118" t="s">
        <v>31</v>
      </c>
      <c r="J54" s="33" t="str">
        <f>E21</f>
        <v>Architektura &amp; interiér, Šimůnek &amp; partners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34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97</v>
      </c>
      <c r="D57" s="148"/>
      <c r="E57" s="148"/>
      <c r="F57" s="148"/>
      <c r="G57" s="148"/>
      <c r="H57" s="148"/>
      <c r="I57" s="149"/>
      <c r="J57" s="150" t="s">
        <v>98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51" t="s">
        <v>69</v>
      </c>
      <c r="D59" s="37"/>
      <c r="E59" s="37"/>
      <c r="F59" s="37"/>
      <c r="G59" s="37"/>
      <c r="H59" s="37"/>
      <c r="I59" s="116"/>
      <c r="J59" s="78">
        <f>J96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9" customFormat="1" ht="24.9" customHeight="1">
      <c r="B60" s="152"/>
      <c r="C60" s="153"/>
      <c r="D60" s="154" t="s">
        <v>100</v>
      </c>
      <c r="E60" s="155"/>
      <c r="F60" s="155"/>
      <c r="G60" s="155"/>
      <c r="H60" s="155"/>
      <c r="I60" s="156"/>
      <c r="J60" s="157">
        <f>J97</f>
        <v>0</v>
      </c>
      <c r="K60" s="153"/>
      <c r="L60" s="158"/>
    </row>
    <row r="61" spans="1:47" s="10" customFormat="1" ht="19.95" customHeight="1">
      <c r="B61" s="159"/>
      <c r="C61" s="98"/>
      <c r="D61" s="160" t="s">
        <v>101</v>
      </c>
      <c r="E61" s="161"/>
      <c r="F61" s="161"/>
      <c r="G61" s="161"/>
      <c r="H61" s="161"/>
      <c r="I61" s="162"/>
      <c r="J61" s="163">
        <f>J98</f>
        <v>0</v>
      </c>
      <c r="K61" s="98"/>
      <c r="L61" s="164"/>
    </row>
    <row r="62" spans="1:47" s="10" customFormat="1" ht="19.95" customHeight="1">
      <c r="B62" s="159"/>
      <c r="C62" s="98"/>
      <c r="D62" s="160" t="s">
        <v>1563</v>
      </c>
      <c r="E62" s="161"/>
      <c r="F62" s="161"/>
      <c r="G62" s="161"/>
      <c r="H62" s="161"/>
      <c r="I62" s="162"/>
      <c r="J62" s="163">
        <f>J146</f>
        <v>0</v>
      </c>
      <c r="K62" s="98"/>
      <c r="L62" s="164"/>
    </row>
    <row r="63" spans="1:47" s="10" customFormat="1" ht="19.95" customHeight="1">
      <c r="B63" s="159"/>
      <c r="C63" s="98"/>
      <c r="D63" s="160" t="s">
        <v>102</v>
      </c>
      <c r="E63" s="161"/>
      <c r="F63" s="161"/>
      <c r="G63" s="161"/>
      <c r="H63" s="161"/>
      <c r="I63" s="162"/>
      <c r="J63" s="163">
        <f>J160</f>
        <v>0</v>
      </c>
      <c r="K63" s="98"/>
      <c r="L63" s="164"/>
    </row>
    <row r="64" spans="1:47" s="10" customFormat="1" ht="19.95" customHeight="1">
      <c r="B64" s="159"/>
      <c r="C64" s="98"/>
      <c r="D64" s="160" t="s">
        <v>103</v>
      </c>
      <c r="E64" s="161"/>
      <c r="F64" s="161"/>
      <c r="G64" s="161"/>
      <c r="H64" s="161"/>
      <c r="I64" s="162"/>
      <c r="J64" s="163">
        <f>J166</f>
        <v>0</v>
      </c>
      <c r="K64" s="98"/>
      <c r="L64" s="164"/>
    </row>
    <row r="65" spans="1:31" s="10" customFormat="1" ht="19.95" customHeight="1">
      <c r="B65" s="159"/>
      <c r="C65" s="98"/>
      <c r="D65" s="160" t="s">
        <v>104</v>
      </c>
      <c r="E65" s="161"/>
      <c r="F65" s="161"/>
      <c r="G65" s="161"/>
      <c r="H65" s="161"/>
      <c r="I65" s="162"/>
      <c r="J65" s="163">
        <f>J192</f>
        <v>0</v>
      </c>
      <c r="K65" s="98"/>
      <c r="L65" s="164"/>
    </row>
    <row r="66" spans="1:31" s="10" customFormat="1" ht="19.95" customHeight="1">
      <c r="B66" s="159"/>
      <c r="C66" s="98"/>
      <c r="D66" s="160" t="s">
        <v>105</v>
      </c>
      <c r="E66" s="161"/>
      <c r="F66" s="161"/>
      <c r="G66" s="161"/>
      <c r="H66" s="161"/>
      <c r="I66" s="162"/>
      <c r="J66" s="163">
        <f>J216</f>
        <v>0</v>
      </c>
      <c r="K66" s="98"/>
      <c r="L66" s="164"/>
    </row>
    <row r="67" spans="1:31" s="10" customFormat="1" ht="19.95" customHeight="1">
      <c r="B67" s="159"/>
      <c r="C67" s="98"/>
      <c r="D67" s="160" t="s">
        <v>106</v>
      </c>
      <c r="E67" s="161"/>
      <c r="F67" s="161"/>
      <c r="G67" s="161"/>
      <c r="H67" s="161"/>
      <c r="I67" s="162"/>
      <c r="J67" s="163">
        <f>J237</f>
        <v>0</v>
      </c>
      <c r="K67" s="98"/>
      <c r="L67" s="164"/>
    </row>
    <row r="68" spans="1:31" s="10" customFormat="1" ht="19.95" customHeight="1">
      <c r="B68" s="159"/>
      <c r="C68" s="98"/>
      <c r="D68" s="160" t="s">
        <v>107</v>
      </c>
      <c r="E68" s="161"/>
      <c r="F68" s="161"/>
      <c r="G68" s="161"/>
      <c r="H68" s="161"/>
      <c r="I68" s="162"/>
      <c r="J68" s="163">
        <f>J277</f>
        <v>0</v>
      </c>
      <c r="K68" s="98"/>
      <c r="L68" s="164"/>
    </row>
    <row r="69" spans="1:31" s="10" customFormat="1" ht="19.95" customHeight="1">
      <c r="B69" s="159"/>
      <c r="C69" s="98"/>
      <c r="D69" s="160" t="s">
        <v>108</v>
      </c>
      <c r="E69" s="161"/>
      <c r="F69" s="161"/>
      <c r="G69" s="161"/>
      <c r="H69" s="161"/>
      <c r="I69" s="162"/>
      <c r="J69" s="163">
        <f>J284</f>
        <v>0</v>
      </c>
      <c r="K69" s="98"/>
      <c r="L69" s="164"/>
    </row>
    <row r="70" spans="1:31" s="9" customFormat="1" ht="24.9" customHeight="1">
      <c r="B70" s="152"/>
      <c r="C70" s="153"/>
      <c r="D70" s="154" t="s">
        <v>109</v>
      </c>
      <c r="E70" s="155"/>
      <c r="F70" s="155"/>
      <c r="G70" s="155"/>
      <c r="H70" s="155"/>
      <c r="I70" s="156"/>
      <c r="J70" s="157">
        <f>J287</f>
        <v>0</v>
      </c>
      <c r="K70" s="153"/>
      <c r="L70" s="158"/>
    </row>
    <row r="71" spans="1:31" s="10" customFormat="1" ht="19.95" customHeight="1">
      <c r="B71" s="159"/>
      <c r="C71" s="98"/>
      <c r="D71" s="160" t="s">
        <v>110</v>
      </c>
      <c r="E71" s="161"/>
      <c r="F71" s="161"/>
      <c r="G71" s="161"/>
      <c r="H71" s="161"/>
      <c r="I71" s="162"/>
      <c r="J71" s="163">
        <f>J288</f>
        <v>0</v>
      </c>
      <c r="K71" s="98"/>
      <c r="L71" s="164"/>
    </row>
    <row r="72" spans="1:31" s="10" customFormat="1" ht="19.95" customHeight="1">
      <c r="B72" s="159"/>
      <c r="C72" s="98"/>
      <c r="D72" s="160" t="s">
        <v>113</v>
      </c>
      <c r="E72" s="161"/>
      <c r="F72" s="161"/>
      <c r="G72" s="161"/>
      <c r="H72" s="161"/>
      <c r="I72" s="162"/>
      <c r="J72" s="163">
        <f>J308</f>
        <v>0</v>
      </c>
      <c r="K72" s="98"/>
      <c r="L72" s="164"/>
    </row>
    <row r="73" spans="1:31" s="10" customFormat="1" ht="19.95" customHeight="1">
      <c r="B73" s="159"/>
      <c r="C73" s="98"/>
      <c r="D73" s="160" t="s">
        <v>115</v>
      </c>
      <c r="E73" s="161"/>
      <c r="F73" s="161"/>
      <c r="G73" s="161"/>
      <c r="H73" s="161"/>
      <c r="I73" s="162"/>
      <c r="J73" s="163">
        <f>J326</f>
        <v>0</v>
      </c>
      <c r="K73" s="98"/>
      <c r="L73" s="164"/>
    </row>
    <row r="74" spans="1:31" s="10" customFormat="1" ht="19.95" customHeight="1">
      <c r="B74" s="159"/>
      <c r="C74" s="98"/>
      <c r="D74" s="160" t="s">
        <v>116</v>
      </c>
      <c r="E74" s="161"/>
      <c r="F74" s="161"/>
      <c r="G74" s="161"/>
      <c r="H74" s="161"/>
      <c r="I74" s="162"/>
      <c r="J74" s="163">
        <f>J353</f>
        <v>0</v>
      </c>
      <c r="K74" s="98"/>
      <c r="L74" s="164"/>
    </row>
    <row r="75" spans="1:31" s="9" customFormat="1" ht="24.9" customHeight="1">
      <c r="B75" s="152"/>
      <c r="C75" s="153"/>
      <c r="D75" s="154" t="s">
        <v>118</v>
      </c>
      <c r="E75" s="155"/>
      <c r="F75" s="155"/>
      <c r="G75" s="155"/>
      <c r="H75" s="155"/>
      <c r="I75" s="156"/>
      <c r="J75" s="157">
        <f>J364</f>
        <v>0</v>
      </c>
      <c r="K75" s="153"/>
      <c r="L75" s="158"/>
    </row>
    <row r="76" spans="1:31" s="9" customFormat="1" ht="24.9" customHeight="1">
      <c r="B76" s="152"/>
      <c r="C76" s="153"/>
      <c r="D76" s="154" t="s">
        <v>119</v>
      </c>
      <c r="E76" s="155"/>
      <c r="F76" s="155"/>
      <c r="G76" s="155"/>
      <c r="H76" s="155"/>
      <c r="I76" s="156"/>
      <c r="J76" s="157">
        <f>J366</f>
        <v>0</v>
      </c>
      <c r="K76" s="153"/>
      <c r="L76" s="158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48"/>
      <c r="C78" s="49"/>
      <c r="D78" s="49"/>
      <c r="E78" s="49"/>
      <c r="F78" s="49"/>
      <c r="G78" s="49"/>
      <c r="H78" s="49"/>
      <c r="I78" s="143"/>
      <c r="J78" s="49"/>
      <c r="K78" s="49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63" s="2" customFormat="1" ht="6.9" customHeight="1">
      <c r="A82" s="35"/>
      <c r="B82" s="50"/>
      <c r="C82" s="51"/>
      <c r="D82" s="51"/>
      <c r="E82" s="51"/>
      <c r="F82" s="51"/>
      <c r="G82" s="51"/>
      <c r="H82" s="51"/>
      <c r="I82" s="146"/>
      <c r="J82" s="51"/>
      <c r="K82" s="51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4.9" customHeight="1">
      <c r="A83" s="35"/>
      <c r="B83" s="36"/>
      <c r="C83" s="24" t="s">
        <v>120</v>
      </c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6.9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15</v>
      </c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81" t="str">
        <f>E7</f>
        <v>Stavební úpravy a zateplení úřadu města Valašské Meziříčí na ul. Soudní 1221, VM</v>
      </c>
      <c r="F86" s="382"/>
      <c r="G86" s="382"/>
      <c r="H86" s="382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94</v>
      </c>
      <c r="D87" s="37"/>
      <c r="E87" s="37"/>
      <c r="F87" s="37"/>
      <c r="G87" s="37"/>
      <c r="H87" s="37"/>
      <c r="I87" s="116"/>
      <c r="J87" s="37"/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30" t="str">
        <f>E9</f>
        <v>SO 02 - Bourání vstupu, balkonů,výstavba nového vstupu - neuznatelné náklady</v>
      </c>
      <c r="F88" s="383"/>
      <c r="G88" s="383"/>
      <c r="H88" s="383"/>
      <c r="I88" s="116"/>
      <c r="J88" s="37"/>
      <c r="K88" s="37"/>
      <c r="L88" s="11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" customHeight="1">
      <c r="A89" s="35"/>
      <c r="B89" s="36"/>
      <c r="C89" s="37"/>
      <c r="D89" s="37"/>
      <c r="E89" s="37"/>
      <c r="F89" s="37"/>
      <c r="G89" s="37"/>
      <c r="H89" s="37"/>
      <c r="I89" s="116"/>
      <c r="J89" s="37"/>
      <c r="K89" s="37"/>
      <c r="L89" s="11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20</v>
      </c>
      <c r="D90" s="37"/>
      <c r="E90" s="37"/>
      <c r="F90" s="28" t="str">
        <f>F12</f>
        <v xml:space="preserve"> </v>
      </c>
      <c r="G90" s="37"/>
      <c r="H90" s="37"/>
      <c r="I90" s="118" t="s">
        <v>22</v>
      </c>
      <c r="J90" s="60" t="str">
        <f>IF(J12="","",J12)</f>
        <v>15. 7. 2019</v>
      </c>
      <c r="K90" s="37"/>
      <c r="L90" s="11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" customHeight="1">
      <c r="A91" s="35"/>
      <c r="B91" s="36"/>
      <c r="C91" s="37"/>
      <c r="D91" s="37"/>
      <c r="E91" s="37"/>
      <c r="F91" s="37"/>
      <c r="G91" s="37"/>
      <c r="H91" s="37"/>
      <c r="I91" s="116"/>
      <c r="J91" s="37"/>
      <c r="K91" s="37"/>
      <c r="L91" s="11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.049999999999997" customHeight="1">
      <c r="A92" s="35"/>
      <c r="B92" s="36"/>
      <c r="C92" s="30" t="s">
        <v>24</v>
      </c>
      <c r="D92" s="37"/>
      <c r="E92" s="37"/>
      <c r="F92" s="28" t="str">
        <f>E15</f>
        <v>Město Valašské Meziříčí, Náměstí 7, 757 01 VM</v>
      </c>
      <c r="G92" s="37"/>
      <c r="H92" s="37"/>
      <c r="I92" s="118" t="s">
        <v>31</v>
      </c>
      <c r="J92" s="33" t="str">
        <f>E21</f>
        <v>Architektura &amp; interiér, Šimůnek &amp; partners</v>
      </c>
      <c r="K92" s="37"/>
      <c r="L92" s="11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15" customHeight="1">
      <c r="A93" s="35"/>
      <c r="B93" s="36"/>
      <c r="C93" s="30" t="s">
        <v>29</v>
      </c>
      <c r="D93" s="37"/>
      <c r="E93" s="37"/>
      <c r="F93" s="28" t="str">
        <f>IF(E18="","",E18)</f>
        <v>Vyplň údaj</v>
      </c>
      <c r="G93" s="37"/>
      <c r="H93" s="37"/>
      <c r="I93" s="118" t="s">
        <v>34</v>
      </c>
      <c r="J93" s="33" t="str">
        <f>E24</f>
        <v xml:space="preserve"> </v>
      </c>
      <c r="K93" s="37"/>
      <c r="L93" s="11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116"/>
      <c r="J94" s="37"/>
      <c r="K94" s="37"/>
      <c r="L94" s="11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65"/>
      <c r="B95" s="166"/>
      <c r="C95" s="167" t="s">
        <v>121</v>
      </c>
      <c r="D95" s="168" t="s">
        <v>56</v>
      </c>
      <c r="E95" s="168" t="s">
        <v>52</v>
      </c>
      <c r="F95" s="168" t="s">
        <v>53</v>
      </c>
      <c r="G95" s="168" t="s">
        <v>122</v>
      </c>
      <c r="H95" s="168" t="s">
        <v>123</v>
      </c>
      <c r="I95" s="169" t="s">
        <v>124</v>
      </c>
      <c r="J95" s="168" t="s">
        <v>98</v>
      </c>
      <c r="K95" s="170" t="s">
        <v>125</v>
      </c>
      <c r="L95" s="171"/>
      <c r="M95" s="69" t="s">
        <v>18</v>
      </c>
      <c r="N95" s="70" t="s">
        <v>41</v>
      </c>
      <c r="O95" s="70" t="s">
        <v>126</v>
      </c>
      <c r="P95" s="70" t="s">
        <v>127</v>
      </c>
      <c r="Q95" s="70" t="s">
        <v>128</v>
      </c>
      <c r="R95" s="70" t="s">
        <v>129</v>
      </c>
      <c r="S95" s="70" t="s">
        <v>130</v>
      </c>
      <c r="T95" s="71" t="s">
        <v>131</v>
      </c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</row>
    <row r="96" spans="1:63" s="2" customFormat="1" ht="22.8" customHeight="1">
      <c r="A96" s="35"/>
      <c r="B96" s="36"/>
      <c r="C96" s="76" t="s">
        <v>132</v>
      </c>
      <c r="D96" s="37"/>
      <c r="E96" s="37"/>
      <c r="F96" s="37"/>
      <c r="G96" s="37"/>
      <c r="H96" s="37"/>
      <c r="I96" s="116"/>
      <c r="J96" s="172">
        <f>BK96</f>
        <v>0</v>
      </c>
      <c r="K96" s="37"/>
      <c r="L96" s="40"/>
      <c r="M96" s="72"/>
      <c r="N96" s="173"/>
      <c r="O96" s="73"/>
      <c r="P96" s="174">
        <f>P97+P287+P364+P366</f>
        <v>0</v>
      </c>
      <c r="Q96" s="73"/>
      <c r="R96" s="174">
        <f>R97+R287+R364+R366</f>
        <v>17.226443399999997</v>
      </c>
      <c r="S96" s="73"/>
      <c r="T96" s="175">
        <f>T97+T287+T364+T366</f>
        <v>20.268000000000001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70</v>
      </c>
      <c r="AU96" s="18" t="s">
        <v>99</v>
      </c>
      <c r="BK96" s="176">
        <f>BK97+BK287+BK364+BK366</f>
        <v>0</v>
      </c>
    </row>
    <row r="97" spans="1:65" s="12" customFormat="1" ht="25.95" customHeight="1">
      <c r="B97" s="177"/>
      <c r="C97" s="178"/>
      <c r="D97" s="179" t="s">
        <v>70</v>
      </c>
      <c r="E97" s="180" t="s">
        <v>133</v>
      </c>
      <c r="F97" s="180" t="s">
        <v>134</v>
      </c>
      <c r="G97" s="178"/>
      <c r="H97" s="178"/>
      <c r="I97" s="181"/>
      <c r="J97" s="182">
        <f>BK97</f>
        <v>0</v>
      </c>
      <c r="K97" s="178"/>
      <c r="L97" s="183"/>
      <c r="M97" s="184"/>
      <c r="N97" s="185"/>
      <c r="O97" s="185"/>
      <c r="P97" s="186">
        <f>P98+P146+P160+P166+P192+P216+P237+P277+P284</f>
        <v>0</v>
      </c>
      <c r="Q97" s="185"/>
      <c r="R97" s="186">
        <f>R98+R146+R160+R166+R192+R216+R237+R277+R284</f>
        <v>17.026175599999998</v>
      </c>
      <c r="S97" s="185"/>
      <c r="T97" s="187">
        <f>T98+T146+T160+T166+T192+T216+T237+T277+T284</f>
        <v>19.652000000000001</v>
      </c>
      <c r="AR97" s="188" t="s">
        <v>78</v>
      </c>
      <c r="AT97" s="189" t="s">
        <v>70</v>
      </c>
      <c r="AU97" s="189" t="s">
        <v>71</v>
      </c>
      <c r="AY97" s="188" t="s">
        <v>135</v>
      </c>
      <c r="BK97" s="190">
        <f>BK98+BK146+BK160+BK166+BK192+BK216+BK237+BK277+BK284</f>
        <v>0</v>
      </c>
    </row>
    <row r="98" spans="1:65" s="12" customFormat="1" ht="22.8" customHeight="1">
      <c r="B98" s="177"/>
      <c r="C98" s="178"/>
      <c r="D98" s="179" t="s">
        <v>70</v>
      </c>
      <c r="E98" s="191" t="s">
        <v>78</v>
      </c>
      <c r="F98" s="191" t="s">
        <v>136</v>
      </c>
      <c r="G98" s="178"/>
      <c r="H98" s="178"/>
      <c r="I98" s="181"/>
      <c r="J98" s="192">
        <f>BK98</f>
        <v>0</v>
      </c>
      <c r="K98" s="178"/>
      <c r="L98" s="183"/>
      <c r="M98" s="184"/>
      <c r="N98" s="185"/>
      <c r="O98" s="185"/>
      <c r="P98" s="186">
        <f>SUM(P99:P145)</f>
        <v>0</v>
      </c>
      <c r="Q98" s="185"/>
      <c r="R98" s="186">
        <f>SUM(R99:R145)</f>
        <v>0</v>
      </c>
      <c r="S98" s="185"/>
      <c r="T98" s="187">
        <f>SUM(T99:T145)</f>
        <v>0</v>
      </c>
      <c r="AR98" s="188" t="s">
        <v>78</v>
      </c>
      <c r="AT98" s="189" t="s">
        <v>70</v>
      </c>
      <c r="AU98" s="189" t="s">
        <v>78</v>
      </c>
      <c r="AY98" s="188" t="s">
        <v>135</v>
      </c>
      <c r="BK98" s="190">
        <f>SUM(BK99:BK145)</f>
        <v>0</v>
      </c>
    </row>
    <row r="99" spans="1:65" s="2" customFormat="1" ht="21.75" customHeight="1">
      <c r="A99" s="35"/>
      <c r="B99" s="36"/>
      <c r="C99" s="193" t="s">
        <v>78</v>
      </c>
      <c r="D99" s="193" t="s">
        <v>137</v>
      </c>
      <c r="E99" s="194" t="s">
        <v>1564</v>
      </c>
      <c r="F99" s="195" t="s">
        <v>1565</v>
      </c>
      <c r="G99" s="196" t="s">
        <v>150</v>
      </c>
      <c r="H99" s="197">
        <v>0.6</v>
      </c>
      <c r="I99" s="198"/>
      <c r="J99" s="197">
        <f>ROUND(I99*H99,2)</f>
        <v>0</v>
      </c>
      <c r="K99" s="195" t="s">
        <v>141</v>
      </c>
      <c r="L99" s="40"/>
      <c r="M99" s="199" t="s">
        <v>18</v>
      </c>
      <c r="N99" s="200" t="s">
        <v>42</v>
      </c>
      <c r="O99" s="65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3" t="s">
        <v>142</v>
      </c>
      <c r="AT99" s="203" t="s">
        <v>137</v>
      </c>
      <c r="AU99" s="203" t="s">
        <v>80</v>
      </c>
      <c r="AY99" s="18" t="s">
        <v>135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18" t="s">
        <v>78</v>
      </c>
      <c r="BK99" s="204">
        <f>ROUND(I99*H99,2)</f>
        <v>0</v>
      </c>
      <c r="BL99" s="18" t="s">
        <v>142</v>
      </c>
      <c r="BM99" s="203" t="s">
        <v>1566</v>
      </c>
    </row>
    <row r="100" spans="1:65" s="13" customFormat="1" ht="10.199999999999999">
      <c r="B100" s="205"/>
      <c r="C100" s="206"/>
      <c r="D100" s="207" t="s">
        <v>144</v>
      </c>
      <c r="E100" s="208" t="s">
        <v>18</v>
      </c>
      <c r="F100" s="209" t="s">
        <v>256</v>
      </c>
      <c r="G100" s="206"/>
      <c r="H100" s="208" t="s">
        <v>18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144</v>
      </c>
      <c r="AU100" s="215" t="s">
        <v>80</v>
      </c>
      <c r="AV100" s="13" t="s">
        <v>78</v>
      </c>
      <c r="AW100" s="13" t="s">
        <v>33</v>
      </c>
      <c r="AX100" s="13" t="s">
        <v>71</v>
      </c>
      <c r="AY100" s="215" t="s">
        <v>135</v>
      </c>
    </row>
    <row r="101" spans="1:65" s="13" customFormat="1" ht="10.199999999999999">
      <c r="B101" s="205"/>
      <c r="C101" s="206"/>
      <c r="D101" s="207" t="s">
        <v>144</v>
      </c>
      <c r="E101" s="208" t="s">
        <v>18</v>
      </c>
      <c r="F101" s="209" t="s">
        <v>1567</v>
      </c>
      <c r="G101" s="206"/>
      <c r="H101" s="208" t="s">
        <v>18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144</v>
      </c>
      <c r="AU101" s="215" t="s">
        <v>80</v>
      </c>
      <c r="AV101" s="13" t="s">
        <v>78</v>
      </c>
      <c r="AW101" s="13" t="s">
        <v>33</v>
      </c>
      <c r="AX101" s="13" t="s">
        <v>71</v>
      </c>
      <c r="AY101" s="215" t="s">
        <v>135</v>
      </c>
    </row>
    <row r="102" spans="1:65" s="14" customFormat="1" ht="10.199999999999999">
      <c r="B102" s="216"/>
      <c r="C102" s="217"/>
      <c r="D102" s="207" t="s">
        <v>144</v>
      </c>
      <c r="E102" s="218" t="s">
        <v>18</v>
      </c>
      <c r="F102" s="219" t="s">
        <v>1568</v>
      </c>
      <c r="G102" s="217"/>
      <c r="H102" s="220">
        <v>0.3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144</v>
      </c>
      <c r="AU102" s="226" t="s">
        <v>80</v>
      </c>
      <c r="AV102" s="14" t="s">
        <v>80</v>
      </c>
      <c r="AW102" s="14" t="s">
        <v>33</v>
      </c>
      <c r="AX102" s="14" t="s">
        <v>71</v>
      </c>
      <c r="AY102" s="226" t="s">
        <v>135</v>
      </c>
    </row>
    <row r="103" spans="1:65" s="14" customFormat="1" ht="10.199999999999999">
      <c r="B103" s="216"/>
      <c r="C103" s="217"/>
      <c r="D103" s="207" t="s">
        <v>144</v>
      </c>
      <c r="E103" s="218" t="s">
        <v>18</v>
      </c>
      <c r="F103" s="219" t="s">
        <v>1568</v>
      </c>
      <c r="G103" s="217"/>
      <c r="H103" s="220">
        <v>0.3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144</v>
      </c>
      <c r="AU103" s="226" t="s">
        <v>80</v>
      </c>
      <c r="AV103" s="14" t="s">
        <v>80</v>
      </c>
      <c r="AW103" s="14" t="s">
        <v>33</v>
      </c>
      <c r="AX103" s="14" t="s">
        <v>71</v>
      </c>
      <c r="AY103" s="226" t="s">
        <v>135</v>
      </c>
    </row>
    <row r="104" spans="1:65" s="15" customFormat="1" ht="10.199999999999999">
      <c r="B104" s="227"/>
      <c r="C104" s="228"/>
      <c r="D104" s="207" t="s">
        <v>144</v>
      </c>
      <c r="E104" s="229" t="s">
        <v>18</v>
      </c>
      <c r="F104" s="230" t="s">
        <v>147</v>
      </c>
      <c r="G104" s="228"/>
      <c r="H104" s="231">
        <v>0.6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144</v>
      </c>
      <c r="AU104" s="237" t="s">
        <v>80</v>
      </c>
      <c r="AV104" s="15" t="s">
        <v>142</v>
      </c>
      <c r="AW104" s="15" t="s">
        <v>33</v>
      </c>
      <c r="AX104" s="15" t="s">
        <v>78</v>
      </c>
      <c r="AY104" s="237" t="s">
        <v>135</v>
      </c>
    </row>
    <row r="105" spans="1:65" s="2" customFormat="1" ht="21.75" customHeight="1">
      <c r="A105" s="35"/>
      <c r="B105" s="36"/>
      <c r="C105" s="193" t="s">
        <v>80</v>
      </c>
      <c r="D105" s="193" t="s">
        <v>137</v>
      </c>
      <c r="E105" s="194" t="s">
        <v>148</v>
      </c>
      <c r="F105" s="195" t="s">
        <v>149</v>
      </c>
      <c r="G105" s="196" t="s">
        <v>150</v>
      </c>
      <c r="H105" s="197">
        <v>1.19</v>
      </c>
      <c r="I105" s="198"/>
      <c r="J105" s="197">
        <f>ROUND(I105*H105,2)</f>
        <v>0</v>
      </c>
      <c r="K105" s="195" t="s">
        <v>141</v>
      </c>
      <c r="L105" s="40"/>
      <c r="M105" s="199" t="s">
        <v>18</v>
      </c>
      <c r="N105" s="200" t="s">
        <v>42</v>
      </c>
      <c r="O105" s="65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3" t="s">
        <v>142</v>
      </c>
      <c r="AT105" s="203" t="s">
        <v>137</v>
      </c>
      <c r="AU105" s="203" t="s">
        <v>80</v>
      </c>
      <c r="AY105" s="18" t="s">
        <v>135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18" t="s">
        <v>78</v>
      </c>
      <c r="BK105" s="204">
        <f>ROUND(I105*H105,2)</f>
        <v>0</v>
      </c>
      <c r="BL105" s="18" t="s">
        <v>142</v>
      </c>
      <c r="BM105" s="203" t="s">
        <v>1569</v>
      </c>
    </row>
    <row r="106" spans="1:65" s="13" customFormat="1" ht="10.199999999999999">
      <c r="B106" s="205"/>
      <c r="C106" s="206"/>
      <c r="D106" s="207" t="s">
        <v>144</v>
      </c>
      <c r="E106" s="208" t="s">
        <v>18</v>
      </c>
      <c r="F106" s="209" t="s">
        <v>152</v>
      </c>
      <c r="G106" s="206"/>
      <c r="H106" s="208" t="s">
        <v>18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144</v>
      </c>
      <c r="AU106" s="215" t="s">
        <v>80</v>
      </c>
      <c r="AV106" s="13" t="s">
        <v>78</v>
      </c>
      <c r="AW106" s="13" t="s">
        <v>33</v>
      </c>
      <c r="AX106" s="13" t="s">
        <v>71</v>
      </c>
      <c r="AY106" s="215" t="s">
        <v>135</v>
      </c>
    </row>
    <row r="107" spans="1:65" s="13" customFormat="1" ht="10.199999999999999">
      <c r="B107" s="205"/>
      <c r="C107" s="206"/>
      <c r="D107" s="207" t="s">
        <v>144</v>
      </c>
      <c r="E107" s="208" t="s">
        <v>18</v>
      </c>
      <c r="F107" s="209" t="s">
        <v>1570</v>
      </c>
      <c r="G107" s="206"/>
      <c r="H107" s="208" t="s">
        <v>18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144</v>
      </c>
      <c r="AU107" s="215" t="s">
        <v>80</v>
      </c>
      <c r="AV107" s="13" t="s">
        <v>78</v>
      </c>
      <c r="AW107" s="13" t="s">
        <v>33</v>
      </c>
      <c r="AX107" s="13" t="s">
        <v>71</v>
      </c>
      <c r="AY107" s="215" t="s">
        <v>135</v>
      </c>
    </row>
    <row r="108" spans="1:65" s="14" customFormat="1" ht="10.199999999999999">
      <c r="B108" s="216"/>
      <c r="C108" s="217"/>
      <c r="D108" s="207" t="s">
        <v>144</v>
      </c>
      <c r="E108" s="218" t="s">
        <v>18</v>
      </c>
      <c r="F108" s="219" t="s">
        <v>1571</v>
      </c>
      <c r="G108" s="217"/>
      <c r="H108" s="220">
        <v>1.19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144</v>
      </c>
      <c r="AU108" s="226" t="s">
        <v>80</v>
      </c>
      <c r="AV108" s="14" t="s">
        <v>80</v>
      </c>
      <c r="AW108" s="14" t="s">
        <v>33</v>
      </c>
      <c r="AX108" s="14" t="s">
        <v>71</v>
      </c>
      <c r="AY108" s="226" t="s">
        <v>135</v>
      </c>
    </row>
    <row r="109" spans="1:65" s="15" customFormat="1" ht="10.199999999999999">
      <c r="B109" s="227"/>
      <c r="C109" s="228"/>
      <c r="D109" s="207" t="s">
        <v>144</v>
      </c>
      <c r="E109" s="229" t="s">
        <v>18</v>
      </c>
      <c r="F109" s="230" t="s">
        <v>147</v>
      </c>
      <c r="G109" s="228"/>
      <c r="H109" s="231">
        <v>1.19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144</v>
      </c>
      <c r="AU109" s="237" t="s">
        <v>80</v>
      </c>
      <c r="AV109" s="15" t="s">
        <v>142</v>
      </c>
      <c r="AW109" s="15" t="s">
        <v>33</v>
      </c>
      <c r="AX109" s="15" t="s">
        <v>78</v>
      </c>
      <c r="AY109" s="237" t="s">
        <v>135</v>
      </c>
    </row>
    <row r="110" spans="1:65" s="2" customFormat="1" ht="21.75" customHeight="1">
      <c r="A110" s="35"/>
      <c r="B110" s="36"/>
      <c r="C110" s="193" t="s">
        <v>155</v>
      </c>
      <c r="D110" s="193" t="s">
        <v>137</v>
      </c>
      <c r="E110" s="194" t="s">
        <v>156</v>
      </c>
      <c r="F110" s="195" t="s">
        <v>157</v>
      </c>
      <c r="G110" s="196" t="s">
        <v>150</v>
      </c>
      <c r="H110" s="197">
        <v>1.19</v>
      </c>
      <c r="I110" s="198"/>
      <c r="J110" s="197">
        <f>ROUND(I110*H110,2)</f>
        <v>0</v>
      </c>
      <c r="K110" s="195" t="s">
        <v>141</v>
      </c>
      <c r="L110" s="40"/>
      <c r="M110" s="199" t="s">
        <v>18</v>
      </c>
      <c r="N110" s="200" t="s">
        <v>42</v>
      </c>
      <c r="O110" s="65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3" t="s">
        <v>142</v>
      </c>
      <c r="AT110" s="203" t="s">
        <v>137</v>
      </c>
      <c r="AU110" s="203" t="s">
        <v>80</v>
      </c>
      <c r="AY110" s="18" t="s">
        <v>135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18" t="s">
        <v>78</v>
      </c>
      <c r="BK110" s="204">
        <f>ROUND(I110*H110,2)</f>
        <v>0</v>
      </c>
      <c r="BL110" s="18" t="s">
        <v>142</v>
      </c>
      <c r="BM110" s="203" t="s">
        <v>1572</v>
      </c>
    </row>
    <row r="111" spans="1:65" s="13" customFormat="1" ht="10.199999999999999">
      <c r="B111" s="205"/>
      <c r="C111" s="206"/>
      <c r="D111" s="207" t="s">
        <v>144</v>
      </c>
      <c r="E111" s="208" t="s">
        <v>18</v>
      </c>
      <c r="F111" s="209" t="s">
        <v>152</v>
      </c>
      <c r="G111" s="206"/>
      <c r="H111" s="208" t="s">
        <v>18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144</v>
      </c>
      <c r="AU111" s="215" t="s">
        <v>80</v>
      </c>
      <c r="AV111" s="13" t="s">
        <v>78</v>
      </c>
      <c r="AW111" s="13" t="s">
        <v>33</v>
      </c>
      <c r="AX111" s="13" t="s">
        <v>71</v>
      </c>
      <c r="AY111" s="215" t="s">
        <v>135</v>
      </c>
    </row>
    <row r="112" spans="1:65" s="13" customFormat="1" ht="10.199999999999999">
      <c r="B112" s="205"/>
      <c r="C112" s="206"/>
      <c r="D112" s="207" t="s">
        <v>144</v>
      </c>
      <c r="E112" s="208" t="s">
        <v>18</v>
      </c>
      <c r="F112" s="209" t="s">
        <v>1570</v>
      </c>
      <c r="G112" s="206"/>
      <c r="H112" s="208" t="s">
        <v>18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144</v>
      </c>
      <c r="AU112" s="215" t="s">
        <v>80</v>
      </c>
      <c r="AV112" s="13" t="s">
        <v>78</v>
      </c>
      <c r="AW112" s="13" t="s">
        <v>33</v>
      </c>
      <c r="AX112" s="13" t="s">
        <v>71</v>
      </c>
      <c r="AY112" s="215" t="s">
        <v>135</v>
      </c>
    </row>
    <row r="113" spans="1:65" s="14" customFormat="1" ht="10.199999999999999">
      <c r="B113" s="216"/>
      <c r="C113" s="217"/>
      <c r="D113" s="207" t="s">
        <v>144</v>
      </c>
      <c r="E113" s="218" t="s">
        <v>18</v>
      </c>
      <c r="F113" s="219" t="s">
        <v>1571</v>
      </c>
      <c r="G113" s="217"/>
      <c r="H113" s="220">
        <v>1.19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144</v>
      </c>
      <c r="AU113" s="226" t="s">
        <v>80</v>
      </c>
      <c r="AV113" s="14" t="s">
        <v>80</v>
      </c>
      <c r="AW113" s="14" t="s">
        <v>33</v>
      </c>
      <c r="AX113" s="14" t="s">
        <v>71</v>
      </c>
      <c r="AY113" s="226" t="s">
        <v>135</v>
      </c>
    </row>
    <row r="114" spans="1:65" s="15" customFormat="1" ht="10.199999999999999">
      <c r="B114" s="227"/>
      <c r="C114" s="228"/>
      <c r="D114" s="207" t="s">
        <v>144</v>
      </c>
      <c r="E114" s="229" t="s">
        <v>18</v>
      </c>
      <c r="F114" s="230" t="s">
        <v>147</v>
      </c>
      <c r="G114" s="228"/>
      <c r="H114" s="231">
        <v>1.19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144</v>
      </c>
      <c r="AU114" s="237" t="s">
        <v>80</v>
      </c>
      <c r="AV114" s="15" t="s">
        <v>142</v>
      </c>
      <c r="AW114" s="15" t="s">
        <v>33</v>
      </c>
      <c r="AX114" s="15" t="s">
        <v>78</v>
      </c>
      <c r="AY114" s="237" t="s">
        <v>135</v>
      </c>
    </row>
    <row r="115" spans="1:65" s="2" customFormat="1" ht="21.75" customHeight="1">
      <c r="A115" s="35"/>
      <c r="B115" s="36"/>
      <c r="C115" s="193" t="s">
        <v>142</v>
      </c>
      <c r="D115" s="193" t="s">
        <v>137</v>
      </c>
      <c r="E115" s="194" t="s">
        <v>1573</v>
      </c>
      <c r="F115" s="195" t="s">
        <v>1574</v>
      </c>
      <c r="G115" s="196" t="s">
        <v>150</v>
      </c>
      <c r="H115" s="197">
        <v>3.1</v>
      </c>
      <c r="I115" s="198"/>
      <c r="J115" s="197">
        <f>ROUND(I115*H115,2)</f>
        <v>0</v>
      </c>
      <c r="K115" s="195" t="s">
        <v>141</v>
      </c>
      <c r="L115" s="40"/>
      <c r="M115" s="199" t="s">
        <v>18</v>
      </c>
      <c r="N115" s="200" t="s">
        <v>42</v>
      </c>
      <c r="O115" s="65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3" t="s">
        <v>142</v>
      </c>
      <c r="AT115" s="203" t="s">
        <v>137</v>
      </c>
      <c r="AU115" s="203" t="s">
        <v>80</v>
      </c>
      <c r="AY115" s="18" t="s">
        <v>135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18" t="s">
        <v>78</v>
      </c>
      <c r="BK115" s="204">
        <f>ROUND(I115*H115,2)</f>
        <v>0</v>
      </c>
      <c r="BL115" s="18" t="s">
        <v>142</v>
      </c>
      <c r="BM115" s="203" t="s">
        <v>1575</v>
      </c>
    </row>
    <row r="116" spans="1:65" s="13" customFormat="1" ht="10.199999999999999">
      <c r="B116" s="205"/>
      <c r="C116" s="206"/>
      <c r="D116" s="207" t="s">
        <v>144</v>
      </c>
      <c r="E116" s="208" t="s">
        <v>18</v>
      </c>
      <c r="F116" s="209" t="s">
        <v>1576</v>
      </c>
      <c r="G116" s="206"/>
      <c r="H116" s="208" t="s">
        <v>18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144</v>
      </c>
      <c r="AU116" s="215" t="s">
        <v>80</v>
      </c>
      <c r="AV116" s="13" t="s">
        <v>78</v>
      </c>
      <c r="AW116" s="13" t="s">
        <v>33</v>
      </c>
      <c r="AX116" s="13" t="s">
        <v>71</v>
      </c>
      <c r="AY116" s="215" t="s">
        <v>135</v>
      </c>
    </row>
    <row r="117" spans="1:65" s="14" customFormat="1" ht="10.199999999999999">
      <c r="B117" s="216"/>
      <c r="C117" s="217"/>
      <c r="D117" s="207" t="s">
        <v>144</v>
      </c>
      <c r="E117" s="218" t="s">
        <v>18</v>
      </c>
      <c r="F117" s="219" t="s">
        <v>1577</v>
      </c>
      <c r="G117" s="217"/>
      <c r="H117" s="220">
        <v>1.55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144</v>
      </c>
      <c r="AU117" s="226" t="s">
        <v>80</v>
      </c>
      <c r="AV117" s="14" t="s">
        <v>80</v>
      </c>
      <c r="AW117" s="14" t="s">
        <v>33</v>
      </c>
      <c r="AX117" s="14" t="s">
        <v>71</v>
      </c>
      <c r="AY117" s="226" t="s">
        <v>135</v>
      </c>
    </row>
    <row r="118" spans="1:65" s="14" customFormat="1" ht="10.199999999999999">
      <c r="B118" s="216"/>
      <c r="C118" s="217"/>
      <c r="D118" s="207" t="s">
        <v>144</v>
      </c>
      <c r="E118" s="218" t="s">
        <v>18</v>
      </c>
      <c r="F118" s="219" t="s">
        <v>1577</v>
      </c>
      <c r="G118" s="217"/>
      <c r="H118" s="220">
        <v>1.55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144</v>
      </c>
      <c r="AU118" s="226" t="s">
        <v>80</v>
      </c>
      <c r="AV118" s="14" t="s">
        <v>80</v>
      </c>
      <c r="AW118" s="14" t="s">
        <v>33</v>
      </c>
      <c r="AX118" s="14" t="s">
        <v>71</v>
      </c>
      <c r="AY118" s="226" t="s">
        <v>135</v>
      </c>
    </row>
    <row r="119" spans="1:65" s="15" customFormat="1" ht="10.199999999999999">
      <c r="B119" s="227"/>
      <c r="C119" s="228"/>
      <c r="D119" s="207" t="s">
        <v>144</v>
      </c>
      <c r="E119" s="229" t="s">
        <v>18</v>
      </c>
      <c r="F119" s="230" t="s">
        <v>147</v>
      </c>
      <c r="G119" s="228"/>
      <c r="H119" s="231">
        <v>3.1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144</v>
      </c>
      <c r="AU119" s="237" t="s">
        <v>80</v>
      </c>
      <c r="AV119" s="15" t="s">
        <v>142</v>
      </c>
      <c r="AW119" s="15" t="s">
        <v>33</v>
      </c>
      <c r="AX119" s="15" t="s">
        <v>78</v>
      </c>
      <c r="AY119" s="237" t="s">
        <v>135</v>
      </c>
    </row>
    <row r="120" spans="1:65" s="2" customFormat="1" ht="21.75" customHeight="1">
      <c r="A120" s="35"/>
      <c r="B120" s="36"/>
      <c r="C120" s="193" t="s">
        <v>163</v>
      </c>
      <c r="D120" s="193" t="s">
        <v>137</v>
      </c>
      <c r="E120" s="194" t="s">
        <v>1578</v>
      </c>
      <c r="F120" s="195" t="s">
        <v>1579</v>
      </c>
      <c r="G120" s="196" t="s">
        <v>150</v>
      </c>
      <c r="H120" s="197">
        <v>3.1</v>
      </c>
      <c r="I120" s="198"/>
      <c r="J120" s="197">
        <f>ROUND(I120*H120,2)</f>
        <v>0</v>
      </c>
      <c r="K120" s="195" t="s">
        <v>141</v>
      </c>
      <c r="L120" s="40"/>
      <c r="M120" s="199" t="s">
        <v>18</v>
      </c>
      <c r="N120" s="200" t="s">
        <v>42</v>
      </c>
      <c r="O120" s="6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142</v>
      </c>
      <c r="AT120" s="203" t="s">
        <v>137</v>
      </c>
      <c r="AU120" s="203" t="s">
        <v>80</v>
      </c>
      <c r="AY120" s="18" t="s">
        <v>135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8" t="s">
        <v>78</v>
      </c>
      <c r="BK120" s="204">
        <f>ROUND(I120*H120,2)</f>
        <v>0</v>
      </c>
      <c r="BL120" s="18" t="s">
        <v>142</v>
      </c>
      <c r="BM120" s="203" t="s">
        <v>1580</v>
      </c>
    </row>
    <row r="121" spans="1:65" s="13" customFormat="1" ht="10.199999999999999">
      <c r="B121" s="205"/>
      <c r="C121" s="206"/>
      <c r="D121" s="207" t="s">
        <v>144</v>
      </c>
      <c r="E121" s="208" t="s">
        <v>18</v>
      </c>
      <c r="F121" s="209" t="s">
        <v>1576</v>
      </c>
      <c r="G121" s="206"/>
      <c r="H121" s="208" t="s">
        <v>18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144</v>
      </c>
      <c r="AU121" s="215" t="s">
        <v>80</v>
      </c>
      <c r="AV121" s="13" t="s">
        <v>78</v>
      </c>
      <c r="AW121" s="13" t="s">
        <v>33</v>
      </c>
      <c r="AX121" s="13" t="s">
        <v>71</v>
      </c>
      <c r="AY121" s="215" t="s">
        <v>135</v>
      </c>
    </row>
    <row r="122" spans="1:65" s="14" customFormat="1" ht="10.199999999999999">
      <c r="B122" s="216"/>
      <c r="C122" s="217"/>
      <c r="D122" s="207" t="s">
        <v>144</v>
      </c>
      <c r="E122" s="218" t="s">
        <v>18</v>
      </c>
      <c r="F122" s="219" t="s">
        <v>1577</v>
      </c>
      <c r="G122" s="217"/>
      <c r="H122" s="220">
        <v>1.55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144</v>
      </c>
      <c r="AU122" s="226" t="s">
        <v>80</v>
      </c>
      <c r="AV122" s="14" t="s">
        <v>80</v>
      </c>
      <c r="AW122" s="14" t="s">
        <v>33</v>
      </c>
      <c r="AX122" s="14" t="s">
        <v>71</v>
      </c>
      <c r="AY122" s="226" t="s">
        <v>135</v>
      </c>
    </row>
    <row r="123" spans="1:65" s="14" customFormat="1" ht="10.199999999999999">
      <c r="B123" s="216"/>
      <c r="C123" s="217"/>
      <c r="D123" s="207" t="s">
        <v>144</v>
      </c>
      <c r="E123" s="218" t="s">
        <v>18</v>
      </c>
      <c r="F123" s="219" t="s">
        <v>1577</v>
      </c>
      <c r="G123" s="217"/>
      <c r="H123" s="220">
        <v>1.55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144</v>
      </c>
      <c r="AU123" s="226" t="s">
        <v>80</v>
      </c>
      <c r="AV123" s="14" t="s">
        <v>80</v>
      </c>
      <c r="AW123" s="14" t="s">
        <v>33</v>
      </c>
      <c r="AX123" s="14" t="s">
        <v>71</v>
      </c>
      <c r="AY123" s="226" t="s">
        <v>135</v>
      </c>
    </row>
    <row r="124" spans="1:65" s="15" customFormat="1" ht="10.199999999999999">
      <c r="B124" s="227"/>
      <c r="C124" s="228"/>
      <c r="D124" s="207" t="s">
        <v>144</v>
      </c>
      <c r="E124" s="229" t="s">
        <v>18</v>
      </c>
      <c r="F124" s="230" t="s">
        <v>147</v>
      </c>
      <c r="G124" s="228"/>
      <c r="H124" s="231">
        <v>3.1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144</v>
      </c>
      <c r="AU124" s="237" t="s">
        <v>80</v>
      </c>
      <c r="AV124" s="15" t="s">
        <v>142</v>
      </c>
      <c r="AW124" s="15" t="s">
        <v>33</v>
      </c>
      <c r="AX124" s="15" t="s">
        <v>78</v>
      </c>
      <c r="AY124" s="237" t="s">
        <v>135</v>
      </c>
    </row>
    <row r="125" spans="1:65" s="2" customFormat="1" ht="21.75" customHeight="1">
      <c r="A125" s="35"/>
      <c r="B125" s="36"/>
      <c r="C125" s="193" t="s">
        <v>167</v>
      </c>
      <c r="D125" s="193" t="s">
        <v>137</v>
      </c>
      <c r="E125" s="194" t="s">
        <v>1581</v>
      </c>
      <c r="F125" s="195" t="s">
        <v>1582</v>
      </c>
      <c r="G125" s="196" t="s">
        <v>150</v>
      </c>
      <c r="H125" s="197">
        <v>3.1</v>
      </c>
      <c r="I125" s="198"/>
      <c r="J125" s="197">
        <f>ROUND(I125*H125,2)</f>
        <v>0</v>
      </c>
      <c r="K125" s="195" t="s">
        <v>141</v>
      </c>
      <c r="L125" s="40"/>
      <c r="M125" s="199" t="s">
        <v>18</v>
      </c>
      <c r="N125" s="200" t="s">
        <v>42</v>
      </c>
      <c r="O125" s="65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142</v>
      </c>
      <c r="AT125" s="203" t="s">
        <v>137</v>
      </c>
      <c r="AU125" s="203" t="s">
        <v>80</v>
      </c>
      <c r="AY125" s="18" t="s">
        <v>135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78</v>
      </c>
      <c r="BK125" s="204">
        <f>ROUND(I125*H125,2)</f>
        <v>0</v>
      </c>
      <c r="BL125" s="18" t="s">
        <v>142</v>
      </c>
      <c r="BM125" s="203" t="s">
        <v>1583</v>
      </c>
    </row>
    <row r="126" spans="1:65" s="13" customFormat="1" ht="10.199999999999999">
      <c r="B126" s="205"/>
      <c r="C126" s="206"/>
      <c r="D126" s="207" t="s">
        <v>144</v>
      </c>
      <c r="E126" s="208" t="s">
        <v>18</v>
      </c>
      <c r="F126" s="209" t="s">
        <v>1576</v>
      </c>
      <c r="G126" s="206"/>
      <c r="H126" s="208" t="s">
        <v>18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144</v>
      </c>
      <c r="AU126" s="215" t="s">
        <v>80</v>
      </c>
      <c r="AV126" s="13" t="s">
        <v>78</v>
      </c>
      <c r="AW126" s="13" t="s">
        <v>33</v>
      </c>
      <c r="AX126" s="13" t="s">
        <v>71</v>
      </c>
      <c r="AY126" s="215" t="s">
        <v>135</v>
      </c>
    </row>
    <row r="127" spans="1:65" s="14" customFormat="1" ht="10.199999999999999">
      <c r="B127" s="216"/>
      <c r="C127" s="217"/>
      <c r="D127" s="207" t="s">
        <v>144</v>
      </c>
      <c r="E127" s="218" t="s">
        <v>18</v>
      </c>
      <c r="F127" s="219" t="s">
        <v>1577</v>
      </c>
      <c r="G127" s="217"/>
      <c r="H127" s="220">
        <v>1.55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144</v>
      </c>
      <c r="AU127" s="226" t="s">
        <v>80</v>
      </c>
      <c r="AV127" s="14" t="s">
        <v>80</v>
      </c>
      <c r="AW127" s="14" t="s">
        <v>33</v>
      </c>
      <c r="AX127" s="14" t="s">
        <v>71</v>
      </c>
      <c r="AY127" s="226" t="s">
        <v>135</v>
      </c>
    </row>
    <row r="128" spans="1:65" s="14" customFormat="1" ht="10.199999999999999">
      <c r="B128" s="216"/>
      <c r="C128" s="217"/>
      <c r="D128" s="207" t="s">
        <v>144</v>
      </c>
      <c r="E128" s="218" t="s">
        <v>18</v>
      </c>
      <c r="F128" s="219" t="s">
        <v>1577</v>
      </c>
      <c r="G128" s="217"/>
      <c r="H128" s="220">
        <v>1.55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144</v>
      </c>
      <c r="AU128" s="226" t="s">
        <v>80</v>
      </c>
      <c r="AV128" s="14" t="s">
        <v>80</v>
      </c>
      <c r="AW128" s="14" t="s">
        <v>33</v>
      </c>
      <c r="AX128" s="14" t="s">
        <v>71</v>
      </c>
      <c r="AY128" s="226" t="s">
        <v>135</v>
      </c>
    </row>
    <row r="129" spans="1:65" s="15" customFormat="1" ht="10.199999999999999">
      <c r="B129" s="227"/>
      <c r="C129" s="228"/>
      <c r="D129" s="207" t="s">
        <v>144</v>
      </c>
      <c r="E129" s="229" t="s">
        <v>18</v>
      </c>
      <c r="F129" s="230" t="s">
        <v>147</v>
      </c>
      <c r="G129" s="228"/>
      <c r="H129" s="231">
        <v>3.1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144</v>
      </c>
      <c r="AU129" s="237" t="s">
        <v>80</v>
      </c>
      <c r="AV129" s="15" t="s">
        <v>142</v>
      </c>
      <c r="AW129" s="15" t="s">
        <v>33</v>
      </c>
      <c r="AX129" s="15" t="s">
        <v>78</v>
      </c>
      <c r="AY129" s="237" t="s">
        <v>135</v>
      </c>
    </row>
    <row r="130" spans="1:65" s="2" customFormat="1" ht="21.75" customHeight="1">
      <c r="A130" s="35"/>
      <c r="B130" s="36"/>
      <c r="C130" s="193" t="s">
        <v>174</v>
      </c>
      <c r="D130" s="193" t="s">
        <v>137</v>
      </c>
      <c r="E130" s="194" t="s">
        <v>159</v>
      </c>
      <c r="F130" s="195" t="s">
        <v>160</v>
      </c>
      <c r="G130" s="196" t="s">
        <v>150</v>
      </c>
      <c r="H130" s="197">
        <v>4.8899999999999997</v>
      </c>
      <c r="I130" s="198"/>
      <c r="J130" s="197">
        <f>ROUND(I130*H130,2)</f>
        <v>0</v>
      </c>
      <c r="K130" s="195" t="s">
        <v>141</v>
      </c>
      <c r="L130" s="40"/>
      <c r="M130" s="199" t="s">
        <v>18</v>
      </c>
      <c r="N130" s="200" t="s">
        <v>42</v>
      </c>
      <c r="O130" s="6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142</v>
      </c>
      <c r="AT130" s="203" t="s">
        <v>137</v>
      </c>
      <c r="AU130" s="203" t="s">
        <v>80</v>
      </c>
      <c r="AY130" s="18" t="s">
        <v>135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78</v>
      </c>
      <c r="BK130" s="204">
        <f>ROUND(I130*H130,2)</f>
        <v>0</v>
      </c>
      <c r="BL130" s="18" t="s">
        <v>142</v>
      </c>
      <c r="BM130" s="203" t="s">
        <v>1584</v>
      </c>
    </row>
    <row r="131" spans="1:65" s="14" customFormat="1" ht="10.199999999999999">
      <c r="B131" s="216"/>
      <c r="C131" s="217"/>
      <c r="D131" s="207" t="s">
        <v>144</v>
      </c>
      <c r="E131" s="218" t="s">
        <v>18</v>
      </c>
      <c r="F131" s="219" t="s">
        <v>1585</v>
      </c>
      <c r="G131" s="217"/>
      <c r="H131" s="220">
        <v>0.6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144</v>
      </c>
      <c r="AU131" s="226" t="s">
        <v>80</v>
      </c>
      <c r="AV131" s="14" t="s">
        <v>80</v>
      </c>
      <c r="AW131" s="14" t="s">
        <v>33</v>
      </c>
      <c r="AX131" s="14" t="s">
        <v>71</v>
      </c>
      <c r="AY131" s="226" t="s">
        <v>135</v>
      </c>
    </row>
    <row r="132" spans="1:65" s="14" customFormat="1" ht="10.199999999999999">
      <c r="B132" s="216"/>
      <c r="C132" s="217"/>
      <c r="D132" s="207" t="s">
        <v>144</v>
      </c>
      <c r="E132" s="218" t="s">
        <v>18</v>
      </c>
      <c r="F132" s="219" t="s">
        <v>1586</v>
      </c>
      <c r="G132" s="217"/>
      <c r="H132" s="220">
        <v>1.19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144</v>
      </c>
      <c r="AU132" s="226" t="s">
        <v>80</v>
      </c>
      <c r="AV132" s="14" t="s">
        <v>80</v>
      </c>
      <c r="AW132" s="14" t="s">
        <v>33</v>
      </c>
      <c r="AX132" s="14" t="s">
        <v>71</v>
      </c>
      <c r="AY132" s="226" t="s">
        <v>135</v>
      </c>
    </row>
    <row r="133" spans="1:65" s="14" customFormat="1" ht="10.199999999999999">
      <c r="B133" s="216"/>
      <c r="C133" s="217"/>
      <c r="D133" s="207" t="s">
        <v>144</v>
      </c>
      <c r="E133" s="218" t="s">
        <v>18</v>
      </c>
      <c r="F133" s="219" t="s">
        <v>1587</v>
      </c>
      <c r="G133" s="217"/>
      <c r="H133" s="220">
        <v>3.1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144</v>
      </c>
      <c r="AU133" s="226" t="s">
        <v>80</v>
      </c>
      <c r="AV133" s="14" t="s">
        <v>80</v>
      </c>
      <c r="AW133" s="14" t="s">
        <v>33</v>
      </c>
      <c r="AX133" s="14" t="s">
        <v>71</v>
      </c>
      <c r="AY133" s="226" t="s">
        <v>135</v>
      </c>
    </row>
    <row r="134" spans="1:65" s="15" customFormat="1" ht="10.199999999999999">
      <c r="B134" s="227"/>
      <c r="C134" s="228"/>
      <c r="D134" s="207" t="s">
        <v>144</v>
      </c>
      <c r="E134" s="229" t="s">
        <v>18</v>
      </c>
      <c r="F134" s="230" t="s">
        <v>147</v>
      </c>
      <c r="G134" s="228"/>
      <c r="H134" s="231">
        <v>4.8900000000000006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144</v>
      </c>
      <c r="AU134" s="237" t="s">
        <v>80</v>
      </c>
      <c r="AV134" s="15" t="s">
        <v>142</v>
      </c>
      <c r="AW134" s="15" t="s">
        <v>33</v>
      </c>
      <c r="AX134" s="15" t="s">
        <v>78</v>
      </c>
      <c r="AY134" s="237" t="s">
        <v>135</v>
      </c>
    </row>
    <row r="135" spans="1:65" s="2" customFormat="1" ht="16.5" customHeight="1">
      <c r="A135" s="35"/>
      <c r="B135" s="36"/>
      <c r="C135" s="193" t="s">
        <v>199</v>
      </c>
      <c r="D135" s="193" t="s">
        <v>137</v>
      </c>
      <c r="E135" s="194" t="s">
        <v>164</v>
      </c>
      <c r="F135" s="195" t="s">
        <v>165</v>
      </c>
      <c r="G135" s="196" t="s">
        <v>150</v>
      </c>
      <c r="H135" s="197">
        <v>4.8899999999999997</v>
      </c>
      <c r="I135" s="198"/>
      <c r="J135" s="197">
        <f>ROUND(I135*H135,2)</f>
        <v>0</v>
      </c>
      <c r="K135" s="195" t="s">
        <v>141</v>
      </c>
      <c r="L135" s="40"/>
      <c r="M135" s="199" t="s">
        <v>18</v>
      </c>
      <c r="N135" s="200" t="s">
        <v>42</v>
      </c>
      <c r="O135" s="65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142</v>
      </c>
      <c r="AT135" s="203" t="s">
        <v>137</v>
      </c>
      <c r="AU135" s="203" t="s">
        <v>80</v>
      </c>
      <c r="AY135" s="18" t="s">
        <v>135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78</v>
      </c>
      <c r="BK135" s="204">
        <f>ROUND(I135*H135,2)</f>
        <v>0</v>
      </c>
      <c r="BL135" s="18" t="s">
        <v>142</v>
      </c>
      <c r="BM135" s="203" t="s">
        <v>1588</v>
      </c>
    </row>
    <row r="136" spans="1:65" s="14" customFormat="1" ht="10.199999999999999">
      <c r="B136" s="216"/>
      <c r="C136" s="217"/>
      <c r="D136" s="207" t="s">
        <v>144</v>
      </c>
      <c r="E136" s="218" t="s">
        <v>18</v>
      </c>
      <c r="F136" s="219" t="s">
        <v>1585</v>
      </c>
      <c r="G136" s="217"/>
      <c r="H136" s="220">
        <v>0.6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144</v>
      </c>
      <c r="AU136" s="226" t="s">
        <v>80</v>
      </c>
      <c r="AV136" s="14" t="s">
        <v>80</v>
      </c>
      <c r="AW136" s="14" t="s">
        <v>33</v>
      </c>
      <c r="AX136" s="14" t="s">
        <v>71</v>
      </c>
      <c r="AY136" s="226" t="s">
        <v>135</v>
      </c>
    </row>
    <row r="137" spans="1:65" s="14" customFormat="1" ht="10.199999999999999">
      <c r="B137" s="216"/>
      <c r="C137" s="217"/>
      <c r="D137" s="207" t="s">
        <v>144</v>
      </c>
      <c r="E137" s="218" t="s">
        <v>18</v>
      </c>
      <c r="F137" s="219" t="s">
        <v>1586</v>
      </c>
      <c r="G137" s="217"/>
      <c r="H137" s="220">
        <v>1.19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144</v>
      </c>
      <c r="AU137" s="226" t="s">
        <v>80</v>
      </c>
      <c r="AV137" s="14" t="s">
        <v>80</v>
      </c>
      <c r="AW137" s="14" t="s">
        <v>33</v>
      </c>
      <c r="AX137" s="14" t="s">
        <v>71</v>
      </c>
      <c r="AY137" s="226" t="s">
        <v>135</v>
      </c>
    </row>
    <row r="138" spans="1:65" s="14" customFormat="1" ht="10.199999999999999">
      <c r="B138" s="216"/>
      <c r="C138" s="217"/>
      <c r="D138" s="207" t="s">
        <v>144</v>
      </c>
      <c r="E138" s="218" t="s">
        <v>18</v>
      </c>
      <c r="F138" s="219" t="s">
        <v>1587</v>
      </c>
      <c r="G138" s="217"/>
      <c r="H138" s="220">
        <v>3.1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144</v>
      </c>
      <c r="AU138" s="226" t="s">
        <v>80</v>
      </c>
      <c r="AV138" s="14" t="s">
        <v>80</v>
      </c>
      <c r="AW138" s="14" t="s">
        <v>33</v>
      </c>
      <c r="AX138" s="14" t="s">
        <v>71</v>
      </c>
      <c r="AY138" s="226" t="s">
        <v>135</v>
      </c>
    </row>
    <row r="139" spans="1:65" s="15" customFormat="1" ht="10.199999999999999">
      <c r="B139" s="227"/>
      <c r="C139" s="228"/>
      <c r="D139" s="207" t="s">
        <v>144</v>
      </c>
      <c r="E139" s="229" t="s">
        <v>18</v>
      </c>
      <c r="F139" s="230" t="s">
        <v>147</v>
      </c>
      <c r="G139" s="228"/>
      <c r="H139" s="231">
        <v>4.8900000000000006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144</v>
      </c>
      <c r="AU139" s="237" t="s">
        <v>80</v>
      </c>
      <c r="AV139" s="15" t="s">
        <v>142</v>
      </c>
      <c r="AW139" s="15" t="s">
        <v>33</v>
      </c>
      <c r="AX139" s="15" t="s">
        <v>78</v>
      </c>
      <c r="AY139" s="237" t="s">
        <v>135</v>
      </c>
    </row>
    <row r="140" spans="1:65" s="2" customFormat="1" ht="21.75" customHeight="1">
      <c r="A140" s="35"/>
      <c r="B140" s="36"/>
      <c r="C140" s="193" t="s">
        <v>209</v>
      </c>
      <c r="D140" s="193" t="s">
        <v>137</v>
      </c>
      <c r="E140" s="194" t="s">
        <v>168</v>
      </c>
      <c r="F140" s="195" t="s">
        <v>169</v>
      </c>
      <c r="G140" s="196" t="s">
        <v>170</v>
      </c>
      <c r="H140" s="197">
        <v>9.7799999999999994</v>
      </c>
      <c r="I140" s="198"/>
      <c r="J140" s="197">
        <f>ROUND(I140*H140,2)</f>
        <v>0</v>
      </c>
      <c r="K140" s="195" t="s">
        <v>141</v>
      </c>
      <c r="L140" s="40"/>
      <c r="M140" s="199" t="s">
        <v>18</v>
      </c>
      <c r="N140" s="200" t="s">
        <v>42</v>
      </c>
      <c r="O140" s="65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142</v>
      </c>
      <c r="AT140" s="203" t="s">
        <v>137</v>
      </c>
      <c r="AU140" s="203" t="s">
        <v>80</v>
      </c>
      <c r="AY140" s="18" t="s">
        <v>135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78</v>
      </c>
      <c r="BK140" s="204">
        <f>ROUND(I140*H140,2)</f>
        <v>0</v>
      </c>
      <c r="BL140" s="18" t="s">
        <v>142</v>
      </c>
      <c r="BM140" s="203" t="s">
        <v>1589</v>
      </c>
    </row>
    <row r="141" spans="1:65" s="14" customFormat="1" ht="10.199999999999999">
      <c r="B141" s="216"/>
      <c r="C141" s="217"/>
      <c r="D141" s="207" t="s">
        <v>144</v>
      </c>
      <c r="E141" s="218" t="s">
        <v>18</v>
      </c>
      <c r="F141" s="219" t="s">
        <v>1585</v>
      </c>
      <c r="G141" s="217"/>
      <c r="H141" s="220">
        <v>0.6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144</v>
      </c>
      <c r="AU141" s="226" t="s">
        <v>80</v>
      </c>
      <c r="AV141" s="14" t="s">
        <v>80</v>
      </c>
      <c r="AW141" s="14" t="s">
        <v>33</v>
      </c>
      <c r="AX141" s="14" t="s">
        <v>71</v>
      </c>
      <c r="AY141" s="226" t="s">
        <v>135</v>
      </c>
    </row>
    <row r="142" spans="1:65" s="14" customFormat="1" ht="10.199999999999999">
      <c r="B142" s="216"/>
      <c r="C142" s="217"/>
      <c r="D142" s="207" t="s">
        <v>144</v>
      </c>
      <c r="E142" s="218" t="s">
        <v>18</v>
      </c>
      <c r="F142" s="219" t="s">
        <v>1586</v>
      </c>
      <c r="G142" s="217"/>
      <c r="H142" s="220">
        <v>1.19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144</v>
      </c>
      <c r="AU142" s="226" t="s">
        <v>80</v>
      </c>
      <c r="AV142" s="14" t="s">
        <v>80</v>
      </c>
      <c r="AW142" s="14" t="s">
        <v>33</v>
      </c>
      <c r="AX142" s="14" t="s">
        <v>71</v>
      </c>
      <c r="AY142" s="226" t="s">
        <v>135</v>
      </c>
    </row>
    <row r="143" spans="1:65" s="14" customFormat="1" ht="10.199999999999999">
      <c r="B143" s="216"/>
      <c r="C143" s="217"/>
      <c r="D143" s="207" t="s">
        <v>144</v>
      </c>
      <c r="E143" s="218" t="s">
        <v>18</v>
      </c>
      <c r="F143" s="219" t="s">
        <v>1587</v>
      </c>
      <c r="G143" s="217"/>
      <c r="H143" s="220">
        <v>3.1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144</v>
      </c>
      <c r="AU143" s="226" t="s">
        <v>80</v>
      </c>
      <c r="AV143" s="14" t="s">
        <v>80</v>
      </c>
      <c r="AW143" s="14" t="s">
        <v>33</v>
      </c>
      <c r="AX143" s="14" t="s">
        <v>71</v>
      </c>
      <c r="AY143" s="226" t="s">
        <v>135</v>
      </c>
    </row>
    <row r="144" spans="1:65" s="15" customFormat="1" ht="10.199999999999999">
      <c r="B144" s="227"/>
      <c r="C144" s="228"/>
      <c r="D144" s="207" t="s">
        <v>144</v>
      </c>
      <c r="E144" s="229" t="s">
        <v>18</v>
      </c>
      <c r="F144" s="230" t="s">
        <v>147</v>
      </c>
      <c r="G144" s="228"/>
      <c r="H144" s="231">
        <v>4.8900000000000006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144</v>
      </c>
      <c r="AU144" s="237" t="s">
        <v>80</v>
      </c>
      <c r="AV144" s="15" t="s">
        <v>142</v>
      </c>
      <c r="AW144" s="15" t="s">
        <v>33</v>
      </c>
      <c r="AX144" s="15" t="s">
        <v>78</v>
      </c>
      <c r="AY144" s="237" t="s">
        <v>135</v>
      </c>
    </row>
    <row r="145" spans="1:65" s="14" customFormat="1" ht="10.199999999999999">
      <c r="B145" s="216"/>
      <c r="C145" s="217"/>
      <c r="D145" s="207" t="s">
        <v>144</v>
      </c>
      <c r="E145" s="217"/>
      <c r="F145" s="219" t="s">
        <v>1590</v>
      </c>
      <c r="G145" s="217"/>
      <c r="H145" s="220">
        <v>9.7799999999999994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144</v>
      </c>
      <c r="AU145" s="226" t="s">
        <v>80</v>
      </c>
      <c r="AV145" s="14" t="s">
        <v>80</v>
      </c>
      <c r="AW145" s="14" t="s">
        <v>4</v>
      </c>
      <c r="AX145" s="14" t="s">
        <v>78</v>
      </c>
      <c r="AY145" s="226" t="s">
        <v>135</v>
      </c>
    </row>
    <row r="146" spans="1:65" s="12" customFormat="1" ht="22.8" customHeight="1">
      <c r="B146" s="177"/>
      <c r="C146" s="178"/>
      <c r="D146" s="179" t="s">
        <v>70</v>
      </c>
      <c r="E146" s="191" t="s">
        <v>80</v>
      </c>
      <c r="F146" s="191" t="s">
        <v>1591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SUM(P147:P159)</f>
        <v>0</v>
      </c>
      <c r="Q146" s="185"/>
      <c r="R146" s="186">
        <f>SUM(R147:R159)</f>
        <v>5.5657345999999999</v>
      </c>
      <c r="S146" s="185"/>
      <c r="T146" s="187">
        <f>SUM(T147:T159)</f>
        <v>0</v>
      </c>
      <c r="AR146" s="188" t="s">
        <v>78</v>
      </c>
      <c r="AT146" s="189" t="s">
        <v>70</v>
      </c>
      <c r="AU146" s="189" t="s">
        <v>78</v>
      </c>
      <c r="AY146" s="188" t="s">
        <v>135</v>
      </c>
      <c r="BK146" s="190">
        <f>SUM(BK147:BK159)</f>
        <v>0</v>
      </c>
    </row>
    <row r="147" spans="1:65" s="2" customFormat="1" ht="16.5" customHeight="1">
      <c r="A147" s="35"/>
      <c r="B147" s="36"/>
      <c r="C147" s="193" t="s">
        <v>217</v>
      </c>
      <c r="D147" s="193" t="s">
        <v>137</v>
      </c>
      <c r="E147" s="194" t="s">
        <v>1592</v>
      </c>
      <c r="F147" s="195" t="s">
        <v>1593</v>
      </c>
      <c r="G147" s="196" t="s">
        <v>150</v>
      </c>
      <c r="H147" s="197">
        <v>1.56</v>
      </c>
      <c r="I147" s="198"/>
      <c r="J147" s="197">
        <f>ROUND(I147*H147,2)</f>
        <v>0</v>
      </c>
      <c r="K147" s="195" t="s">
        <v>141</v>
      </c>
      <c r="L147" s="40"/>
      <c r="M147" s="199" t="s">
        <v>18</v>
      </c>
      <c r="N147" s="200" t="s">
        <v>42</v>
      </c>
      <c r="O147" s="65"/>
      <c r="P147" s="201">
        <f>O147*H147</f>
        <v>0</v>
      </c>
      <c r="Q147" s="201">
        <v>2.2563399999999998</v>
      </c>
      <c r="R147" s="201">
        <f>Q147*H147</f>
        <v>3.5198904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142</v>
      </c>
      <c r="AT147" s="203" t="s">
        <v>137</v>
      </c>
      <c r="AU147" s="203" t="s">
        <v>80</v>
      </c>
      <c r="AY147" s="18" t="s">
        <v>135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78</v>
      </c>
      <c r="BK147" s="204">
        <f>ROUND(I147*H147,2)</f>
        <v>0</v>
      </c>
      <c r="BL147" s="18" t="s">
        <v>142</v>
      </c>
      <c r="BM147" s="203" t="s">
        <v>1594</v>
      </c>
    </row>
    <row r="148" spans="1:65" s="13" customFormat="1" ht="10.199999999999999">
      <c r="B148" s="205"/>
      <c r="C148" s="206"/>
      <c r="D148" s="207" t="s">
        <v>144</v>
      </c>
      <c r="E148" s="208" t="s">
        <v>18</v>
      </c>
      <c r="F148" s="209" t="s">
        <v>1576</v>
      </c>
      <c r="G148" s="206"/>
      <c r="H148" s="208" t="s">
        <v>18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144</v>
      </c>
      <c r="AU148" s="215" t="s">
        <v>80</v>
      </c>
      <c r="AV148" s="13" t="s">
        <v>78</v>
      </c>
      <c r="AW148" s="13" t="s">
        <v>33</v>
      </c>
      <c r="AX148" s="13" t="s">
        <v>71</v>
      </c>
      <c r="AY148" s="215" t="s">
        <v>135</v>
      </c>
    </row>
    <row r="149" spans="1:65" s="14" customFormat="1" ht="10.199999999999999">
      <c r="B149" s="216"/>
      <c r="C149" s="217"/>
      <c r="D149" s="207" t="s">
        <v>144</v>
      </c>
      <c r="E149" s="218" t="s">
        <v>18</v>
      </c>
      <c r="F149" s="219" t="s">
        <v>1595</v>
      </c>
      <c r="G149" s="217"/>
      <c r="H149" s="220">
        <v>0.78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144</v>
      </c>
      <c r="AU149" s="226" t="s">
        <v>80</v>
      </c>
      <c r="AV149" s="14" t="s">
        <v>80</v>
      </c>
      <c r="AW149" s="14" t="s">
        <v>33</v>
      </c>
      <c r="AX149" s="14" t="s">
        <v>71</v>
      </c>
      <c r="AY149" s="226" t="s">
        <v>135</v>
      </c>
    </row>
    <row r="150" spans="1:65" s="14" customFormat="1" ht="10.199999999999999">
      <c r="B150" s="216"/>
      <c r="C150" s="217"/>
      <c r="D150" s="207" t="s">
        <v>144</v>
      </c>
      <c r="E150" s="218" t="s">
        <v>18</v>
      </c>
      <c r="F150" s="219" t="s">
        <v>1595</v>
      </c>
      <c r="G150" s="217"/>
      <c r="H150" s="220">
        <v>0.78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144</v>
      </c>
      <c r="AU150" s="226" t="s">
        <v>80</v>
      </c>
      <c r="AV150" s="14" t="s">
        <v>80</v>
      </c>
      <c r="AW150" s="14" t="s">
        <v>33</v>
      </c>
      <c r="AX150" s="14" t="s">
        <v>71</v>
      </c>
      <c r="AY150" s="226" t="s">
        <v>135</v>
      </c>
    </row>
    <row r="151" spans="1:65" s="15" customFormat="1" ht="10.199999999999999">
      <c r="B151" s="227"/>
      <c r="C151" s="228"/>
      <c r="D151" s="207" t="s">
        <v>144</v>
      </c>
      <c r="E151" s="229" t="s">
        <v>18</v>
      </c>
      <c r="F151" s="230" t="s">
        <v>147</v>
      </c>
      <c r="G151" s="228"/>
      <c r="H151" s="231">
        <v>1.56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144</v>
      </c>
      <c r="AU151" s="237" t="s">
        <v>80</v>
      </c>
      <c r="AV151" s="15" t="s">
        <v>142</v>
      </c>
      <c r="AW151" s="15" t="s">
        <v>33</v>
      </c>
      <c r="AX151" s="15" t="s">
        <v>78</v>
      </c>
      <c r="AY151" s="237" t="s">
        <v>135</v>
      </c>
    </row>
    <row r="152" spans="1:65" s="2" customFormat="1" ht="21.75" customHeight="1">
      <c r="A152" s="35"/>
      <c r="B152" s="36"/>
      <c r="C152" s="193" t="s">
        <v>226</v>
      </c>
      <c r="D152" s="193" t="s">
        <v>137</v>
      </c>
      <c r="E152" s="194" t="s">
        <v>1596</v>
      </c>
      <c r="F152" s="195" t="s">
        <v>1597</v>
      </c>
      <c r="G152" s="196" t="s">
        <v>140</v>
      </c>
      <c r="H152" s="197">
        <v>3</v>
      </c>
      <c r="I152" s="198"/>
      <c r="J152" s="197">
        <f>ROUND(I152*H152,2)</f>
        <v>0</v>
      </c>
      <c r="K152" s="195" t="s">
        <v>141</v>
      </c>
      <c r="L152" s="40"/>
      <c r="M152" s="199" t="s">
        <v>18</v>
      </c>
      <c r="N152" s="200" t="s">
        <v>42</v>
      </c>
      <c r="O152" s="65"/>
      <c r="P152" s="201">
        <f>O152*H152</f>
        <v>0</v>
      </c>
      <c r="Q152" s="201">
        <v>0.67488999999999999</v>
      </c>
      <c r="R152" s="201">
        <f>Q152*H152</f>
        <v>2.02467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142</v>
      </c>
      <c r="AT152" s="203" t="s">
        <v>137</v>
      </c>
      <c r="AU152" s="203" t="s">
        <v>80</v>
      </c>
      <c r="AY152" s="18" t="s">
        <v>135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78</v>
      </c>
      <c r="BK152" s="204">
        <f>ROUND(I152*H152,2)</f>
        <v>0</v>
      </c>
      <c r="BL152" s="18" t="s">
        <v>142</v>
      </c>
      <c r="BM152" s="203" t="s">
        <v>1598</v>
      </c>
    </row>
    <row r="153" spans="1:65" s="13" customFormat="1" ht="10.199999999999999">
      <c r="B153" s="205"/>
      <c r="C153" s="206"/>
      <c r="D153" s="207" t="s">
        <v>144</v>
      </c>
      <c r="E153" s="208" t="s">
        <v>18</v>
      </c>
      <c r="F153" s="209" t="s">
        <v>1576</v>
      </c>
      <c r="G153" s="206"/>
      <c r="H153" s="208" t="s">
        <v>18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144</v>
      </c>
      <c r="AU153" s="215" t="s">
        <v>80</v>
      </c>
      <c r="AV153" s="13" t="s">
        <v>78</v>
      </c>
      <c r="AW153" s="13" t="s">
        <v>33</v>
      </c>
      <c r="AX153" s="13" t="s">
        <v>71</v>
      </c>
      <c r="AY153" s="215" t="s">
        <v>135</v>
      </c>
    </row>
    <row r="154" spans="1:65" s="14" customFormat="1" ht="10.199999999999999">
      <c r="B154" s="216"/>
      <c r="C154" s="217"/>
      <c r="D154" s="207" t="s">
        <v>144</v>
      </c>
      <c r="E154" s="218" t="s">
        <v>18</v>
      </c>
      <c r="F154" s="219" t="s">
        <v>1599</v>
      </c>
      <c r="G154" s="217"/>
      <c r="H154" s="220">
        <v>1.5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144</v>
      </c>
      <c r="AU154" s="226" t="s">
        <v>80</v>
      </c>
      <c r="AV154" s="14" t="s">
        <v>80</v>
      </c>
      <c r="AW154" s="14" t="s">
        <v>33</v>
      </c>
      <c r="AX154" s="14" t="s">
        <v>71</v>
      </c>
      <c r="AY154" s="226" t="s">
        <v>135</v>
      </c>
    </row>
    <row r="155" spans="1:65" s="14" customFormat="1" ht="10.199999999999999">
      <c r="B155" s="216"/>
      <c r="C155" s="217"/>
      <c r="D155" s="207" t="s">
        <v>144</v>
      </c>
      <c r="E155" s="218" t="s">
        <v>18</v>
      </c>
      <c r="F155" s="219" t="s">
        <v>1599</v>
      </c>
      <c r="G155" s="217"/>
      <c r="H155" s="220">
        <v>1.5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144</v>
      </c>
      <c r="AU155" s="226" t="s">
        <v>80</v>
      </c>
      <c r="AV155" s="14" t="s">
        <v>80</v>
      </c>
      <c r="AW155" s="14" t="s">
        <v>33</v>
      </c>
      <c r="AX155" s="14" t="s">
        <v>71</v>
      </c>
      <c r="AY155" s="226" t="s">
        <v>135</v>
      </c>
    </row>
    <row r="156" spans="1:65" s="15" customFormat="1" ht="10.199999999999999">
      <c r="B156" s="227"/>
      <c r="C156" s="228"/>
      <c r="D156" s="207" t="s">
        <v>144</v>
      </c>
      <c r="E156" s="229" t="s">
        <v>18</v>
      </c>
      <c r="F156" s="230" t="s">
        <v>147</v>
      </c>
      <c r="G156" s="228"/>
      <c r="H156" s="231">
        <v>3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144</v>
      </c>
      <c r="AU156" s="237" t="s">
        <v>80</v>
      </c>
      <c r="AV156" s="15" t="s">
        <v>142</v>
      </c>
      <c r="AW156" s="15" t="s">
        <v>33</v>
      </c>
      <c r="AX156" s="15" t="s">
        <v>78</v>
      </c>
      <c r="AY156" s="237" t="s">
        <v>135</v>
      </c>
    </row>
    <row r="157" spans="1:65" s="2" customFormat="1" ht="21.75" customHeight="1">
      <c r="A157" s="35"/>
      <c r="B157" s="36"/>
      <c r="C157" s="193" t="s">
        <v>236</v>
      </c>
      <c r="D157" s="193" t="s">
        <v>137</v>
      </c>
      <c r="E157" s="194" t="s">
        <v>1600</v>
      </c>
      <c r="F157" s="195" t="s">
        <v>1601</v>
      </c>
      <c r="G157" s="196" t="s">
        <v>170</v>
      </c>
      <c r="H157" s="197">
        <v>0.02</v>
      </c>
      <c r="I157" s="198"/>
      <c r="J157" s="197">
        <f>ROUND(I157*H157,2)</f>
        <v>0</v>
      </c>
      <c r="K157" s="195" t="s">
        <v>141</v>
      </c>
      <c r="L157" s="40"/>
      <c r="M157" s="199" t="s">
        <v>18</v>
      </c>
      <c r="N157" s="200" t="s">
        <v>42</v>
      </c>
      <c r="O157" s="65"/>
      <c r="P157" s="201">
        <f>O157*H157</f>
        <v>0</v>
      </c>
      <c r="Q157" s="201">
        <v>1.05871</v>
      </c>
      <c r="R157" s="201">
        <f>Q157*H157</f>
        <v>2.1174200000000001E-2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142</v>
      </c>
      <c r="AT157" s="203" t="s">
        <v>137</v>
      </c>
      <c r="AU157" s="203" t="s">
        <v>80</v>
      </c>
      <c r="AY157" s="18" t="s">
        <v>135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78</v>
      </c>
      <c r="BK157" s="204">
        <f>ROUND(I157*H157,2)</f>
        <v>0</v>
      </c>
      <c r="BL157" s="18" t="s">
        <v>142</v>
      </c>
      <c r="BM157" s="203" t="s">
        <v>1602</v>
      </c>
    </row>
    <row r="158" spans="1:65" s="14" customFormat="1" ht="10.199999999999999">
      <c r="B158" s="216"/>
      <c r="C158" s="217"/>
      <c r="D158" s="207" t="s">
        <v>144</v>
      </c>
      <c r="E158" s="218" t="s">
        <v>18</v>
      </c>
      <c r="F158" s="219" t="s">
        <v>1603</v>
      </c>
      <c r="G158" s="217"/>
      <c r="H158" s="220">
        <v>0.02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144</v>
      </c>
      <c r="AU158" s="226" t="s">
        <v>80</v>
      </c>
      <c r="AV158" s="14" t="s">
        <v>80</v>
      </c>
      <c r="AW158" s="14" t="s">
        <v>33</v>
      </c>
      <c r="AX158" s="14" t="s">
        <v>71</v>
      </c>
      <c r="AY158" s="226" t="s">
        <v>135</v>
      </c>
    </row>
    <row r="159" spans="1:65" s="15" customFormat="1" ht="10.199999999999999">
      <c r="B159" s="227"/>
      <c r="C159" s="228"/>
      <c r="D159" s="207" t="s">
        <v>144</v>
      </c>
      <c r="E159" s="229" t="s">
        <v>18</v>
      </c>
      <c r="F159" s="230" t="s">
        <v>147</v>
      </c>
      <c r="G159" s="228"/>
      <c r="H159" s="231">
        <v>0.02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144</v>
      </c>
      <c r="AU159" s="237" t="s">
        <v>80</v>
      </c>
      <c r="AV159" s="15" t="s">
        <v>142</v>
      </c>
      <c r="AW159" s="15" t="s">
        <v>33</v>
      </c>
      <c r="AX159" s="15" t="s">
        <v>78</v>
      </c>
      <c r="AY159" s="237" t="s">
        <v>135</v>
      </c>
    </row>
    <row r="160" spans="1:65" s="12" customFormat="1" ht="22.8" customHeight="1">
      <c r="B160" s="177"/>
      <c r="C160" s="178"/>
      <c r="D160" s="179" t="s">
        <v>70</v>
      </c>
      <c r="E160" s="191" t="s">
        <v>155</v>
      </c>
      <c r="F160" s="191" t="s">
        <v>173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SUM(P161:P165)</f>
        <v>0</v>
      </c>
      <c r="Q160" s="185"/>
      <c r="R160" s="186">
        <f>SUM(R161:R165)</f>
        <v>3.2566589999999995</v>
      </c>
      <c r="S160" s="185"/>
      <c r="T160" s="187">
        <f>SUM(T161:T165)</f>
        <v>0</v>
      </c>
      <c r="AR160" s="188" t="s">
        <v>78</v>
      </c>
      <c r="AT160" s="189" t="s">
        <v>70</v>
      </c>
      <c r="AU160" s="189" t="s">
        <v>78</v>
      </c>
      <c r="AY160" s="188" t="s">
        <v>135</v>
      </c>
      <c r="BK160" s="190">
        <f>SUM(BK161:BK165)</f>
        <v>0</v>
      </c>
    </row>
    <row r="161" spans="1:65" s="2" customFormat="1" ht="21.75" customHeight="1">
      <c r="A161" s="35"/>
      <c r="B161" s="36"/>
      <c r="C161" s="193" t="s">
        <v>242</v>
      </c>
      <c r="D161" s="193" t="s">
        <v>137</v>
      </c>
      <c r="E161" s="194" t="s">
        <v>1604</v>
      </c>
      <c r="F161" s="195" t="s">
        <v>1605</v>
      </c>
      <c r="G161" s="196" t="s">
        <v>140</v>
      </c>
      <c r="H161" s="197">
        <v>18.899999999999999</v>
      </c>
      <c r="I161" s="198"/>
      <c r="J161" s="197">
        <f>ROUND(I161*H161,2)</f>
        <v>0</v>
      </c>
      <c r="K161" s="195" t="s">
        <v>141</v>
      </c>
      <c r="L161" s="40"/>
      <c r="M161" s="199" t="s">
        <v>18</v>
      </c>
      <c r="N161" s="200" t="s">
        <v>42</v>
      </c>
      <c r="O161" s="65"/>
      <c r="P161" s="201">
        <f>O161*H161</f>
        <v>0</v>
      </c>
      <c r="Q161" s="201">
        <v>0.17230999999999999</v>
      </c>
      <c r="R161" s="201">
        <f>Q161*H161</f>
        <v>3.2566589999999995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142</v>
      </c>
      <c r="AT161" s="203" t="s">
        <v>137</v>
      </c>
      <c r="AU161" s="203" t="s">
        <v>80</v>
      </c>
      <c r="AY161" s="18" t="s">
        <v>135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78</v>
      </c>
      <c r="BK161" s="204">
        <f>ROUND(I161*H161,2)</f>
        <v>0</v>
      </c>
      <c r="BL161" s="18" t="s">
        <v>142</v>
      </c>
      <c r="BM161" s="203" t="s">
        <v>1606</v>
      </c>
    </row>
    <row r="162" spans="1:65" s="13" customFormat="1" ht="10.199999999999999">
      <c r="B162" s="205"/>
      <c r="C162" s="206"/>
      <c r="D162" s="207" t="s">
        <v>144</v>
      </c>
      <c r="E162" s="208" t="s">
        <v>18</v>
      </c>
      <c r="F162" s="209" t="s">
        <v>1346</v>
      </c>
      <c r="G162" s="206"/>
      <c r="H162" s="208" t="s">
        <v>18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144</v>
      </c>
      <c r="AU162" s="215" t="s">
        <v>80</v>
      </c>
      <c r="AV162" s="13" t="s">
        <v>78</v>
      </c>
      <c r="AW162" s="13" t="s">
        <v>33</v>
      </c>
      <c r="AX162" s="13" t="s">
        <v>71</v>
      </c>
      <c r="AY162" s="215" t="s">
        <v>135</v>
      </c>
    </row>
    <row r="163" spans="1:65" s="14" customFormat="1" ht="10.199999999999999">
      <c r="B163" s="216"/>
      <c r="C163" s="217"/>
      <c r="D163" s="207" t="s">
        <v>144</v>
      </c>
      <c r="E163" s="218" t="s">
        <v>18</v>
      </c>
      <c r="F163" s="219" t="s">
        <v>1607</v>
      </c>
      <c r="G163" s="217"/>
      <c r="H163" s="220">
        <v>9.4499999999999993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144</v>
      </c>
      <c r="AU163" s="226" t="s">
        <v>80</v>
      </c>
      <c r="AV163" s="14" t="s">
        <v>80</v>
      </c>
      <c r="AW163" s="14" t="s">
        <v>33</v>
      </c>
      <c r="AX163" s="14" t="s">
        <v>71</v>
      </c>
      <c r="AY163" s="226" t="s">
        <v>135</v>
      </c>
    </row>
    <row r="164" spans="1:65" s="14" customFormat="1" ht="10.199999999999999">
      <c r="B164" s="216"/>
      <c r="C164" s="217"/>
      <c r="D164" s="207" t="s">
        <v>144</v>
      </c>
      <c r="E164" s="218" t="s">
        <v>18</v>
      </c>
      <c r="F164" s="219" t="s">
        <v>1607</v>
      </c>
      <c r="G164" s="217"/>
      <c r="H164" s="220">
        <v>9.4499999999999993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144</v>
      </c>
      <c r="AU164" s="226" t="s">
        <v>80</v>
      </c>
      <c r="AV164" s="14" t="s">
        <v>80</v>
      </c>
      <c r="AW164" s="14" t="s">
        <v>33</v>
      </c>
      <c r="AX164" s="14" t="s">
        <v>71</v>
      </c>
      <c r="AY164" s="226" t="s">
        <v>135</v>
      </c>
    </row>
    <row r="165" spans="1:65" s="15" customFormat="1" ht="10.199999999999999">
      <c r="B165" s="227"/>
      <c r="C165" s="228"/>
      <c r="D165" s="207" t="s">
        <v>144</v>
      </c>
      <c r="E165" s="229" t="s">
        <v>18</v>
      </c>
      <c r="F165" s="230" t="s">
        <v>147</v>
      </c>
      <c r="G165" s="228"/>
      <c r="H165" s="231">
        <v>18.899999999999999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144</v>
      </c>
      <c r="AU165" s="237" t="s">
        <v>80</v>
      </c>
      <c r="AV165" s="15" t="s">
        <v>142</v>
      </c>
      <c r="AW165" s="15" t="s">
        <v>33</v>
      </c>
      <c r="AX165" s="15" t="s">
        <v>78</v>
      </c>
      <c r="AY165" s="237" t="s">
        <v>135</v>
      </c>
    </row>
    <row r="166" spans="1:65" s="12" customFormat="1" ht="22.8" customHeight="1">
      <c r="B166" s="177"/>
      <c r="C166" s="178"/>
      <c r="D166" s="179" t="s">
        <v>70</v>
      </c>
      <c r="E166" s="191" t="s">
        <v>142</v>
      </c>
      <c r="F166" s="191" t="s">
        <v>235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SUM(P167:P191)</f>
        <v>0</v>
      </c>
      <c r="Q166" s="185"/>
      <c r="R166" s="186">
        <f>SUM(R167:R191)</f>
        <v>1.0117385000000001</v>
      </c>
      <c r="S166" s="185"/>
      <c r="T166" s="187">
        <f>SUM(T167:T191)</f>
        <v>0</v>
      </c>
      <c r="AR166" s="188" t="s">
        <v>78</v>
      </c>
      <c r="AT166" s="189" t="s">
        <v>70</v>
      </c>
      <c r="AU166" s="189" t="s">
        <v>78</v>
      </c>
      <c r="AY166" s="188" t="s">
        <v>135</v>
      </c>
      <c r="BK166" s="190">
        <f>SUM(BK167:BK191)</f>
        <v>0</v>
      </c>
    </row>
    <row r="167" spans="1:65" s="2" customFormat="1" ht="21.75" customHeight="1">
      <c r="A167" s="35"/>
      <c r="B167" s="36"/>
      <c r="C167" s="193" t="s">
        <v>247</v>
      </c>
      <c r="D167" s="193" t="s">
        <v>137</v>
      </c>
      <c r="E167" s="194" t="s">
        <v>1608</v>
      </c>
      <c r="F167" s="195" t="s">
        <v>1609</v>
      </c>
      <c r="G167" s="196" t="s">
        <v>170</v>
      </c>
      <c r="H167" s="197">
        <v>0.19</v>
      </c>
      <c r="I167" s="198"/>
      <c r="J167" s="197">
        <f>ROUND(I167*H167,2)</f>
        <v>0</v>
      </c>
      <c r="K167" s="195" t="s">
        <v>141</v>
      </c>
      <c r="L167" s="40"/>
      <c r="M167" s="199" t="s">
        <v>18</v>
      </c>
      <c r="N167" s="200" t="s">
        <v>42</v>
      </c>
      <c r="O167" s="65"/>
      <c r="P167" s="201">
        <f>O167*H167</f>
        <v>0</v>
      </c>
      <c r="Q167" s="201">
        <v>1.7090000000000001E-2</v>
      </c>
      <c r="R167" s="201">
        <f>Q167*H167</f>
        <v>3.2471000000000002E-3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142</v>
      </c>
      <c r="AT167" s="203" t="s">
        <v>137</v>
      </c>
      <c r="AU167" s="203" t="s">
        <v>80</v>
      </c>
      <c r="AY167" s="18" t="s">
        <v>135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78</v>
      </c>
      <c r="BK167" s="204">
        <f>ROUND(I167*H167,2)</f>
        <v>0</v>
      </c>
      <c r="BL167" s="18" t="s">
        <v>142</v>
      </c>
      <c r="BM167" s="203" t="s">
        <v>1610</v>
      </c>
    </row>
    <row r="168" spans="1:65" s="14" customFormat="1" ht="10.199999999999999">
      <c r="B168" s="216"/>
      <c r="C168" s="217"/>
      <c r="D168" s="207" t="s">
        <v>144</v>
      </c>
      <c r="E168" s="218" t="s">
        <v>18</v>
      </c>
      <c r="F168" s="219" t="s">
        <v>1611</v>
      </c>
      <c r="G168" s="217"/>
      <c r="H168" s="220">
        <v>0.19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144</v>
      </c>
      <c r="AU168" s="226" t="s">
        <v>80</v>
      </c>
      <c r="AV168" s="14" t="s">
        <v>80</v>
      </c>
      <c r="AW168" s="14" t="s">
        <v>33</v>
      </c>
      <c r="AX168" s="14" t="s">
        <v>71</v>
      </c>
      <c r="AY168" s="226" t="s">
        <v>135</v>
      </c>
    </row>
    <row r="169" spans="1:65" s="15" customFormat="1" ht="10.199999999999999">
      <c r="B169" s="227"/>
      <c r="C169" s="228"/>
      <c r="D169" s="207" t="s">
        <v>144</v>
      </c>
      <c r="E169" s="229" t="s">
        <v>18</v>
      </c>
      <c r="F169" s="230" t="s">
        <v>147</v>
      </c>
      <c r="G169" s="228"/>
      <c r="H169" s="231">
        <v>0.19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144</v>
      </c>
      <c r="AU169" s="237" t="s">
        <v>80</v>
      </c>
      <c r="AV169" s="15" t="s">
        <v>142</v>
      </c>
      <c r="AW169" s="15" t="s">
        <v>33</v>
      </c>
      <c r="AX169" s="15" t="s">
        <v>78</v>
      </c>
      <c r="AY169" s="237" t="s">
        <v>135</v>
      </c>
    </row>
    <row r="170" spans="1:65" s="2" customFormat="1" ht="16.5" customHeight="1">
      <c r="A170" s="35"/>
      <c r="B170" s="36"/>
      <c r="C170" s="238" t="s">
        <v>8</v>
      </c>
      <c r="D170" s="238" t="s">
        <v>281</v>
      </c>
      <c r="E170" s="239" t="s">
        <v>1612</v>
      </c>
      <c r="F170" s="240" t="s">
        <v>1613</v>
      </c>
      <c r="G170" s="241" t="s">
        <v>170</v>
      </c>
      <c r="H170" s="242">
        <v>0.19</v>
      </c>
      <c r="I170" s="243"/>
      <c r="J170" s="242">
        <f>ROUND(I170*H170,2)</f>
        <v>0</v>
      </c>
      <c r="K170" s="240" t="s">
        <v>141</v>
      </c>
      <c r="L170" s="244"/>
      <c r="M170" s="245" t="s">
        <v>18</v>
      </c>
      <c r="N170" s="246" t="s">
        <v>42</v>
      </c>
      <c r="O170" s="65"/>
      <c r="P170" s="201">
        <f>O170*H170</f>
        <v>0</v>
      </c>
      <c r="Q170" s="201">
        <v>1</v>
      </c>
      <c r="R170" s="201">
        <f>Q170*H170</f>
        <v>0.19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199</v>
      </c>
      <c r="AT170" s="203" t="s">
        <v>281</v>
      </c>
      <c r="AU170" s="203" t="s">
        <v>80</v>
      </c>
      <c r="AY170" s="18" t="s">
        <v>135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78</v>
      </c>
      <c r="BK170" s="204">
        <f>ROUND(I170*H170,2)</f>
        <v>0</v>
      </c>
      <c r="BL170" s="18" t="s">
        <v>142</v>
      </c>
      <c r="BM170" s="203" t="s">
        <v>1614</v>
      </c>
    </row>
    <row r="171" spans="1:65" s="14" customFormat="1" ht="10.199999999999999">
      <c r="B171" s="216"/>
      <c r="C171" s="217"/>
      <c r="D171" s="207" t="s">
        <v>144</v>
      </c>
      <c r="E171" s="218" t="s">
        <v>18</v>
      </c>
      <c r="F171" s="219" t="s">
        <v>1611</v>
      </c>
      <c r="G171" s="217"/>
      <c r="H171" s="220">
        <v>0.19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144</v>
      </c>
      <c r="AU171" s="226" t="s">
        <v>80</v>
      </c>
      <c r="AV171" s="14" t="s">
        <v>80</v>
      </c>
      <c r="AW171" s="14" t="s">
        <v>33</v>
      </c>
      <c r="AX171" s="14" t="s">
        <v>71</v>
      </c>
      <c r="AY171" s="226" t="s">
        <v>135</v>
      </c>
    </row>
    <row r="172" spans="1:65" s="15" customFormat="1" ht="10.199999999999999">
      <c r="B172" s="227"/>
      <c r="C172" s="228"/>
      <c r="D172" s="207" t="s">
        <v>144</v>
      </c>
      <c r="E172" s="229" t="s">
        <v>18</v>
      </c>
      <c r="F172" s="230" t="s">
        <v>147</v>
      </c>
      <c r="G172" s="228"/>
      <c r="H172" s="231">
        <v>0.19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144</v>
      </c>
      <c r="AU172" s="237" t="s">
        <v>80</v>
      </c>
      <c r="AV172" s="15" t="s">
        <v>142</v>
      </c>
      <c r="AW172" s="15" t="s">
        <v>33</v>
      </c>
      <c r="AX172" s="15" t="s">
        <v>78</v>
      </c>
      <c r="AY172" s="237" t="s">
        <v>135</v>
      </c>
    </row>
    <row r="173" spans="1:65" s="2" customFormat="1" ht="16.5" customHeight="1">
      <c r="A173" s="35"/>
      <c r="B173" s="36"/>
      <c r="C173" s="193" t="s">
        <v>261</v>
      </c>
      <c r="D173" s="193" t="s">
        <v>137</v>
      </c>
      <c r="E173" s="194" t="s">
        <v>1615</v>
      </c>
      <c r="F173" s="195" t="s">
        <v>1616</v>
      </c>
      <c r="G173" s="196" t="s">
        <v>150</v>
      </c>
      <c r="H173" s="197">
        <v>0.32</v>
      </c>
      <c r="I173" s="198"/>
      <c r="J173" s="197">
        <f>ROUND(I173*H173,2)</f>
        <v>0</v>
      </c>
      <c r="K173" s="195" t="s">
        <v>141</v>
      </c>
      <c r="L173" s="40"/>
      <c r="M173" s="199" t="s">
        <v>18</v>
      </c>
      <c r="N173" s="200" t="s">
        <v>42</v>
      </c>
      <c r="O173" s="65"/>
      <c r="P173" s="201">
        <f>O173*H173</f>
        <v>0</v>
      </c>
      <c r="Q173" s="201">
        <v>2.4533999999999998</v>
      </c>
      <c r="R173" s="201">
        <f>Q173*H173</f>
        <v>0.78508800000000001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142</v>
      </c>
      <c r="AT173" s="203" t="s">
        <v>137</v>
      </c>
      <c r="AU173" s="203" t="s">
        <v>80</v>
      </c>
      <c r="AY173" s="18" t="s">
        <v>135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78</v>
      </c>
      <c r="BK173" s="204">
        <f>ROUND(I173*H173,2)</f>
        <v>0</v>
      </c>
      <c r="BL173" s="18" t="s">
        <v>142</v>
      </c>
      <c r="BM173" s="203" t="s">
        <v>1617</v>
      </c>
    </row>
    <row r="174" spans="1:65" s="13" customFormat="1" ht="10.199999999999999">
      <c r="B174" s="205"/>
      <c r="C174" s="206"/>
      <c r="D174" s="207" t="s">
        <v>144</v>
      </c>
      <c r="E174" s="208" t="s">
        <v>18</v>
      </c>
      <c r="F174" s="209" t="s">
        <v>1570</v>
      </c>
      <c r="G174" s="206"/>
      <c r="H174" s="208" t="s">
        <v>18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144</v>
      </c>
      <c r="AU174" s="215" t="s">
        <v>80</v>
      </c>
      <c r="AV174" s="13" t="s">
        <v>78</v>
      </c>
      <c r="AW174" s="13" t="s">
        <v>33</v>
      </c>
      <c r="AX174" s="13" t="s">
        <v>71</v>
      </c>
      <c r="AY174" s="215" t="s">
        <v>135</v>
      </c>
    </row>
    <row r="175" spans="1:65" s="14" customFormat="1" ht="10.199999999999999">
      <c r="B175" s="216"/>
      <c r="C175" s="217"/>
      <c r="D175" s="207" t="s">
        <v>144</v>
      </c>
      <c r="E175" s="218" t="s">
        <v>18</v>
      </c>
      <c r="F175" s="219" t="s">
        <v>1618</v>
      </c>
      <c r="G175" s="217"/>
      <c r="H175" s="220">
        <v>0.16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144</v>
      </c>
      <c r="AU175" s="226" t="s">
        <v>80</v>
      </c>
      <c r="AV175" s="14" t="s">
        <v>80</v>
      </c>
      <c r="AW175" s="14" t="s">
        <v>33</v>
      </c>
      <c r="AX175" s="14" t="s">
        <v>71</v>
      </c>
      <c r="AY175" s="226" t="s">
        <v>135</v>
      </c>
    </row>
    <row r="176" spans="1:65" s="14" customFormat="1" ht="10.199999999999999">
      <c r="B176" s="216"/>
      <c r="C176" s="217"/>
      <c r="D176" s="207" t="s">
        <v>144</v>
      </c>
      <c r="E176" s="218" t="s">
        <v>18</v>
      </c>
      <c r="F176" s="219" t="s">
        <v>1618</v>
      </c>
      <c r="G176" s="217"/>
      <c r="H176" s="220">
        <v>0.16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144</v>
      </c>
      <c r="AU176" s="226" t="s">
        <v>80</v>
      </c>
      <c r="AV176" s="14" t="s">
        <v>80</v>
      </c>
      <c r="AW176" s="14" t="s">
        <v>33</v>
      </c>
      <c r="AX176" s="14" t="s">
        <v>71</v>
      </c>
      <c r="AY176" s="226" t="s">
        <v>135</v>
      </c>
    </row>
    <row r="177" spans="1:65" s="15" customFormat="1" ht="10.199999999999999">
      <c r="B177" s="227"/>
      <c r="C177" s="228"/>
      <c r="D177" s="207" t="s">
        <v>144</v>
      </c>
      <c r="E177" s="229" t="s">
        <v>18</v>
      </c>
      <c r="F177" s="230" t="s">
        <v>147</v>
      </c>
      <c r="G177" s="228"/>
      <c r="H177" s="231">
        <v>0.32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144</v>
      </c>
      <c r="AU177" s="237" t="s">
        <v>80</v>
      </c>
      <c r="AV177" s="15" t="s">
        <v>142</v>
      </c>
      <c r="AW177" s="15" t="s">
        <v>33</v>
      </c>
      <c r="AX177" s="15" t="s">
        <v>78</v>
      </c>
      <c r="AY177" s="237" t="s">
        <v>135</v>
      </c>
    </row>
    <row r="178" spans="1:65" s="2" customFormat="1" ht="16.5" customHeight="1">
      <c r="A178" s="35"/>
      <c r="B178" s="36"/>
      <c r="C178" s="193" t="s">
        <v>265</v>
      </c>
      <c r="D178" s="193" t="s">
        <v>137</v>
      </c>
      <c r="E178" s="194" t="s">
        <v>1619</v>
      </c>
      <c r="F178" s="195" t="s">
        <v>1620</v>
      </c>
      <c r="G178" s="196" t="s">
        <v>140</v>
      </c>
      <c r="H178" s="197">
        <v>2.38</v>
      </c>
      <c r="I178" s="198"/>
      <c r="J178" s="197">
        <f>ROUND(I178*H178,2)</f>
        <v>0</v>
      </c>
      <c r="K178" s="195" t="s">
        <v>141</v>
      </c>
      <c r="L178" s="40"/>
      <c r="M178" s="199" t="s">
        <v>18</v>
      </c>
      <c r="N178" s="200" t="s">
        <v>42</v>
      </c>
      <c r="O178" s="65"/>
      <c r="P178" s="201">
        <f>O178*H178</f>
        <v>0</v>
      </c>
      <c r="Q178" s="201">
        <v>5.1900000000000002E-3</v>
      </c>
      <c r="R178" s="201">
        <f>Q178*H178</f>
        <v>1.2352200000000001E-2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142</v>
      </c>
      <c r="AT178" s="203" t="s">
        <v>137</v>
      </c>
      <c r="AU178" s="203" t="s">
        <v>80</v>
      </c>
      <c r="AY178" s="18" t="s">
        <v>135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78</v>
      </c>
      <c r="BK178" s="204">
        <f>ROUND(I178*H178,2)</f>
        <v>0</v>
      </c>
      <c r="BL178" s="18" t="s">
        <v>142</v>
      </c>
      <c r="BM178" s="203" t="s">
        <v>1621</v>
      </c>
    </row>
    <row r="179" spans="1:65" s="13" customFormat="1" ht="10.199999999999999">
      <c r="B179" s="205"/>
      <c r="C179" s="206"/>
      <c r="D179" s="207" t="s">
        <v>144</v>
      </c>
      <c r="E179" s="208" t="s">
        <v>18</v>
      </c>
      <c r="F179" s="209" t="s">
        <v>1570</v>
      </c>
      <c r="G179" s="206"/>
      <c r="H179" s="208" t="s">
        <v>18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144</v>
      </c>
      <c r="AU179" s="215" t="s">
        <v>80</v>
      </c>
      <c r="AV179" s="13" t="s">
        <v>78</v>
      </c>
      <c r="AW179" s="13" t="s">
        <v>33</v>
      </c>
      <c r="AX179" s="13" t="s">
        <v>71</v>
      </c>
      <c r="AY179" s="215" t="s">
        <v>135</v>
      </c>
    </row>
    <row r="180" spans="1:65" s="14" customFormat="1" ht="10.199999999999999">
      <c r="B180" s="216"/>
      <c r="C180" s="217"/>
      <c r="D180" s="207" t="s">
        <v>144</v>
      </c>
      <c r="E180" s="218" t="s">
        <v>18</v>
      </c>
      <c r="F180" s="219" t="s">
        <v>1622</v>
      </c>
      <c r="G180" s="217"/>
      <c r="H180" s="220">
        <v>1.19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144</v>
      </c>
      <c r="AU180" s="226" t="s">
        <v>80</v>
      </c>
      <c r="AV180" s="14" t="s">
        <v>80</v>
      </c>
      <c r="AW180" s="14" t="s">
        <v>33</v>
      </c>
      <c r="AX180" s="14" t="s">
        <v>71</v>
      </c>
      <c r="AY180" s="226" t="s">
        <v>135</v>
      </c>
    </row>
    <row r="181" spans="1:65" s="14" customFormat="1" ht="10.199999999999999">
      <c r="B181" s="216"/>
      <c r="C181" s="217"/>
      <c r="D181" s="207" t="s">
        <v>144</v>
      </c>
      <c r="E181" s="218" t="s">
        <v>18</v>
      </c>
      <c r="F181" s="219" t="s">
        <v>1623</v>
      </c>
      <c r="G181" s="217"/>
      <c r="H181" s="220">
        <v>1.19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144</v>
      </c>
      <c r="AU181" s="226" t="s">
        <v>80</v>
      </c>
      <c r="AV181" s="14" t="s">
        <v>80</v>
      </c>
      <c r="AW181" s="14" t="s">
        <v>33</v>
      </c>
      <c r="AX181" s="14" t="s">
        <v>71</v>
      </c>
      <c r="AY181" s="226" t="s">
        <v>135</v>
      </c>
    </row>
    <row r="182" spans="1:65" s="15" customFormat="1" ht="10.199999999999999">
      <c r="B182" s="227"/>
      <c r="C182" s="228"/>
      <c r="D182" s="207" t="s">
        <v>144</v>
      </c>
      <c r="E182" s="229" t="s">
        <v>18</v>
      </c>
      <c r="F182" s="230" t="s">
        <v>147</v>
      </c>
      <c r="G182" s="228"/>
      <c r="H182" s="231">
        <v>2.38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144</v>
      </c>
      <c r="AU182" s="237" t="s">
        <v>80</v>
      </c>
      <c r="AV182" s="15" t="s">
        <v>142</v>
      </c>
      <c r="AW182" s="15" t="s">
        <v>33</v>
      </c>
      <c r="AX182" s="15" t="s">
        <v>78</v>
      </c>
      <c r="AY182" s="237" t="s">
        <v>135</v>
      </c>
    </row>
    <row r="183" spans="1:65" s="2" customFormat="1" ht="16.5" customHeight="1">
      <c r="A183" s="35"/>
      <c r="B183" s="36"/>
      <c r="C183" s="193" t="s">
        <v>271</v>
      </c>
      <c r="D183" s="193" t="s">
        <v>137</v>
      </c>
      <c r="E183" s="194" t="s">
        <v>1624</v>
      </c>
      <c r="F183" s="195" t="s">
        <v>1625</v>
      </c>
      <c r="G183" s="196" t="s">
        <v>140</v>
      </c>
      <c r="H183" s="197">
        <v>2.38</v>
      </c>
      <c r="I183" s="198"/>
      <c r="J183" s="197">
        <f>ROUND(I183*H183,2)</f>
        <v>0</v>
      </c>
      <c r="K183" s="195" t="s">
        <v>141</v>
      </c>
      <c r="L183" s="40"/>
      <c r="M183" s="199" t="s">
        <v>18</v>
      </c>
      <c r="N183" s="200" t="s">
        <v>42</v>
      </c>
      <c r="O183" s="65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142</v>
      </c>
      <c r="AT183" s="203" t="s">
        <v>137</v>
      </c>
      <c r="AU183" s="203" t="s">
        <v>80</v>
      </c>
      <c r="AY183" s="18" t="s">
        <v>135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78</v>
      </c>
      <c r="BK183" s="204">
        <f>ROUND(I183*H183,2)</f>
        <v>0</v>
      </c>
      <c r="BL183" s="18" t="s">
        <v>142</v>
      </c>
      <c r="BM183" s="203" t="s">
        <v>1626</v>
      </c>
    </row>
    <row r="184" spans="1:65" s="13" customFormat="1" ht="10.199999999999999">
      <c r="B184" s="205"/>
      <c r="C184" s="206"/>
      <c r="D184" s="207" t="s">
        <v>144</v>
      </c>
      <c r="E184" s="208" t="s">
        <v>18</v>
      </c>
      <c r="F184" s="209" t="s">
        <v>1570</v>
      </c>
      <c r="G184" s="206"/>
      <c r="H184" s="208" t="s">
        <v>18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144</v>
      </c>
      <c r="AU184" s="215" t="s">
        <v>80</v>
      </c>
      <c r="AV184" s="13" t="s">
        <v>78</v>
      </c>
      <c r="AW184" s="13" t="s">
        <v>33</v>
      </c>
      <c r="AX184" s="13" t="s">
        <v>71</v>
      </c>
      <c r="AY184" s="215" t="s">
        <v>135</v>
      </c>
    </row>
    <row r="185" spans="1:65" s="14" customFormat="1" ht="10.199999999999999">
      <c r="B185" s="216"/>
      <c r="C185" s="217"/>
      <c r="D185" s="207" t="s">
        <v>144</v>
      </c>
      <c r="E185" s="218" t="s">
        <v>18</v>
      </c>
      <c r="F185" s="219" t="s">
        <v>1622</v>
      </c>
      <c r="G185" s="217"/>
      <c r="H185" s="220">
        <v>1.19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144</v>
      </c>
      <c r="AU185" s="226" t="s">
        <v>80</v>
      </c>
      <c r="AV185" s="14" t="s">
        <v>80</v>
      </c>
      <c r="AW185" s="14" t="s">
        <v>33</v>
      </c>
      <c r="AX185" s="14" t="s">
        <v>71</v>
      </c>
      <c r="AY185" s="226" t="s">
        <v>135</v>
      </c>
    </row>
    <row r="186" spans="1:65" s="14" customFormat="1" ht="10.199999999999999">
      <c r="B186" s="216"/>
      <c r="C186" s="217"/>
      <c r="D186" s="207" t="s">
        <v>144</v>
      </c>
      <c r="E186" s="218" t="s">
        <v>18</v>
      </c>
      <c r="F186" s="219" t="s">
        <v>1623</v>
      </c>
      <c r="G186" s="217"/>
      <c r="H186" s="220">
        <v>1.19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144</v>
      </c>
      <c r="AU186" s="226" t="s">
        <v>80</v>
      </c>
      <c r="AV186" s="14" t="s">
        <v>80</v>
      </c>
      <c r="AW186" s="14" t="s">
        <v>33</v>
      </c>
      <c r="AX186" s="14" t="s">
        <v>71</v>
      </c>
      <c r="AY186" s="226" t="s">
        <v>135</v>
      </c>
    </row>
    <row r="187" spans="1:65" s="15" customFormat="1" ht="10.199999999999999">
      <c r="B187" s="227"/>
      <c r="C187" s="228"/>
      <c r="D187" s="207" t="s">
        <v>144</v>
      </c>
      <c r="E187" s="229" t="s">
        <v>18</v>
      </c>
      <c r="F187" s="230" t="s">
        <v>147</v>
      </c>
      <c r="G187" s="228"/>
      <c r="H187" s="231">
        <v>2.38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144</v>
      </c>
      <c r="AU187" s="237" t="s">
        <v>80</v>
      </c>
      <c r="AV187" s="15" t="s">
        <v>142</v>
      </c>
      <c r="AW187" s="15" t="s">
        <v>33</v>
      </c>
      <c r="AX187" s="15" t="s">
        <v>78</v>
      </c>
      <c r="AY187" s="237" t="s">
        <v>135</v>
      </c>
    </row>
    <row r="188" spans="1:65" s="2" customFormat="1" ht="16.5" customHeight="1">
      <c r="A188" s="35"/>
      <c r="B188" s="36"/>
      <c r="C188" s="193" t="s">
        <v>275</v>
      </c>
      <c r="D188" s="193" t="s">
        <v>137</v>
      </c>
      <c r="E188" s="194" t="s">
        <v>1627</v>
      </c>
      <c r="F188" s="195" t="s">
        <v>1628</v>
      </c>
      <c r="G188" s="196" t="s">
        <v>170</v>
      </c>
      <c r="H188" s="197">
        <v>0.02</v>
      </c>
      <c r="I188" s="198"/>
      <c r="J188" s="197">
        <f>ROUND(I188*H188,2)</f>
        <v>0</v>
      </c>
      <c r="K188" s="195" t="s">
        <v>141</v>
      </c>
      <c r="L188" s="40"/>
      <c r="M188" s="199" t="s">
        <v>18</v>
      </c>
      <c r="N188" s="200" t="s">
        <v>42</v>
      </c>
      <c r="O188" s="65"/>
      <c r="P188" s="201">
        <f>O188*H188</f>
        <v>0</v>
      </c>
      <c r="Q188" s="201">
        <v>1.0525599999999999</v>
      </c>
      <c r="R188" s="201">
        <f>Q188*H188</f>
        <v>2.1051199999999999E-2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142</v>
      </c>
      <c r="AT188" s="203" t="s">
        <v>137</v>
      </c>
      <c r="AU188" s="203" t="s">
        <v>80</v>
      </c>
      <c r="AY188" s="18" t="s">
        <v>135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78</v>
      </c>
      <c r="BK188" s="204">
        <f>ROUND(I188*H188,2)</f>
        <v>0</v>
      </c>
      <c r="BL188" s="18" t="s">
        <v>142</v>
      </c>
      <c r="BM188" s="203" t="s">
        <v>1629</v>
      </c>
    </row>
    <row r="189" spans="1:65" s="13" customFormat="1" ht="10.199999999999999">
      <c r="B189" s="205"/>
      <c r="C189" s="206"/>
      <c r="D189" s="207" t="s">
        <v>144</v>
      </c>
      <c r="E189" s="208" t="s">
        <v>18</v>
      </c>
      <c r="F189" s="209" t="s">
        <v>1570</v>
      </c>
      <c r="G189" s="206"/>
      <c r="H189" s="208" t="s">
        <v>18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144</v>
      </c>
      <c r="AU189" s="215" t="s">
        <v>80</v>
      </c>
      <c r="AV189" s="13" t="s">
        <v>78</v>
      </c>
      <c r="AW189" s="13" t="s">
        <v>33</v>
      </c>
      <c r="AX189" s="13" t="s">
        <v>71</v>
      </c>
      <c r="AY189" s="215" t="s">
        <v>135</v>
      </c>
    </row>
    <row r="190" spans="1:65" s="14" customFormat="1" ht="10.199999999999999">
      <c r="B190" s="216"/>
      <c r="C190" s="217"/>
      <c r="D190" s="207" t="s">
        <v>144</v>
      </c>
      <c r="E190" s="218" t="s">
        <v>18</v>
      </c>
      <c r="F190" s="219" t="s">
        <v>1630</v>
      </c>
      <c r="G190" s="217"/>
      <c r="H190" s="220">
        <v>0.02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144</v>
      </c>
      <c r="AU190" s="226" t="s">
        <v>80</v>
      </c>
      <c r="AV190" s="14" t="s">
        <v>80</v>
      </c>
      <c r="AW190" s="14" t="s">
        <v>33</v>
      </c>
      <c r="AX190" s="14" t="s">
        <v>71</v>
      </c>
      <c r="AY190" s="226" t="s">
        <v>135</v>
      </c>
    </row>
    <row r="191" spans="1:65" s="15" customFormat="1" ht="10.199999999999999">
      <c r="B191" s="227"/>
      <c r="C191" s="228"/>
      <c r="D191" s="207" t="s">
        <v>144</v>
      </c>
      <c r="E191" s="229" t="s">
        <v>18</v>
      </c>
      <c r="F191" s="230" t="s">
        <v>147</v>
      </c>
      <c r="G191" s="228"/>
      <c r="H191" s="231">
        <v>0.02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144</v>
      </c>
      <c r="AU191" s="237" t="s">
        <v>80</v>
      </c>
      <c r="AV191" s="15" t="s">
        <v>142</v>
      </c>
      <c r="AW191" s="15" t="s">
        <v>33</v>
      </c>
      <c r="AX191" s="15" t="s">
        <v>78</v>
      </c>
      <c r="AY191" s="237" t="s">
        <v>135</v>
      </c>
    </row>
    <row r="192" spans="1:65" s="12" customFormat="1" ht="22.8" customHeight="1">
      <c r="B192" s="177"/>
      <c r="C192" s="178"/>
      <c r="D192" s="179" t="s">
        <v>70</v>
      </c>
      <c r="E192" s="191" t="s">
        <v>163</v>
      </c>
      <c r="F192" s="191" t="s">
        <v>246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SUM(P193:P215)</f>
        <v>0</v>
      </c>
      <c r="Q192" s="185"/>
      <c r="R192" s="186">
        <f>SUM(R193:R215)</f>
        <v>5.4291454999999997</v>
      </c>
      <c r="S192" s="185"/>
      <c r="T192" s="187">
        <f>SUM(T193:T215)</f>
        <v>2.3660000000000001</v>
      </c>
      <c r="AR192" s="188" t="s">
        <v>78</v>
      </c>
      <c r="AT192" s="189" t="s">
        <v>70</v>
      </c>
      <c r="AU192" s="189" t="s">
        <v>78</v>
      </c>
      <c r="AY192" s="188" t="s">
        <v>135</v>
      </c>
      <c r="BK192" s="190">
        <f>SUM(BK193:BK215)</f>
        <v>0</v>
      </c>
    </row>
    <row r="193" spans="1:65" s="2" customFormat="1" ht="33" customHeight="1">
      <c r="A193" s="35"/>
      <c r="B193" s="36"/>
      <c r="C193" s="193" t="s">
        <v>280</v>
      </c>
      <c r="D193" s="193" t="s">
        <v>137</v>
      </c>
      <c r="E193" s="194" t="s">
        <v>248</v>
      </c>
      <c r="F193" s="195" t="s">
        <v>249</v>
      </c>
      <c r="G193" s="196" t="s">
        <v>140</v>
      </c>
      <c r="H193" s="197">
        <v>9.1</v>
      </c>
      <c r="I193" s="198"/>
      <c r="J193" s="197">
        <f>ROUND(I193*H193,2)</f>
        <v>0</v>
      </c>
      <c r="K193" s="195" t="s">
        <v>141</v>
      </c>
      <c r="L193" s="40"/>
      <c r="M193" s="199" t="s">
        <v>18</v>
      </c>
      <c r="N193" s="200" t="s">
        <v>42</v>
      </c>
      <c r="O193" s="65"/>
      <c r="P193" s="201">
        <f>O193*H193</f>
        <v>0</v>
      </c>
      <c r="Q193" s="201">
        <v>0</v>
      </c>
      <c r="R193" s="201">
        <f>Q193*H193</f>
        <v>0</v>
      </c>
      <c r="S193" s="201">
        <v>0.26</v>
      </c>
      <c r="T193" s="202">
        <f>S193*H193</f>
        <v>2.3660000000000001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142</v>
      </c>
      <c r="AT193" s="203" t="s">
        <v>137</v>
      </c>
      <c r="AU193" s="203" t="s">
        <v>80</v>
      </c>
      <c r="AY193" s="18" t="s">
        <v>135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78</v>
      </c>
      <c r="BK193" s="204">
        <f>ROUND(I193*H193,2)</f>
        <v>0</v>
      </c>
      <c r="BL193" s="18" t="s">
        <v>142</v>
      </c>
      <c r="BM193" s="203" t="s">
        <v>1631</v>
      </c>
    </row>
    <row r="194" spans="1:65" s="13" customFormat="1" ht="10.199999999999999">
      <c r="B194" s="205"/>
      <c r="C194" s="206"/>
      <c r="D194" s="207" t="s">
        <v>144</v>
      </c>
      <c r="E194" s="208" t="s">
        <v>18</v>
      </c>
      <c r="F194" s="209" t="s">
        <v>152</v>
      </c>
      <c r="G194" s="206"/>
      <c r="H194" s="208" t="s">
        <v>18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144</v>
      </c>
      <c r="AU194" s="215" t="s">
        <v>80</v>
      </c>
      <c r="AV194" s="13" t="s">
        <v>78</v>
      </c>
      <c r="AW194" s="13" t="s">
        <v>33</v>
      </c>
      <c r="AX194" s="13" t="s">
        <v>71</v>
      </c>
      <c r="AY194" s="215" t="s">
        <v>135</v>
      </c>
    </row>
    <row r="195" spans="1:65" s="13" customFormat="1" ht="10.199999999999999">
      <c r="B195" s="205"/>
      <c r="C195" s="206"/>
      <c r="D195" s="207" t="s">
        <v>144</v>
      </c>
      <c r="E195" s="208" t="s">
        <v>18</v>
      </c>
      <c r="F195" s="209" t="s">
        <v>1632</v>
      </c>
      <c r="G195" s="206"/>
      <c r="H195" s="208" t="s">
        <v>18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144</v>
      </c>
      <c r="AU195" s="215" t="s">
        <v>80</v>
      </c>
      <c r="AV195" s="13" t="s">
        <v>78</v>
      </c>
      <c r="AW195" s="13" t="s">
        <v>33</v>
      </c>
      <c r="AX195" s="13" t="s">
        <v>71</v>
      </c>
      <c r="AY195" s="215" t="s">
        <v>135</v>
      </c>
    </row>
    <row r="196" spans="1:65" s="14" customFormat="1" ht="10.199999999999999">
      <c r="B196" s="216"/>
      <c r="C196" s="217"/>
      <c r="D196" s="207" t="s">
        <v>144</v>
      </c>
      <c r="E196" s="218" t="s">
        <v>18</v>
      </c>
      <c r="F196" s="219" t="s">
        <v>1633</v>
      </c>
      <c r="G196" s="217"/>
      <c r="H196" s="220">
        <v>9.1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144</v>
      </c>
      <c r="AU196" s="226" t="s">
        <v>80</v>
      </c>
      <c r="AV196" s="14" t="s">
        <v>80</v>
      </c>
      <c r="AW196" s="14" t="s">
        <v>33</v>
      </c>
      <c r="AX196" s="14" t="s">
        <v>71</v>
      </c>
      <c r="AY196" s="226" t="s">
        <v>135</v>
      </c>
    </row>
    <row r="197" spans="1:65" s="15" customFormat="1" ht="10.199999999999999">
      <c r="B197" s="227"/>
      <c r="C197" s="228"/>
      <c r="D197" s="207" t="s">
        <v>144</v>
      </c>
      <c r="E197" s="229" t="s">
        <v>18</v>
      </c>
      <c r="F197" s="230" t="s">
        <v>147</v>
      </c>
      <c r="G197" s="228"/>
      <c r="H197" s="231">
        <v>9.1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144</v>
      </c>
      <c r="AU197" s="237" t="s">
        <v>80</v>
      </c>
      <c r="AV197" s="15" t="s">
        <v>142</v>
      </c>
      <c r="AW197" s="15" t="s">
        <v>33</v>
      </c>
      <c r="AX197" s="15" t="s">
        <v>78</v>
      </c>
      <c r="AY197" s="237" t="s">
        <v>135</v>
      </c>
    </row>
    <row r="198" spans="1:65" s="2" customFormat="1" ht="21.75" customHeight="1">
      <c r="A198" s="35"/>
      <c r="B198" s="36"/>
      <c r="C198" s="193" t="s">
        <v>7</v>
      </c>
      <c r="D198" s="193" t="s">
        <v>137</v>
      </c>
      <c r="E198" s="194" t="s">
        <v>253</v>
      </c>
      <c r="F198" s="195" t="s">
        <v>254</v>
      </c>
      <c r="G198" s="196" t="s">
        <v>140</v>
      </c>
      <c r="H198" s="197">
        <v>16.149999999999999</v>
      </c>
      <c r="I198" s="198"/>
      <c r="J198" s="197">
        <f>ROUND(I198*H198,2)</f>
        <v>0</v>
      </c>
      <c r="K198" s="195" t="s">
        <v>141</v>
      </c>
      <c r="L198" s="40"/>
      <c r="M198" s="199" t="s">
        <v>18</v>
      </c>
      <c r="N198" s="200" t="s">
        <v>42</v>
      </c>
      <c r="O198" s="65"/>
      <c r="P198" s="201">
        <f>O198*H198</f>
        <v>0</v>
      </c>
      <c r="Q198" s="201">
        <v>0.16192000000000001</v>
      </c>
      <c r="R198" s="201">
        <f>Q198*H198</f>
        <v>2.615008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142</v>
      </c>
      <c r="AT198" s="203" t="s">
        <v>137</v>
      </c>
      <c r="AU198" s="203" t="s">
        <v>80</v>
      </c>
      <c r="AY198" s="18" t="s">
        <v>135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78</v>
      </c>
      <c r="BK198" s="204">
        <f>ROUND(I198*H198,2)</f>
        <v>0</v>
      </c>
      <c r="BL198" s="18" t="s">
        <v>142</v>
      </c>
      <c r="BM198" s="203" t="s">
        <v>1634</v>
      </c>
    </row>
    <row r="199" spans="1:65" s="13" customFormat="1" ht="10.199999999999999">
      <c r="B199" s="205"/>
      <c r="C199" s="206"/>
      <c r="D199" s="207" t="s">
        <v>144</v>
      </c>
      <c r="E199" s="208" t="s">
        <v>18</v>
      </c>
      <c r="F199" s="209" t="s">
        <v>256</v>
      </c>
      <c r="G199" s="206"/>
      <c r="H199" s="208" t="s">
        <v>18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144</v>
      </c>
      <c r="AU199" s="215" t="s">
        <v>80</v>
      </c>
      <c r="AV199" s="13" t="s">
        <v>78</v>
      </c>
      <c r="AW199" s="13" t="s">
        <v>33</v>
      </c>
      <c r="AX199" s="13" t="s">
        <v>71</v>
      </c>
      <c r="AY199" s="215" t="s">
        <v>135</v>
      </c>
    </row>
    <row r="200" spans="1:65" s="13" customFormat="1" ht="10.199999999999999">
      <c r="B200" s="205"/>
      <c r="C200" s="206"/>
      <c r="D200" s="207" t="s">
        <v>144</v>
      </c>
      <c r="E200" s="208" t="s">
        <v>18</v>
      </c>
      <c r="F200" s="209" t="s">
        <v>1570</v>
      </c>
      <c r="G200" s="206"/>
      <c r="H200" s="208" t="s">
        <v>18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144</v>
      </c>
      <c r="AU200" s="215" t="s">
        <v>80</v>
      </c>
      <c r="AV200" s="13" t="s">
        <v>78</v>
      </c>
      <c r="AW200" s="13" t="s">
        <v>33</v>
      </c>
      <c r="AX200" s="13" t="s">
        <v>71</v>
      </c>
      <c r="AY200" s="215" t="s">
        <v>135</v>
      </c>
    </row>
    <row r="201" spans="1:65" s="14" customFormat="1" ht="10.199999999999999">
      <c r="B201" s="216"/>
      <c r="C201" s="217"/>
      <c r="D201" s="207" t="s">
        <v>144</v>
      </c>
      <c r="E201" s="218" t="s">
        <v>18</v>
      </c>
      <c r="F201" s="219" t="s">
        <v>1635</v>
      </c>
      <c r="G201" s="217"/>
      <c r="H201" s="220">
        <v>19.75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144</v>
      </c>
      <c r="AU201" s="226" t="s">
        <v>80</v>
      </c>
      <c r="AV201" s="14" t="s">
        <v>80</v>
      </c>
      <c r="AW201" s="14" t="s">
        <v>33</v>
      </c>
      <c r="AX201" s="14" t="s">
        <v>71</v>
      </c>
      <c r="AY201" s="226" t="s">
        <v>135</v>
      </c>
    </row>
    <row r="202" spans="1:65" s="14" customFormat="1" ht="10.199999999999999">
      <c r="B202" s="216"/>
      <c r="C202" s="217"/>
      <c r="D202" s="207" t="s">
        <v>144</v>
      </c>
      <c r="E202" s="218" t="s">
        <v>18</v>
      </c>
      <c r="F202" s="219" t="s">
        <v>1636</v>
      </c>
      <c r="G202" s="217"/>
      <c r="H202" s="220">
        <v>-3.6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144</v>
      </c>
      <c r="AU202" s="226" t="s">
        <v>80</v>
      </c>
      <c r="AV202" s="14" t="s">
        <v>80</v>
      </c>
      <c r="AW202" s="14" t="s">
        <v>33</v>
      </c>
      <c r="AX202" s="14" t="s">
        <v>71</v>
      </c>
      <c r="AY202" s="226" t="s">
        <v>135</v>
      </c>
    </row>
    <row r="203" spans="1:65" s="15" customFormat="1" ht="10.199999999999999">
      <c r="B203" s="227"/>
      <c r="C203" s="228"/>
      <c r="D203" s="207" t="s">
        <v>144</v>
      </c>
      <c r="E203" s="229" t="s">
        <v>18</v>
      </c>
      <c r="F203" s="230" t="s">
        <v>147</v>
      </c>
      <c r="G203" s="228"/>
      <c r="H203" s="231">
        <v>16.149999999999999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144</v>
      </c>
      <c r="AU203" s="237" t="s">
        <v>80</v>
      </c>
      <c r="AV203" s="15" t="s">
        <v>142</v>
      </c>
      <c r="AW203" s="15" t="s">
        <v>33</v>
      </c>
      <c r="AX203" s="15" t="s">
        <v>78</v>
      </c>
      <c r="AY203" s="237" t="s">
        <v>135</v>
      </c>
    </row>
    <row r="204" spans="1:65" s="2" customFormat="1" ht="33" customHeight="1">
      <c r="A204" s="35"/>
      <c r="B204" s="36"/>
      <c r="C204" s="193" t="s">
        <v>289</v>
      </c>
      <c r="D204" s="193" t="s">
        <v>137</v>
      </c>
      <c r="E204" s="194" t="s">
        <v>276</v>
      </c>
      <c r="F204" s="195" t="s">
        <v>277</v>
      </c>
      <c r="G204" s="196" t="s">
        <v>140</v>
      </c>
      <c r="H204" s="197">
        <v>16.149999999999999</v>
      </c>
      <c r="I204" s="198"/>
      <c r="J204" s="197">
        <f>ROUND(I204*H204,2)</f>
        <v>0</v>
      </c>
      <c r="K204" s="195" t="s">
        <v>141</v>
      </c>
      <c r="L204" s="40"/>
      <c r="M204" s="199" t="s">
        <v>18</v>
      </c>
      <c r="N204" s="200" t="s">
        <v>42</v>
      </c>
      <c r="O204" s="65"/>
      <c r="P204" s="201">
        <f>O204*H204</f>
        <v>0</v>
      </c>
      <c r="Q204" s="201">
        <v>8.4250000000000005E-2</v>
      </c>
      <c r="R204" s="201">
        <f>Q204*H204</f>
        <v>1.3606374999999999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142</v>
      </c>
      <c r="AT204" s="203" t="s">
        <v>137</v>
      </c>
      <c r="AU204" s="203" t="s">
        <v>80</v>
      </c>
      <c r="AY204" s="18" t="s">
        <v>135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78</v>
      </c>
      <c r="BK204" s="204">
        <f>ROUND(I204*H204,2)</f>
        <v>0</v>
      </c>
      <c r="BL204" s="18" t="s">
        <v>142</v>
      </c>
      <c r="BM204" s="203" t="s">
        <v>1637</v>
      </c>
    </row>
    <row r="205" spans="1:65" s="13" customFormat="1" ht="10.199999999999999">
      <c r="B205" s="205"/>
      <c r="C205" s="206"/>
      <c r="D205" s="207" t="s">
        <v>144</v>
      </c>
      <c r="E205" s="208" t="s">
        <v>18</v>
      </c>
      <c r="F205" s="209" t="s">
        <v>256</v>
      </c>
      <c r="G205" s="206"/>
      <c r="H205" s="208" t="s">
        <v>18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144</v>
      </c>
      <c r="AU205" s="215" t="s">
        <v>80</v>
      </c>
      <c r="AV205" s="13" t="s">
        <v>78</v>
      </c>
      <c r="AW205" s="13" t="s">
        <v>33</v>
      </c>
      <c r="AX205" s="13" t="s">
        <v>71</v>
      </c>
      <c r="AY205" s="215" t="s">
        <v>135</v>
      </c>
    </row>
    <row r="206" spans="1:65" s="13" customFormat="1" ht="10.199999999999999">
      <c r="B206" s="205"/>
      <c r="C206" s="206"/>
      <c r="D206" s="207" t="s">
        <v>144</v>
      </c>
      <c r="E206" s="208" t="s">
        <v>18</v>
      </c>
      <c r="F206" s="209" t="s">
        <v>1570</v>
      </c>
      <c r="G206" s="206"/>
      <c r="H206" s="208" t="s">
        <v>18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144</v>
      </c>
      <c r="AU206" s="215" t="s">
        <v>80</v>
      </c>
      <c r="AV206" s="13" t="s">
        <v>78</v>
      </c>
      <c r="AW206" s="13" t="s">
        <v>33</v>
      </c>
      <c r="AX206" s="13" t="s">
        <v>71</v>
      </c>
      <c r="AY206" s="215" t="s">
        <v>135</v>
      </c>
    </row>
    <row r="207" spans="1:65" s="14" customFormat="1" ht="10.199999999999999">
      <c r="B207" s="216"/>
      <c r="C207" s="217"/>
      <c r="D207" s="207" t="s">
        <v>144</v>
      </c>
      <c r="E207" s="218" t="s">
        <v>18</v>
      </c>
      <c r="F207" s="219" t="s">
        <v>1635</v>
      </c>
      <c r="G207" s="217"/>
      <c r="H207" s="220">
        <v>19.75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144</v>
      </c>
      <c r="AU207" s="226" t="s">
        <v>80</v>
      </c>
      <c r="AV207" s="14" t="s">
        <v>80</v>
      </c>
      <c r="AW207" s="14" t="s">
        <v>33</v>
      </c>
      <c r="AX207" s="14" t="s">
        <v>71</v>
      </c>
      <c r="AY207" s="226" t="s">
        <v>135</v>
      </c>
    </row>
    <row r="208" spans="1:65" s="14" customFormat="1" ht="10.199999999999999">
      <c r="B208" s="216"/>
      <c r="C208" s="217"/>
      <c r="D208" s="207" t="s">
        <v>144</v>
      </c>
      <c r="E208" s="218" t="s">
        <v>18</v>
      </c>
      <c r="F208" s="219" t="s">
        <v>1636</v>
      </c>
      <c r="G208" s="217"/>
      <c r="H208" s="220">
        <v>-3.6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144</v>
      </c>
      <c r="AU208" s="226" t="s">
        <v>80</v>
      </c>
      <c r="AV208" s="14" t="s">
        <v>80</v>
      </c>
      <c r="AW208" s="14" t="s">
        <v>33</v>
      </c>
      <c r="AX208" s="14" t="s">
        <v>71</v>
      </c>
      <c r="AY208" s="226" t="s">
        <v>135</v>
      </c>
    </row>
    <row r="209" spans="1:65" s="15" customFormat="1" ht="10.199999999999999">
      <c r="B209" s="227"/>
      <c r="C209" s="228"/>
      <c r="D209" s="207" t="s">
        <v>144</v>
      </c>
      <c r="E209" s="229" t="s">
        <v>18</v>
      </c>
      <c r="F209" s="230" t="s">
        <v>147</v>
      </c>
      <c r="G209" s="228"/>
      <c r="H209" s="231">
        <v>16.149999999999999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144</v>
      </c>
      <c r="AU209" s="237" t="s">
        <v>80</v>
      </c>
      <c r="AV209" s="15" t="s">
        <v>142</v>
      </c>
      <c r="AW209" s="15" t="s">
        <v>33</v>
      </c>
      <c r="AX209" s="15" t="s">
        <v>78</v>
      </c>
      <c r="AY209" s="237" t="s">
        <v>135</v>
      </c>
    </row>
    <row r="210" spans="1:65" s="2" customFormat="1" ht="16.5" customHeight="1">
      <c r="A210" s="35"/>
      <c r="B210" s="36"/>
      <c r="C210" s="238" t="s">
        <v>294</v>
      </c>
      <c r="D210" s="238" t="s">
        <v>281</v>
      </c>
      <c r="E210" s="239" t="s">
        <v>282</v>
      </c>
      <c r="F210" s="240" t="s">
        <v>283</v>
      </c>
      <c r="G210" s="241" t="s">
        <v>140</v>
      </c>
      <c r="H210" s="242">
        <v>16.149999999999999</v>
      </c>
      <c r="I210" s="243"/>
      <c r="J210" s="242">
        <f>ROUND(I210*H210,2)</f>
        <v>0</v>
      </c>
      <c r="K210" s="240" t="s">
        <v>141</v>
      </c>
      <c r="L210" s="244"/>
      <c r="M210" s="245" t="s">
        <v>18</v>
      </c>
      <c r="N210" s="246" t="s">
        <v>42</v>
      </c>
      <c r="O210" s="65"/>
      <c r="P210" s="201">
        <f>O210*H210</f>
        <v>0</v>
      </c>
      <c r="Q210" s="201">
        <v>0.09</v>
      </c>
      <c r="R210" s="201">
        <f>Q210*H210</f>
        <v>1.4534999999999998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199</v>
      </c>
      <c r="AT210" s="203" t="s">
        <v>281</v>
      </c>
      <c r="AU210" s="203" t="s">
        <v>80</v>
      </c>
      <c r="AY210" s="18" t="s">
        <v>135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78</v>
      </c>
      <c r="BK210" s="204">
        <f>ROUND(I210*H210,2)</f>
        <v>0</v>
      </c>
      <c r="BL210" s="18" t="s">
        <v>142</v>
      </c>
      <c r="BM210" s="203" t="s">
        <v>1638</v>
      </c>
    </row>
    <row r="211" spans="1:65" s="13" customFormat="1" ht="10.199999999999999">
      <c r="B211" s="205"/>
      <c r="C211" s="206"/>
      <c r="D211" s="207" t="s">
        <v>144</v>
      </c>
      <c r="E211" s="208" t="s">
        <v>18</v>
      </c>
      <c r="F211" s="209" t="s">
        <v>256</v>
      </c>
      <c r="G211" s="206"/>
      <c r="H211" s="208" t="s">
        <v>18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144</v>
      </c>
      <c r="AU211" s="215" t="s">
        <v>80</v>
      </c>
      <c r="AV211" s="13" t="s">
        <v>78</v>
      </c>
      <c r="AW211" s="13" t="s">
        <v>33</v>
      </c>
      <c r="AX211" s="13" t="s">
        <v>71</v>
      </c>
      <c r="AY211" s="215" t="s">
        <v>135</v>
      </c>
    </row>
    <row r="212" spans="1:65" s="13" customFormat="1" ht="10.199999999999999">
      <c r="B212" s="205"/>
      <c r="C212" s="206"/>
      <c r="D212" s="207" t="s">
        <v>144</v>
      </c>
      <c r="E212" s="208" t="s">
        <v>18</v>
      </c>
      <c r="F212" s="209" t="s">
        <v>1570</v>
      </c>
      <c r="G212" s="206"/>
      <c r="H212" s="208" t="s">
        <v>18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144</v>
      </c>
      <c r="AU212" s="215" t="s">
        <v>80</v>
      </c>
      <c r="AV212" s="13" t="s">
        <v>78</v>
      </c>
      <c r="AW212" s="13" t="s">
        <v>33</v>
      </c>
      <c r="AX212" s="13" t="s">
        <v>71</v>
      </c>
      <c r="AY212" s="215" t="s">
        <v>135</v>
      </c>
    </row>
    <row r="213" spans="1:65" s="14" customFormat="1" ht="10.199999999999999">
      <c r="B213" s="216"/>
      <c r="C213" s="217"/>
      <c r="D213" s="207" t="s">
        <v>144</v>
      </c>
      <c r="E213" s="218" t="s">
        <v>18</v>
      </c>
      <c r="F213" s="219" t="s">
        <v>1635</v>
      </c>
      <c r="G213" s="217"/>
      <c r="H213" s="220">
        <v>19.75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144</v>
      </c>
      <c r="AU213" s="226" t="s">
        <v>80</v>
      </c>
      <c r="AV213" s="14" t="s">
        <v>80</v>
      </c>
      <c r="AW213" s="14" t="s">
        <v>33</v>
      </c>
      <c r="AX213" s="14" t="s">
        <v>71</v>
      </c>
      <c r="AY213" s="226" t="s">
        <v>135</v>
      </c>
    </row>
    <row r="214" spans="1:65" s="14" customFormat="1" ht="10.199999999999999">
      <c r="B214" s="216"/>
      <c r="C214" s="217"/>
      <c r="D214" s="207" t="s">
        <v>144</v>
      </c>
      <c r="E214" s="218" t="s">
        <v>18</v>
      </c>
      <c r="F214" s="219" t="s">
        <v>1636</v>
      </c>
      <c r="G214" s="217"/>
      <c r="H214" s="220">
        <v>-3.6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144</v>
      </c>
      <c r="AU214" s="226" t="s">
        <v>80</v>
      </c>
      <c r="AV214" s="14" t="s">
        <v>80</v>
      </c>
      <c r="AW214" s="14" t="s">
        <v>33</v>
      </c>
      <c r="AX214" s="14" t="s">
        <v>71</v>
      </c>
      <c r="AY214" s="226" t="s">
        <v>135</v>
      </c>
    </row>
    <row r="215" spans="1:65" s="15" customFormat="1" ht="10.199999999999999">
      <c r="B215" s="227"/>
      <c r="C215" s="228"/>
      <c r="D215" s="207" t="s">
        <v>144</v>
      </c>
      <c r="E215" s="229" t="s">
        <v>18</v>
      </c>
      <c r="F215" s="230" t="s">
        <v>147</v>
      </c>
      <c r="G215" s="228"/>
      <c r="H215" s="231">
        <v>16.149999999999999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144</v>
      </c>
      <c r="AU215" s="237" t="s">
        <v>80</v>
      </c>
      <c r="AV215" s="15" t="s">
        <v>142</v>
      </c>
      <c r="AW215" s="15" t="s">
        <v>33</v>
      </c>
      <c r="AX215" s="15" t="s">
        <v>78</v>
      </c>
      <c r="AY215" s="237" t="s">
        <v>135</v>
      </c>
    </row>
    <row r="216" spans="1:65" s="12" customFormat="1" ht="22.8" customHeight="1">
      <c r="B216" s="177"/>
      <c r="C216" s="178"/>
      <c r="D216" s="179" t="s">
        <v>70</v>
      </c>
      <c r="E216" s="191" t="s">
        <v>167</v>
      </c>
      <c r="F216" s="191" t="s">
        <v>293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SUM(P217:P236)</f>
        <v>0</v>
      </c>
      <c r="Q216" s="185"/>
      <c r="R216" s="186">
        <f>SUM(R217:R236)</f>
        <v>0.29711759999999998</v>
      </c>
      <c r="S216" s="185"/>
      <c r="T216" s="187">
        <f>SUM(T217:T236)</f>
        <v>0</v>
      </c>
      <c r="AR216" s="188" t="s">
        <v>78</v>
      </c>
      <c r="AT216" s="189" t="s">
        <v>70</v>
      </c>
      <c r="AU216" s="189" t="s">
        <v>78</v>
      </c>
      <c r="AY216" s="188" t="s">
        <v>135</v>
      </c>
      <c r="BK216" s="190">
        <f>SUM(BK217:BK236)</f>
        <v>0</v>
      </c>
    </row>
    <row r="217" spans="1:65" s="2" customFormat="1" ht="16.5" customHeight="1">
      <c r="A217" s="35"/>
      <c r="B217" s="36"/>
      <c r="C217" s="193" t="s">
        <v>309</v>
      </c>
      <c r="D217" s="193" t="s">
        <v>137</v>
      </c>
      <c r="E217" s="194" t="s">
        <v>354</v>
      </c>
      <c r="F217" s="195" t="s">
        <v>355</v>
      </c>
      <c r="G217" s="196" t="s">
        <v>140</v>
      </c>
      <c r="H217" s="197">
        <v>36.92</v>
      </c>
      <c r="I217" s="198"/>
      <c r="J217" s="197">
        <f>ROUND(I217*H217,2)</f>
        <v>0</v>
      </c>
      <c r="K217" s="195" t="s">
        <v>141</v>
      </c>
      <c r="L217" s="40"/>
      <c r="M217" s="199" t="s">
        <v>18</v>
      </c>
      <c r="N217" s="200" t="s">
        <v>42</v>
      </c>
      <c r="O217" s="65"/>
      <c r="P217" s="201">
        <f>O217*H217</f>
        <v>0</v>
      </c>
      <c r="Q217" s="201">
        <v>2.5999999999999998E-4</v>
      </c>
      <c r="R217" s="201">
        <f>Q217*H217</f>
        <v>9.5992000000000004E-3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142</v>
      </c>
      <c r="AT217" s="203" t="s">
        <v>137</v>
      </c>
      <c r="AU217" s="203" t="s">
        <v>80</v>
      </c>
      <c r="AY217" s="18" t="s">
        <v>135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78</v>
      </c>
      <c r="BK217" s="204">
        <f>ROUND(I217*H217,2)</f>
        <v>0</v>
      </c>
      <c r="BL217" s="18" t="s">
        <v>142</v>
      </c>
      <c r="BM217" s="203" t="s">
        <v>1639</v>
      </c>
    </row>
    <row r="218" spans="1:65" s="13" customFormat="1" ht="10.199999999999999">
      <c r="B218" s="205"/>
      <c r="C218" s="206"/>
      <c r="D218" s="207" t="s">
        <v>144</v>
      </c>
      <c r="E218" s="208" t="s">
        <v>18</v>
      </c>
      <c r="F218" s="209" t="s">
        <v>1640</v>
      </c>
      <c r="G218" s="206"/>
      <c r="H218" s="208" t="s">
        <v>18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144</v>
      </c>
      <c r="AU218" s="215" t="s">
        <v>80</v>
      </c>
      <c r="AV218" s="13" t="s">
        <v>78</v>
      </c>
      <c r="AW218" s="13" t="s">
        <v>33</v>
      </c>
      <c r="AX218" s="13" t="s">
        <v>71</v>
      </c>
      <c r="AY218" s="215" t="s">
        <v>135</v>
      </c>
    </row>
    <row r="219" spans="1:65" s="14" customFormat="1" ht="10.199999999999999">
      <c r="B219" s="216"/>
      <c r="C219" s="217"/>
      <c r="D219" s="207" t="s">
        <v>144</v>
      </c>
      <c r="E219" s="218" t="s">
        <v>18</v>
      </c>
      <c r="F219" s="219" t="s">
        <v>1641</v>
      </c>
      <c r="G219" s="217"/>
      <c r="H219" s="220">
        <v>18.46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144</v>
      </c>
      <c r="AU219" s="226" t="s">
        <v>80</v>
      </c>
      <c r="AV219" s="14" t="s">
        <v>80</v>
      </c>
      <c r="AW219" s="14" t="s">
        <v>33</v>
      </c>
      <c r="AX219" s="14" t="s">
        <v>71</v>
      </c>
      <c r="AY219" s="226" t="s">
        <v>135</v>
      </c>
    </row>
    <row r="220" spans="1:65" s="14" customFormat="1" ht="10.199999999999999">
      <c r="B220" s="216"/>
      <c r="C220" s="217"/>
      <c r="D220" s="207" t="s">
        <v>144</v>
      </c>
      <c r="E220" s="218" t="s">
        <v>18</v>
      </c>
      <c r="F220" s="219" t="s">
        <v>1641</v>
      </c>
      <c r="G220" s="217"/>
      <c r="H220" s="220">
        <v>18.46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144</v>
      </c>
      <c r="AU220" s="226" t="s">
        <v>80</v>
      </c>
      <c r="AV220" s="14" t="s">
        <v>80</v>
      </c>
      <c r="AW220" s="14" t="s">
        <v>33</v>
      </c>
      <c r="AX220" s="14" t="s">
        <v>71</v>
      </c>
      <c r="AY220" s="226" t="s">
        <v>135</v>
      </c>
    </row>
    <row r="221" spans="1:65" s="15" customFormat="1" ht="10.199999999999999">
      <c r="B221" s="227"/>
      <c r="C221" s="228"/>
      <c r="D221" s="207" t="s">
        <v>144</v>
      </c>
      <c r="E221" s="229" t="s">
        <v>18</v>
      </c>
      <c r="F221" s="230" t="s">
        <v>147</v>
      </c>
      <c r="G221" s="228"/>
      <c r="H221" s="231">
        <v>36.92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144</v>
      </c>
      <c r="AU221" s="237" t="s">
        <v>80</v>
      </c>
      <c r="AV221" s="15" t="s">
        <v>142</v>
      </c>
      <c r="AW221" s="15" t="s">
        <v>33</v>
      </c>
      <c r="AX221" s="15" t="s">
        <v>78</v>
      </c>
      <c r="AY221" s="237" t="s">
        <v>135</v>
      </c>
    </row>
    <row r="222" spans="1:65" s="2" customFormat="1" ht="21.75" customHeight="1">
      <c r="A222" s="35"/>
      <c r="B222" s="36"/>
      <c r="C222" s="193" t="s">
        <v>313</v>
      </c>
      <c r="D222" s="193" t="s">
        <v>137</v>
      </c>
      <c r="E222" s="194" t="s">
        <v>1642</v>
      </c>
      <c r="F222" s="195" t="s">
        <v>1643</v>
      </c>
      <c r="G222" s="196" t="s">
        <v>140</v>
      </c>
      <c r="H222" s="197">
        <v>39.44</v>
      </c>
      <c r="I222" s="198"/>
      <c r="J222" s="197">
        <f>ROUND(I222*H222,2)</f>
        <v>0</v>
      </c>
      <c r="K222" s="195" t="s">
        <v>141</v>
      </c>
      <c r="L222" s="40"/>
      <c r="M222" s="199" t="s">
        <v>18</v>
      </c>
      <c r="N222" s="200" t="s">
        <v>42</v>
      </c>
      <c r="O222" s="65"/>
      <c r="P222" s="201">
        <f>O222*H222</f>
        <v>0</v>
      </c>
      <c r="Q222" s="201">
        <v>4.3800000000000002E-3</v>
      </c>
      <c r="R222" s="201">
        <f>Q222*H222</f>
        <v>0.17274719999999999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142</v>
      </c>
      <c r="AT222" s="203" t="s">
        <v>137</v>
      </c>
      <c r="AU222" s="203" t="s">
        <v>80</v>
      </c>
      <c r="AY222" s="18" t="s">
        <v>135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78</v>
      </c>
      <c r="BK222" s="204">
        <f>ROUND(I222*H222,2)</f>
        <v>0</v>
      </c>
      <c r="BL222" s="18" t="s">
        <v>142</v>
      </c>
      <c r="BM222" s="203" t="s">
        <v>1644</v>
      </c>
    </row>
    <row r="223" spans="1:65" s="13" customFormat="1" ht="10.199999999999999">
      <c r="B223" s="205"/>
      <c r="C223" s="206"/>
      <c r="D223" s="207" t="s">
        <v>144</v>
      </c>
      <c r="E223" s="208" t="s">
        <v>18</v>
      </c>
      <c r="F223" s="209" t="s">
        <v>1640</v>
      </c>
      <c r="G223" s="206"/>
      <c r="H223" s="208" t="s">
        <v>18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144</v>
      </c>
      <c r="AU223" s="215" t="s">
        <v>80</v>
      </c>
      <c r="AV223" s="13" t="s">
        <v>78</v>
      </c>
      <c r="AW223" s="13" t="s">
        <v>33</v>
      </c>
      <c r="AX223" s="13" t="s">
        <v>71</v>
      </c>
      <c r="AY223" s="215" t="s">
        <v>135</v>
      </c>
    </row>
    <row r="224" spans="1:65" s="14" customFormat="1" ht="10.199999999999999">
      <c r="B224" s="216"/>
      <c r="C224" s="217"/>
      <c r="D224" s="207" t="s">
        <v>144</v>
      </c>
      <c r="E224" s="218" t="s">
        <v>18</v>
      </c>
      <c r="F224" s="219" t="s">
        <v>1645</v>
      </c>
      <c r="G224" s="217"/>
      <c r="H224" s="220">
        <v>19.72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144</v>
      </c>
      <c r="AU224" s="226" t="s">
        <v>80</v>
      </c>
      <c r="AV224" s="14" t="s">
        <v>80</v>
      </c>
      <c r="AW224" s="14" t="s">
        <v>33</v>
      </c>
      <c r="AX224" s="14" t="s">
        <v>71</v>
      </c>
      <c r="AY224" s="226" t="s">
        <v>135</v>
      </c>
    </row>
    <row r="225" spans="1:65" s="14" customFormat="1" ht="10.199999999999999">
      <c r="B225" s="216"/>
      <c r="C225" s="217"/>
      <c r="D225" s="207" t="s">
        <v>144</v>
      </c>
      <c r="E225" s="218" t="s">
        <v>18</v>
      </c>
      <c r="F225" s="219" t="s">
        <v>1645</v>
      </c>
      <c r="G225" s="217"/>
      <c r="H225" s="220">
        <v>19.72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144</v>
      </c>
      <c r="AU225" s="226" t="s">
        <v>80</v>
      </c>
      <c r="AV225" s="14" t="s">
        <v>80</v>
      </c>
      <c r="AW225" s="14" t="s">
        <v>33</v>
      </c>
      <c r="AX225" s="14" t="s">
        <v>71</v>
      </c>
      <c r="AY225" s="226" t="s">
        <v>135</v>
      </c>
    </row>
    <row r="226" spans="1:65" s="15" customFormat="1" ht="10.199999999999999">
      <c r="B226" s="227"/>
      <c r="C226" s="228"/>
      <c r="D226" s="207" t="s">
        <v>144</v>
      </c>
      <c r="E226" s="229" t="s">
        <v>18</v>
      </c>
      <c r="F226" s="230" t="s">
        <v>147</v>
      </c>
      <c r="G226" s="228"/>
      <c r="H226" s="231">
        <v>39.44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144</v>
      </c>
      <c r="AU226" s="237" t="s">
        <v>80</v>
      </c>
      <c r="AV226" s="15" t="s">
        <v>142</v>
      </c>
      <c r="AW226" s="15" t="s">
        <v>33</v>
      </c>
      <c r="AX226" s="15" t="s">
        <v>78</v>
      </c>
      <c r="AY226" s="237" t="s">
        <v>135</v>
      </c>
    </row>
    <row r="227" spans="1:65" s="2" customFormat="1" ht="21.75" customHeight="1">
      <c r="A227" s="35"/>
      <c r="B227" s="36"/>
      <c r="C227" s="193" t="s">
        <v>317</v>
      </c>
      <c r="D227" s="193" t="s">
        <v>137</v>
      </c>
      <c r="E227" s="194" t="s">
        <v>676</v>
      </c>
      <c r="F227" s="195" t="s">
        <v>677</v>
      </c>
      <c r="G227" s="196" t="s">
        <v>140</v>
      </c>
      <c r="H227" s="197">
        <v>2.52</v>
      </c>
      <c r="I227" s="198"/>
      <c r="J227" s="197">
        <f>ROUND(I227*H227,2)</f>
        <v>0</v>
      </c>
      <c r="K227" s="195" t="s">
        <v>141</v>
      </c>
      <c r="L227" s="40"/>
      <c r="M227" s="199" t="s">
        <v>18</v>
      </c>
      <c r="N227" s="200" t="s">
        <v>42</v>
      </c>
      <c r="O227" s="65"/>
      <c r="P227" s="201">
        <f>O227*H227</f>
        <v>0</v>
      </c>
      <c r="Q227" s="201">
        <v>6.28E-3</v>
      </c>
      <c r="R227" s="201">
        <f>Q227*H227</f>
        <v>1.5825599999999999E-2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142</v>
      </c>
      <c r="AT227" s="203" t="s">
        <v>137</v>
      </c>
      <c r="AU227" s="203" t="s">
        <v>80</v>
      </c>
      <c r="AY227" s="18" t="s">
        <v>135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78</v>
      </c>
      <c r="BK227" s="204">
        <f>ROUND(I227*H227,2)</f>
        <v>0</v>
      </c>
      <c r="BL227" s="18" t="s">
        <v>142</v>
      </c>
      <c r="BM227" s="203" t="s">
        <v>1646</v>
      </c>
    </row>
    <row r="228" spans="1:65" s="13" customFormat="1" ht="10.199999999999999">
      <c r="B228" s="205"/>
      <c r="C228" s="206"/>
      <c r="D228" s="207" t="s">
        <v>144</v>
      </c>
      <c r="E228" s="208" t="s">
        <v>18</v>
      </c>
      <c r="F228" s="209" t="s">
        <v>1640</v>
      </c>
      <c r="G228" s="206"/>
      <c r="H228" s="208" t="s">
        <v>18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144</v>
      </c>
      <c r="AU228" s="215" t="s">
        <v>80</v>
      </c>
      <c r="AV228" s="13" t="s">
        <v>78</v>
      </c>
      <c r="AW228" s="13" t="s">
        <v>33</v>
      </c>
      <c r="AX228" s="13" t="s">
        <v>71</v>
      </c>
      <c r="AY228" s="215" t="s">
        <v>135</v>
      </c>
    </row>
    <row r="229" spans="1:65" s="14" customFormat="1" ht="10.199999999999999">
      <c r="B229" s="216"/>
      <c r="C229" s="217"/>
      <c r="D229" s="207" t="s">
        <v>144</v>
      </c>
      <c r="E229" s="218" t="s">
        <v>18</v>
      </c>
      <c r="F229" s="219" t="s">
        <v>1647</v>
      </c>
      <c r="G229" s="217"/>
      <c r="H229" s="220">
        <v>1.26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144</v>
      </c>
      <c r="AU229" s="226" t="s">
        <v>80</v>
      </c>
      <c r="AV229" s="14" t="s">
        <v>80</v>
      </c>
      <c r="AW229" s="14" t="s">
        <v>33</v>
      </c>
      <c r="AX229" s="14" t="s">
        <v>71</v>
      </c>
      <c r="AY229" s="226" t="s">
        <v>135</v>
      </c>
    </row>
    <row r="230" spans="1:65" s="14" customFormat="1" ht="10.199999999999999">
      <c r="B230" s="216"/>
      <c r="C230" s="217"/>
      <c r="D230" s="207" t="s">
        <v>144</v>
      </c>
      <c r="E230" s="218" t="s">
        <v>18</v>
      </c>
      <c r="F230" s="219" t="s">
        <v>1647</v>
      </c>
      <c r="G230" s="217"/>
      <c r="H230" s="220">
        <v>1.26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144</v>
      </c>
      <c r="AU230" s="226" t="s">
        <v>80</v>
      </c>
      <c r="AV230" s="14" t="s">
        <v>80</v>
      </c>
      <c r="AW230" s="14" t="s">
        <v>33</v>
      </c>
      <c r="AX230" s="14" t="s">
        <v>71</v>
      </c>
      <c r="AY230" s="226" t="s">
        <v>135</v>
      </c>
    </row>
    <row r="231" spans="1:65" s="15" customFormat="1" ht="10.199999999999999">
      <c r="B231" s="227"/>
      <c r="C231" s="228"/>
      <c r="D231" s="207" t="s">
        <v>144</v>
      </c>
      <c r="E231" s="229" t="s">
        <v>18</v>
      </c>
      <c r="F231" s="230" t="s">
        <v>147</v>
      </c>
      <c r="G231" s="228"/>
      <c r="H231" s="231">
        <v>2.52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144</v>
      </c>
      <c r="AU231" s="237" t="s">
        <v>80</v>
      </c>
      <c r="AV231" s="15" t="s">
        <v>142</v>
      </c>
      <c r="AW231" s="15" t="s">
        <v>33</v>
      </c>
      <c r="AX231" s="15" t="s">
        <v>78</v>
      </c>
      <c r="AY231" s="237" t="s">
        <v>135</v>
      </c>
    </row>
    <row r="232" spans="1:65" s="2" customFormat="1" ht="21.75" customHeight="1">
      <c r="A232" s="35"/>
      <c r="B232" s="36"/>
      <c r="C232" s="193" t="s">
        <v>337</v>
      </c>
      <c r="D232" s="193" t="s">
        <v>137</v>
      </c>
      <c r="E232" s="194" t="s">
        <v>699</v>
      </c>
      <c r="F232" s="195" t="s">
        <v>700</v>
      </c>
      <c r="G232" s="196" t="s">
        <v>140</v>
      </c>
      <c r="H232" s="197">
        <v>36.92</v>
      </c>
      <c r="I232" s="198"/>
      <c r="J232" s="197">
        <f>ROUND(I232*H232,2)</f>
        <v>0</v>
      </c>
      <c r="K232" s="195" t="s">
        <v>141</v>
      </c>
      <c r="L232" s="40"/>
      <c r="M232" s="199" t="s">
        <v>18</v>
      </c>
      <c r="N232" s="200" t="s">
        <v>42</v>
      </c>
      <c r="O232" s="65"/>
      <c r="P232" s="201">
        <f>O232*H232</f>
        <v>0</v>
      </c>
      <c r="Q232" s="201">
        <v>2.6800000000000001E-3</v>
      </c>
      <c r="R232" s="201">
        <f>Q232*H232</f>
        <v>9.8945600000000009E-2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142</v>
      </c>
      <c r="AT232" s="203" t="s">
        <v>137</v>
      </c>
      <c r="AU232" s="203" t="s">
        <v>80</v>
      </c>
      <c r="AY232" s="18" t="s">
        <v>135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78</v>
      </c>
      <c r="BK232" s="204">
        <f>ROUND(I232*H232,2)</f>
        <v>0</v>
      </c>
      <c r="BL232" s="18" t="s">
        <v>142</v>
      </c>
      <c r="BM232" s="203" t="s">
        <v>1648</v>
      </c>
    </row>
    <row r="233" spans="1:65" s="13" customFormat="1" ht="10.199999999999999">
      <c r="B233" s="205"/>
      <c r="C233" s="206"/>
      <c r="D233" s="207" t="s">
        <v>144</v>
      </c>
      <c r="E233" s="208" t="s">
        <v>18</v>
      </c>
      <c r="F233" s="209" t="s">
        <v>1640</v>
      </c>
      <c r="G233" s="206"/>
      <c r="H233" s="208" t="s">
        <v>18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144</v>
      </c>
      <c r="AU233" s="215" t="s">
        <v>80</v>
      </c>
      <c r="AV233" s="13" t="s">
        <v>78</v>
      </c>
      <c r="AW233" s="13" t="s">
        <v>33</v>
      </c>
      <c r="AX233" s="13" t="s">
        <v>71</v>
      </c>
      <c r="AY233" s="215" t="s">
        <v>135</v>
      </c>
    </row>
    <row r="234" spans="1:65" s="14" customFormat="1" ht="10.199999999999999">
      <c r="B234" s="216"/>
      <c r="C234" s="217"/>
      <c r="D234" s="207" t="s">
        <v>144</v>
      </c>
      <c r="E234" s="218" t="s">
        <v>18</v>
      </c>
      <c r="F234" s="219" t="s">
        <v>1641</v>
      </c>
      <c r="G234" s="217"/>
      <c r="H234" s="220">
        <v>18.46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144</v>
      </c>
      <c r="AU234" s="226" t="s">
        <v>80</v>
      </c>
      <c r="AV234" s="14" t="s">
        <v>80</v>
      </c>
      <c r="AW234" s="14" t="s">
        <v>33</v>
      </c>
      <c r="AX234" s="14" t="s">
        <v>71</v>
      </c>
      <c r="AY234" s="226" t="s">
        <v>135</v>
      </c>
    </row>
    <row r="235" spans="1:65" s="14" customFormat="1" ht="10.199999999999999">
      <c r="B235" s="216"/>
      <c r="C235" s="217"/>
      <c r="D235" s="207" t="s">
        <v>144</v>
      </c>
      <c r="E235" s="218" t="s">
        <v>18</v>
      </c>
      <c r="F235" s="219" t="s">
        <v>1641</v>
      </c>
      <c r="G235" s="217"/>
      <c r="H235" s="220">
        <v>18.46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144</v>
      </c>
      <c r="AU235" s="226" t="s">
        <v>80</v>
      </c>
      <c r="AV235" s="14" t="s">
        <v>80</v>
      </c>
      <c r="AW235" s="14" t="s">
        <v>33</v>
      </c>
      <c r="AX235" s="14" t="s">
        <v>71</v>
      </c>
      <c r="AY235" s="226" t="s">
        <v>135</v>
      </c>
    </row>
    <row r="236" spans="1:65" s="15" customFormat="1" ht="10.199999999999999">
      <c r="B236" s="227"/>
      <c r="C236" s="228"/>
      <c r="D236" s="207" t="s">
        <v>144</v>
      </c>
      <c r="E236" s="229" t="s">
        <v>18</v>
      </c>
      <c r="F236" s="230" t="s">
        <v>147</v>
      </c>
      <c r="G236" s="228"/>
      <c r="H236" s="231">
        <v>36.92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144</v>
      </c>
      <c r="AU236" s="237" t="s">
        <v>80</v>
      </c>
      <c r="AV236" s="15" t="s">
        <v>142</v>
      </c>
      <c r="AW236" s="15" t="s">
        <v>33</v>
      </c>
      <c r="AX236" s="15" t="s">
        <v>78</v>
      </c>
      <c r="AY236" s="237" t="s">
        <v>135</v>
      </c>
    </row>
    <row r="237" spans="1:65" s="12" customFormat="1" ht="22.8" customHeight="1">
      <c r="B237" s="177"/>
      <c r="C237" s="178"/>
      <c r="D237" s="179" t="s">
        <v>70</v>
      </c>
      <c r="E237" s="191" t="s">
        <v>209</v>
      </c>
      <c r="F237" s="191" t="s">
        <v>731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SUM(P238:P276)</f>
        <v>0</v>
      </c>
      <c r="Q237" s="185"/>
      <c r="R237" s="186">
        <f>SUM(R238:R276)</f>
        <v>1.4657803999999999</v>
      </c>
      <c r="S237" s="185"/>
      <c r="T237" s="187">
        <f>SUM(T238:T276)</f>
        <v>17.286000000000001</v>
      </c>
      <c r="AR237" s="188" t="s">
        <v>78</v>
      </c>
      <c r="AT237" s="189" t="s">
        <v>70</v>
      </c>
      <c r="AU237" s="189" t="s">
        <v>78</v>
      </c>
      <c r="AY237" s="188" t="s">
        <v>135</v>
      </c>
      <c r="BK237" s="190">
        <f>SUM(BK238:BK276)</f>
        <v>0</v>
      </c>
    </row>
    <row r="238" spans="1:65" s="2" customFormat="1" ht="16.5" customHeight="1">
      <c r="A238" s="35"/>
      <c r="B238" s="36"/>
      <c r="C238" s="193" t="s">
        <v>348</v>
      </c>
      <c r="D238" s="193" t="s">
        <v>137</v>
      </c>
      <c r="E238" s="194" t="s">
        <v>1649</v>
      </c>
      <c r="F238" s="195" t="s">
        <v>1650</v>
      </c>
      <c r="G238" s="196" t="s">
        <v>320</v>
      </c>
      <c r="H238" s="197">
        <v>4.5999999999999996</v>
      </c>
      <c r="I238" s="198"/>
      <c r="J238" s="197">
        <f>ROUND(I238*H238,2)</f>
        <v>0</v>
      </c>
      <c r="K238" s="195" t="s">
        <v>141</v>
      </c>
      <c r="L238" s="40"/>
      <c r="M238" s="199" t="s">
        <v>18</v>
      </c>
      <c r="N238" s="200" t="s">
        <v>42</v>
      </c>
      <c r="O238" s="65"/>
      <c r="P238" s="201">
        <f>O238*H238</f>
        <v>0</v>
      </c>
      <c r="Q238" s="201">
        <v>0.29221000000000003</v>
      </c>
      <c r="R238" s="201">
        <f>Q238*H238</f>
        <v>1.344166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142</v>
      </c>
      <c r="AT238" s="203" t="s">
        <v>137</v>
      </c>
      <c r="AU238" s="203" t="s">
        <v>80</v>
      </c>
      <c r="AY238" s="18" t="s">
        <v>135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78</v>
      </c>
      <c r="BK238" s="204">
        <f>ROUND(I238*H238,2)</f>
        <v>0</v>
      </c>
      <c r="BL238" s="18" t="s">
        <v>142</v>
      </c>
      <c r="BM238" s="203" t="s">
        <v>1651</v>
      </c>
    </row>
    <row r="239" spans="1:65" s="13" customFormat="1" ht="10.199999999999999">
      <c r="B239" s="205"/>
      <c r="C239" s="206"/>
      <c r="D239" s="207" t="s">
        <v>144</v>
      </c>
      <c r="E239" s="208" t="s">
        <v>18</v>
      </c>
      <c r="F239" s="209" t="s">
        <v>1570</v>
      </c>
      <c r="G239" s="206"/>
      <c r="H239" s="208" t="s">
        <v>18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144</v>
      </c>
      <c r="AU239" s="215" t="s">
        <v>80</v>
      </c>
      <c r="AV239" s="13" t="s">
        <v>78</v>
      </c>
      <c r="AW239" s="13" t="s">
        <v>33</v>
      </c>
      <c r="AX239" s="13" t="s">
        <v>71</v>
      </c>
      <c r="AY239" s="215" t="s">
        <v>135</v>
      </c>
    </row>
    <row r="240" spans="1:65" s="14" customFormat="1" ht="10.199999999999999">
      <c r="B240" s="216"/>
      <c r="C240" s="217"/>
      <c r="D240" s="207" t="s">
        <v>144</v>
      </c>
      <c r="E240" s="218" t="s">
        <v>18</v>
      </c>
      <c r="F240" s="219" t="s">
        <v>1652</v>
      </c>
      <c r="G240" s="217"/>
      <c r="H240" s="220">
        <v>4.5999999999999996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144</v>
      </c>
      <c r="AU240" s="226" t="s">
        <v>80</v>
      </c>
      <c r="AV240" s="14" t="s">
        <v>80</v>
      </c>
      <c r="AW240" s="14" t="s">
        <v>33</v>
      </c>
      <c r="AX240" s="14" t="s">
        <v>71</v>
      </c>
      <c r="AY240" s="226" t="s">
        <v>135</v>
      </c>
    </row>
    <row r="241" spans="1:65" s="15" customFormat="1" ht="10.199999999999999">
      <c r="B241" s="227"/>
      <c r="C241" s="228"/>
      <c r="D241" s="207" t="s">
        <v>144</v>
      </c>
      <c r="E241" s="229" t="s">
        <v>18</v>
      </c>
      <c r="F241" s="230" t="s">
        <v>147</v>
      </c>
      <c r="G241" s="228"/>
      <c r="H241" s="231">
        <v>4.5999999999999996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144</v>
      </c>
      <c r="AU241" s="237" t="s">
        <v>80</v>
      </c>
      <c r="AV241" s="15" t="s">
        <v>142</v>
      </c>
      <c r="AW241" s="15" t="s">
        <v>33</v>
      </c>
      <c r="AX241" s="15" t="s">
        <v>78</v>
      </c>
      <c r="AY241" s="237" t="s">
        <v>135</v>
      </c>
    </row>
    <row r="242" spans="1:65" s="2" customFormat="1" ht="16.5" customHeight="1">
      <c r="A242" s="35"/>
      <c r="B242" s="36"/>
      <c r="C242" s="238" t="s">
        <v>353</v>
      </c>
      <c r="D242" s="238" t="s">
        <v>281</v>
      </c>
      <c r="E242" s="239" t="s">
        <v>1653</v>
      </c>
      <c r="F242" s="240" t="s">
        <v>1654</v>
      </c>
      <c r="G242" s="241" t="s">
        <v>320</v>
      </c>
      <c r="H242" s="242">
        <v>4.5999999999999996</v>
      </c>
      <c r="I242" s="243"/>
      <c r="J242" s="242">
        <f>ROUND(I242*H242,2)</f>
        <v>0</v>
      </c>
      <c r="K242" s="240" t="s">
        <v>141</v>
      </c>
      <c r="L242" s="244"/>
      <c r="M242" s="245" t="s">
        <v>18</v>
      </c>
      <c r="N242" s="246" t="s">
        <v>42</v>
      </c>
      <c r="O242" s="65"/>
      <c r="P242" s="201">
        <f>O242*H242</f>
        <v>0</v>
      </c>
      <c r="Q242" s="201">
        <v>1.5599999999999999E-2</v>
      </c>
      <c r="R242" s="201">
        <f>Q242*H242</f>
        <v>7.175999999999999E-2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199</v>
      </c>
      <c r="AT242" s="203" t="s">
        <v>281</v>
      </c>
      <c r="AU242" s="203" t="s">
        <v>80</v>
      </c>
      <c r="AY242" s="18" t="s">
        <v>135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78</v>
      </c>
      <c r="BK242" s="204">
        <f>ROUND(I242*H242,2)</f>
        <v>0</v>
      </c>
      <c r="BL242" s="18" t="s">
        <v>142</v>
      </c>
      <c r="BM242" s="203" t="s">
        <v>1655</v>
      </c>
    </row>
    <row r="243" spans="1:65" s="13" customFormat="1" ht="10.199999999999999">
      <c r="B243" s="205"/>
      <c r="C243" s="206"/>
      <c r="D243" s="207" t="s">
        <v>144</v>
      </c>
      <c r="E243" s="208" t="s">
        <v>18</v>
      </c>
      <c r="F243" s="209" t="s">
        <v>1570</v>
      </c>
      <c r="G243" s="206"/>
      <c r="H243" s="208" t="s">
        <v>18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144</v>
      </c>
      <c r="AU243" s="215" t="s">
        <v>80</v>
      </c>
      <c r="AV243" s="13" t="s">
        <v>78</v>
      </c>
      <c r="AW243" s="13" t="s">
        <v>33</v>
      </c>
      <c r="AX243" s="13" t="s">
        <v>71</v>
      </c>
      <c r="AY243" s="215" t="s">
        <v>135</v>
      </c>
    </row>
    <row r="244" spans="1:65" s="14" customFormat="1" ht="10.199999999999999">
      <c r="B244" s="216"/>
      <c r="C244" s="217"/>
      <c r="D244" s="207" t="s">
        <v>144</v>
      </c>
      <c r="E244" s="218" t="s">
        <v>18</v>
      </c>
      <c r="F244" s="219" t="s">
        <v>1652</v>
      </c>
      <c r="G244" s="217"/>
      <c r="H244" s="220">
        <v>4.5999999999999996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144</v>
      </c>
      <c r="AU244" s="226" t="s">
        <v>80</v>
      </c>
      <c r="AV244" s="14" t="s">
        <v>80</v>
      </c>
      <c r="AW244" s="14" t="s">
        <v>33</v>
      </c>
      <c r="AX244" s="14" t="s">
        <v>71</v>
      </c>
      <c r="AY244" s="226" t="s">
        <v>135</v>
      </c>
    </row>
    <row r="245" spans="1:65" s="15" customFormat="1" ht="10.199999999999999">
      <c r="B245" s="227"/>
      <c r="C245" s="228"/>
      <c r="D245" s="207" t="s">
        <v>144</v>
      </c>
      <c r="E245" s="229" t="s">
        <v>18</v>
      </c>
      <c r="F245" s="230" t="s">
        <v>147</v>
      </c>
      <c r="G245" s="228"/>
      <c r="H245" s="231">
        <v>4.5999999999999996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144</v>
      </c>
      <c r="AU245" s="237" t="s">
        <v>80</v>
      </c>
      <c r="AV245" s="15" t="s">
        <v>142</v>
      </c>
      <c r="AW245" s="15" t="s">
        <v>33</v>
      </c>
      <c r="AX245" s="15" t="s">
        <v>78</v>
      </c>
      <c r="AY245" s="237" t="s">
        <v>135</v>
      </c>
    </row>
    <row r="246" spans="1:65" s="2" customFormat="1" ht="16.5" customHeight="1">
      <c r="A246" s="35"/>
      <c r="B246" s="36"/>
      <c r="C246" s="238" t="s">
        <v>385</v>
      </c>
      <c r="D246" s="238" t="s">
        <v>281</v>
      </c>
      <c r="E246" s="239" t="s">
        <v>1656</v>
      </c>
      <c r="F246" s="240" t="s">
        <v>1657</v>
      </c>
      <c r="G246" s="241" t="s">
        <v>320</v>
      </c>
      <c r="H246" s="242">
        <v>4.5999999999999996</v>
      </c>
      <c r="I246" s="243"/>
      <c r="J246" s="242">
        <f>ROUND(I246*H246,2)</f>
        <v>0</v>
      </c>
      <c r="K246" s="240" t="s">
        <v>141</v>
      </c>
      <c r="L246" s="244"/>
      <c r="M246" s="245" t="s">
        <v>18</v>
      </c>
      <c r="N246" s="246" t="s">
        <v>42</v>
      </c>
      <c r="O246" s="65"/>
      <c r="P246" s="201">
        <f>O246*H246</f>
        <v>0</v>
      </c>
      <c r="Q246" s="201">
        <v>3.2499999999999999E-3</v>
      </c>
      <c r="R246" s="201">
        <f>Q246*H246</f>
        <v>1.4949999999999998E-2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199</v>
      </c>
      <c r="AT246" s="203" t="s">
        <v>281</v>
      </c>
      <c r="AU246" s="203" t="s">
        <v>80</v>
      </c>
      <c r="AY246" s="18" t="s">
        <v>135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78</v>
      </c>
      <c r="BK246" s="204">
        <f>ROUND(I246*H246,2)</f>
        <v>0</v>
      </c>
      <c r="BL246" s="18" t="s">
        <v>142</v>
      </c>
      <c r="BM246" s="203" t="s">
        <v>1658</v>
      </c>
    </row>
    <row r="247" spans="1:65" s="13" customFormat="1" ht="10.199999999999999">
      <c r="B247" s="205"/>
      <c r="C247" s="206"/>
      <c r="D247" s="207" t="s">
        <v>144</v>
      </c>
      <c r="E247" s="208" t="s">
        <v>18</v>
      </c>
      <c r="F247" s="209" t="s">
        <v>1570</v>
      </c>
      <c r="G247" s="206"/>
      <c r="H247" s="208" t="s">
        <v>18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144</v>
      </c>
      <c r="AU247" s="215" t="s">
        <v>80</v>
      </c>
      <c r="AV247" s="13" t="s">
        <v>78</v>
      </c>
      <c r="AW247" s="13" t="s">
        <v>33</v>
      </c>
      <c r="AX247" s="13" t="s">
        <v>71</v>
      </c>
      <c r="AY247" s="215" t="s">
        <v>135</v>
      </c>
    </row>
    <row r="248" spans="1:65" s="14" customFormat="1" ht="10.199999999999999">
      <c r="B248" s="216"/>
      <c r="C248" s="217"/>
      <c r="D248" s="207" t="s">
        <v>144</v>
      </c>
      <c r="E248" s="218" t="s">
        <v>18</v>
      </c>
      <c r="F248" s="219" t="s">
        <v>1652</v>
      </c>
      <c r="G248" s="217"/>
      <c r="H248" s="220">
        <v>4.5999999999999996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144</v>
      </c>
      <c r="AU248" s="226" t="s">
        <v>80</v>
      </c>
      <c r="AV248" s="14" t="s">
        <v>80</v>
      </c>
      <c r="AW248" s="14" t="s">
        <v>33</v>
      </c>
      <c r="AX248" s="14" t="s">
        <v>71</v>
      </c>
      <c r="AY248" s="226" t="s">
        <v>135</v>
      </c>
    </row>
    <row r="249" spans="1:65" s="15" customFormat="1" ht="10.199999999999999">
      <c r="B249" s="227"/>
      <c r="C249" s="228"/>
      <c r="D249" s="207" t="s">
        <v>144</v>
      </c>
      <c r="E249" s="229" t="s">
        <v>18</v>
      </c>
      <c r="F249" s="230" t="s">
        <v>147</v>
      </c>
      <c r="G249" s="228"/>
      <c r="H249" s="231">
        <v>4.5999999999999996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144</v>
      </c>
      <c r="AU249" s="237" t="s">
        <v>80</v>
      </c>
      <c r="AV249" s="15" t="s">
        <v>142</v>
      </c>
      <c r="AW249" s="15" t="s">
        <v>33</v>
      </c>
      <c r="AX249" s="15" t="s">
        <v>78</v>
      </c>
      <c r="AY249" s="237" t="s">
        <v>135</v>
      </c>
    </row>
    <row r="250" spans="1:65" s="2" customFormat="1" ht="16.5" customHeight="1">
      <c r="A250" s="35"/>
      <c r="B250" s="36"/>
      <c r="C250" s="238" t="s">
        <v>389</v>
      </c>
      <c r="D250" s="238" t="s">
        <v>281</v>
      </c>
      <c r="E250" s="239" t="s">
        <v>1659</v>
      </c>
      <c r="F250" s="240" t="s">
        <v>1660</v>
      </c>
      <c r="G250" s="241" t="s">
        <v>239</v>
      </c>
      <c r="H250" s="242">
        <v>1</v>
      </c>
      <c r="I250" s="243"/>
      <c r="J250" s="242">
        <f>ROUND(I250*H250,2)</f>
        <v>0</v>
      </c>
      <c r="K250" s="240" t="s">
        <v>141</v>
      </c>
      <c r="L250" s="244"/>
      <c r="M250" s="245" t="s">
        <v>18</v>
      </c>
      <c r="N250" s="246" t="s">
        <v>42</v>
      </c>
      <c r="O250" s="65"/>
      <c r="P250" s="201">
        <f>O250*H250</f>
        <v>0</v>
      </c>
      <c r="Q250" s="201">
        <v>2.8500000000000001E-2</v>
      </c>
      <c r="R250" s="201">
        <f>Q250*H250</f>
        <v>2.8500000000000001E-2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199</v>
      </c>
      <c r="AT250" s="203" t="s">
        <v>281</v>
      </c>
      <c r="AU250" s="203" t="s">
        <v>80</v>
      </c>
      <c r="AY250" s="18" t="s">
        <v>135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78</v>
      </c>
      <c r="BK250" s="204">
        <f>ROUND(I250*H250,2)</f>
        <v>0</v>
      </c>
      <c r="BL250" s="18" t="s">
        <v>142</v>
      </c>
      <c r="BM250" s="203" t="s">
        <v>1661</v>
      </c>
    </row>
    <row r="251" spans="1:65" s="13" customFormat="1" ht="10.199999999999999">
      <c r="B251" s="205"/>
      <c r="C251" s="206"/>
      <c r="D251" s="207" t="s">
        <v>144</v>
      </c>
      <c r="E251" s="208" t="s">
        <v>18</v>
      </c>
      <c r="F251" s="209" t="s">
        <v>1570</v>
      </c>
      <c r="G251" s="206"/>
      <c r="H251" s="208" t="s">
        <v>18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144</v>
      </c>
      <c r="AU251" s="215" t="s">
        <v>80</v>
      </c>
      <c r="AV251" s="13" t="s">
        <v>78</v>
      </c>
      <c r="AW251" s="13" t="s">
        <v>33</v>
      </c>
      <c r="AX251" s="13" t="s">
        <v>71</v>
      </c>
      <c r="AY251" s="215" t="s">
        <v>135</v>
      </c>
    </row>
    <row r="252" spans="1:65" s="14" customFormat="1" ht="10.199999999999999">
      <c r="B252" s="216"/>
      <c r="C252" s="217"/>
      <c r="D252" s="207" t="s">
        <v>144</v>
      </c>
      <c r="E252" s="218" t="s">
        <v>18</v>
      </c>
      <c r="F252" s="219" t="s">
        <v>78</v>
      </c>
      <c r="G252" s="217"/>
      <c r="H252" s="220">
        <v>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144</v>
      </c>
      <c r="AU252" s="226" t="s">
        <v>80</v>
      </c>
      <c r="AV252" s="14" t="s">
        <v>80</v>
      </c>
      <c r="AW252" s="14" t="s">
        <v>33</v>
      </c>
      <c r="AX252" s="14" t="s">
        <v>71</v>
      </c>
      <c r="AY252" s="226" t="s">
        <v>135</v>
      </c>
    </row>
    <row r="253" spans="1:65" s="15" customFormat="1" ht="10.199999999999999">
      <c r="B253" s="227"/>
      <c r="C253" s="228"/>
      <c r="D253" s="207" t="s">
        <v>144</v>
      </c>
      <c r="E253" s="229" t="s">
        <v>18</v>
      </c>
      <c r="F253" s="230" t="s">
        <v>147</v>
      </c>
      <c r="G253" s="228"/>
      <c r="H253" s="231">
        <v>1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144</v>
      </c>
      <c r="AU253" s="237" t="s">
        <v>80</v>
      </c>
      <c r="AV253" s="15" t="s">
        <v>142</v>
      </c>
      <c r="AW253" s="15" t="s">
        <v>33</v>
      </c>
      <c r="AX253" s="15" t="s">
        <v>78</v>
      </c>
      <c r="AY253" s="237" t="s">
        <v>135</v>
      </c>
    </row>
    <row r="254" spans="1:65" s="2" customFormat="1" ht="21.75" customHeight="1">
      <c r="A254" s="35"/>
      <c r="B254" s="36"/>
      <c r="C254" s="193" t="s">
        <v>395</v>
      </c>
      <c r="D254" s="193" t="s">
        <v>137</v>
      </c>
      <c r="E254" s="194" t="s">
        <v>783</v>
      </c>
      <c r="F254" s="195" t="s">
        <v>784</v>
      </c>
      <c r="G254" s="196" t="s">
        <v>140</v>
      </c>
      <c r="H254" s="197">
        <v>14.88</v>
      </c>
      <c r="I254" s="198"/>
      <c r="J254" s="197">
        <f>ROUND(I254*H254,2)</f>
        <v>0</v>
      </c>
      <c r="K254" s="195" t="s">
        <v>141</v>
      </c>
      <c r="L254" s="40"/>
      <c r="M254" s="199" t="s">
        <v>18</v>
      </c>
      <c r="N254" s="200" t="s">
        <v>42</v>
      </c>
      <c r="O254" s="65"/>
      <c r="P254" s="201">
        <f>O254*H254</f>
        <v>0</v>
      </c>
      <c r="Q254" s="201">
        <v>1.2999999999999999E-4</v>
      </c>
      <c r="R254" s="201">
        <f>Q254*H254</f>
        <v>1.9344E-3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142</v>
      </c>
      <c r="AT254" s="203" t="s">
        <v>137</v>
      </c>
      <c r="AU254" s="203" t="s">
        <v>80</v>
      </c>
      <c r="AY254" s="18" t="s">
        <v>135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78</v>
      </c>
      <c r="BK254" s="204">
        <f>ROUND(I254*H254,2)</f>
        <v>0</v>
      </c>
      <c r="BL254" s="18" t="s">
        <v>142</v>
      </c>
      <c r="BM254" s="203" t="s">
        <v>1662</v>
      </c>
    </row>
    <row r="255" spans="1:65" s="14" customFormat="1" ht="10.199999999999999">
      <c r="B255" s="216"/>
      <c r="C255" s="217"/>
      <c r="D255" s="207" t="s">
        <v>144</v>
      </c>
      <c r="E255" s="218" t="s">
        <v>18</v>
      </c>
      <c r="F255" s="219" t="s">
        <v>1663</v>
      </c>
      <c r="G255" s="217"/>
      <c r="H255" s="220">
        <v>14.88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144</v>
      </c>
      <c r="AU255" s="226" t="s">
        <v>80</v>
      </c>
      <c r="AV255" s="14" t="s">
        <v>80</v>
      </c>
      <c r="AW255" s="14" t="s">
        <v>33</v>
      </c>
      <c r="AX255" s="14" t="s">
        <v>71</v>
      </c>
      <c r="AY255" s="226" t="s">
        <v>135</v>
      </c>
    </row>
    <row r="256" spans="1:65" s="15" customFormat="1" ht="10.199999999999999">
      <c r="B256" s="227"/>
      <c r="C256" s="228"/>
      <c r="D256" s="207" t="s">
        <v>144</v>
      </c>
      <c r="E256" s="229" t="s">
        <v>18</v>
      </c>
      <c r="F256" s="230" t="s">
        <v>147</v>
      </c>
      <c r="G256" s="228"/>
      <c r="H256" s="231">
        <v>14.88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144</v>
      </c>
      <c r="AU256" s="237" t="s">
        <v>80</v>
      </c>
      <c r="AV256" s="15" t="s">
        <v>142</v>
      </c>
      <c r="AW256" s="15" t="s">
        <v>33</v>
      </c>
      <c r="AX256" s="15" t="s">
        <v>78</v>
      </c>
      <c r="AY256" s="237" t="s">
        <v>135</v>
      </c>
    </row>
    <row r="257" spans="1:65" s="2" customFormat="1" ht="21.75" customHeight="1">
      <c r="A257" s="35"/>
      <c r="B257" s="36"/>
      <c r="C257" s="193" t="s">
        <v>403</v>
      </c>
      <c r="D257" s="193" t="s">
        <v>137</v>
      </c>
      <c r="E257" s="194" t="s">
        <v>1664</v>
      </c>
      <c r="F257" s="195" t="s">
        <v>1665</v>
      </c>
      <c r="G257" s="196" t="s">
        <v>140</v>
      </c>
      <c r="H257" s="197">
        <v>1</v>
      </c>
      <c r="I257" s="198"/>
      <c r="J257" s="197">
        <f>ROUND(I257*H257,2)</f>
        <v>0</v>
      </c>
      <c r="K257" s="195" t="s">
        <v>141</v>
      </c>
      <c r="L257" s="40"/>
      <c r="M257" s="199" t="s">
        <v>18</v>
      </c>
      <c r="N257" s="200" t="s">
        <v>42</v>
      </c>
      <c r="O257" s="65"/>
      <c r="P257" s="201">
        <f>O257*H257</f>
        <v>0</v>
      </c>
      <c r="Q257" s="201">
        <v>4.47E-3</v>
      </c>
      <c r="R257" s="201">
        <f>Q257*H257</f>
        <v>4.47E-3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142</v>
      </c>
      <c r="AT257" s="203" t="s">
        <v>137</v>
      </c>
      <c r="AU257" s="203" t="s">
        <v>80</v>
      </c>
      <c r="AY257" s="18" t="s">
        <v>135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78</v>
      </c>
      <c r="BK257" s="204">
        <f>ROUND(I257*H257,2)</f>
        <v>0</v>
      </c>
      <c r="BL257" s="18" t="s">
        <v>142</v>
      </c>
      <c r="BM257" s="203" t="s">
        <v>1666</v>
      </c>
    </row>
    <row r="258" spans="1:65" s="13" customFormat="1" ht="10.199999999999999">
      <c r="B258" s="205"/>
      <c r="C258" s="206"/>
      <c r="D258" s="207" t="s">
        <v>144</v>
      </c>
      <c r="E258" s="208" t="s">
        <v>18</v>
      </c>
      <c r="F258" s="209" t="s">
        <v>1570</v>
      </c>
      <c r="G258" s="206"/>
      <c r="H258" s="208" t="s">
        <v>18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144</v>
      </c>
      <c r="AU258" s="215" t="s">
        <v>80</v>
      </c>
      <c r="AV258" s="13" t="s">
        <v>78</v>
      </c>
      <c r="AW258" s="13" t="s">
        <v>33</v>
      </c>
      <c r="AX258" s="13" t="s">
        <v>71</v>
      </c>
      <c r="AY258" s="215" t="s">
        <v>135</v>
      </c>
    </row>
    <row r="259" spans="1:65" s="14" customFormat="1" ht="10.199999999999999">
      <c r="B259" s="216"/>
      <c r="C259" s="217"/>
      <c r="D259" s="207" t="s">
        <v>144</v>
      </c>
      <c r="E259" s="218" t="s">
        <v>18</v>
      </c>
      <c r="F259" s="219" t="s">
        <v>1667</v>
      </c>
      <c r="G259" s="217"/>
      <c r="H259" s="220">
        <v>0.5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144</v>
      </c>
      <c r="AU259" s="226" t="s">
        <v>80</v>
      </c>
      <c r="AV259" s="14" t="s">
        <v>80</v>
      </c>
      <c r="AW259" s="14" t="s">
        <v>33</v>
      </c>
      <c r="AX259" s="14" t="s">
        <v>71</v>
      </c>
      <c r="AY259" s="226" t="s">
        <v>135</v>
      </c>
    </row>
    <row r="260" spans="1:65" s="14" customFormat="1" ht="10.199999999999999">
      <c r="B260" s="216"/>
      <c r="C260" s="217"/>
      <c r="D260" s="207" t="s">
        <v>144</v>
      </c>
      <c r="E260" s="218" t="s">
        <v>18</v>
      </c>
      <c r="F260" s="219" t="s">
        <v>1667</v>
      </c>
      <c r="G260" s="217"/>
      <c r="H260" s="220">
        <v>0.5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144</v>
      </c>
      <c r="AU260" s="226" t="s">
        <v>80</v>
      </c>
      <c r="AV260" s="14" t="s">
        <v>80</v>
      </c>
      <c r="AW260" s="14" t="s">
        <v>33</v>
      </c>
      <c r="AX260" s="14" t="s">
        <v>71</v>
      </c>
      <c r="AY260" s="226" t="s">
        <v>135</v>
      </c>
    </row>
    <row r="261" spans="1:65" s="15" customFormat="1" ht="10.199999999999999">
      <c r="B261" s="227"/>
      <c r="C261" s="228"/>
      <c r="D261" s="207" t="s">
        <v>144</v>
      </c>
      <c r="E261" s="229" t="s">
        <v>18</v>
      </c>
      <c r="F261" s="230" t="s">
        <v>147</v>
      </c>
      <c r="G261" s="228"/>
      <c r="H261" s="231">
        <v>1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144</v>
      </c>
      <c r="AU261" s="237" t="s">
        <v>80</v>
      </c>
      <c r="AV261" s="15" t="s">
        <v>142</v>
      </c>
      <c r="AW261" s="15" t="s">
        <v>33</v>
      </c>
      <c r="AX261" s="15" t="s">
        <v>78</v>
      </c>
      <c r="AY261" s="237" t="s">
        <v>135</v>
      </c>
    </row>
    <row r="262" spans="1:65" s="2" customFormat="1" ht="16.5" customHeight="1">
      <c r="A262" s="35"/>
      <c r="B262" s="36"/>
      <c r="C262" s="193" t="s">
        <v>408</v>
      </c>
      <c r="D262" s="193" t="s">
        <v>137</v>
      </c>
      <c r="E262" s="194" t="s">
        <v>1668</v>
      </c>
      <c r="F262" s="195" t="s">
        <v>1669</v>
      </c>
      <c r="G262" s="196" t="s">
        <v>150</v>
      </c>
      <c r="H262" s="197">
        <v>2.74</v>
      </c>
      <c r="I262" s="198"/>
      <c r="J262" s="197">
        <f>ROUND(I262*H262,2)</f>
        <v>0</v>
      </c>
      <c r="K262" s="195" t="s">
        <v>141</v>
      </c>
      <c r="L262" s="40"/>
      <c r="M262" s="199" t="s">
        <v>18</v>
      </c>
      <c r="N262" s="200" t="s">
        <v>42</v>
      </c>
      <c r="O262" s="65"/>
      <c r="P262" s="201">
        <f>O262*H262</f>
        <v>0</v>
      </c>
      <c r="Q262" s="201">
        <v>0</v>
      </c>
      <c r="R262" s="201">
        <f>Q262*H262</f>
        <v>0</v>
      </c>
      <c r="S262" s="201">
        <v>1.7</v>
      </c>
      <c r="T262" s="202">
        <f>S262*H262</f>
        <v>4.6580000000000004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142</v>
      </c>
      <c r="AT262" s="203" t="s">
        <v>137</v>
      </c>
      <c r="AU262" s="203" t="s">
        <v>80</v>
      </c>
      <c r="AY262" s="18" t="s">
        <v>135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78</v>
      </c>
      <c r="BK262" s="204">
        <f>ROUND(I262*H262,2)</f>
        <v>0</v>
      </c>
      <c r="BL262" s="18" t="s">
        <v>142</v>
      </c>
      <c r="BM262" s="203" t="s">
        <v>1670</v>
      </c>
    </row>
    <row r="263" spans="1:65" s="13" customFormat="1" ht="10.199999999999999">
      <c r="B263" s="205"/>
      <c r="C263" s="206"/>
      <c r="D263" s="207" t="s">
        <v>144</v>
      </c>
      <c r="E263" s="208" t="s">
        <v>18</v>
      </c>
      <c r="F263" s="209" t="s">
        <v>1671</v>
      </c>
      <c r="G263" s="206"/>
      <c r="H263" s="208" t="s">
        <v>18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144</v>
      </c>
      <c r="AU263" s="215" t="s">
        <v>80</v>
      </c>
      <c r="AV263" s="13" t="s">
        <v>78</v>
      </c>
      <c r="AW263" s="13" t="s">
        <v>33</v>
      </c>
      <c r="AX263" s="13" t="s">
        <v>71</v>
      </c>
      <c r="AY263" s="215" t="s">
        <v>135</v>
      </c>
    </row>
    <row r="264" spans="1:65" s="14" customFormat="1" ht="10.199999999999999">
      <c r="B264" s="216"/>
      <c r="C264" s="217"/>
      <c r="D264" s="207" t="s">
        <v>144</v>
      </c>
      <c r="E264" s="218" t="s">
        <v>18</v>
      </c>
      <c r="F264" s="219" t="s">
        <v>1672</v>
      </c>
      <c r="G264" s="217"/>
      <c r="H264" s="220">
        <v>1.44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144</v>
      </c>
      <c r="AU264" s="226" t="s">
        <v>80</v>
      </c>
      <c r="AV264" s="14" t="s">
        <v>80</v>
      </c>
      <c r="AW264" s="14" t="s">
        <v>33</v>
      </c>
      <c r="AX264" s="14" t="s">
        <v>71</v>
      </c>
      <c r="AY264" s="226" t="s">
        <v>135</v>
      </c>
    </row>
    <row r="265" spans="1:65" s="14" customFormat="1" ht="10.199999999999999">
      <c r="B265" s="216"/>
      <c r="C265" s="217"/>
      <c r="D265" s="207" t="s">
        <v>144</v>
      </c>
      <c r="E265" s="218" t="s">
        <v>18</v>
      </c>
      <c r="F265" s="219" t="s">
        <v>1673</v>
      </c>
      <c r="G265" s="217"/>
      <c r="H265" s="220">
        <v>1.3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144</v>
      </c>
      <c r="AU265" s="226" t="s">
        <v>80</v>
      </c>
      <c r="AV265" s="14" t="s">
        <v>80</v>
      </c>
      <c r="AW265" s="14" t="s">
        <v>33</v>
      </c>
      <c r="AX265" s="14" t="s">
        <v>71</v>
      </c>
      <c r="AY265" s="226" t="s">
        <v>135</v>
      </c>
    </row>
    <row r="266" spans="1:65" s="15" customFormat="1" ht="10.199999999999999">
      <c r="B266" s="227"/>
      <c r="C266" s="228"/>
      <c r="D266" s="207" t="s">
        <v>144</v>
      </c>
      <c r="E266" s="229" t="s">
        <v>18</v>
      </c>
      <c r="F266" s="230" t="s">
        <v>147</v>
      </c>
      <c r="G266" s="228"/>
      <c r="H266" s="231">
        <v>2.74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144</v>
      </c>
      <c r="AU266" s="237" t="s">
        <v>80</v>
      </c>
      <c r="AV266" s="15" t="s">
        <v>142</v>
      </c>
      <c r="AW266" s="15" t="s">
        <v>33</v>
      </c>
      <c r="AX266" s="15" t="s">
        <v>78</v>
      </c>
      <c r="AY266" s="237" t="s">
        <v>135</v>
      </c>
    </row>
    <row r="267" spans="1:65" s="2" customFormat="1" ht="16.5" customHeight="1">
      <c r="A267" s="35"/>
      <c r="B267" s="36"/>
      <c r="C267" s="193" t="s">
        <v>422</v>
      </c>
      <c r="D267" s="193" t="s">
        <v>137</v>
      </c>
      <c r="E267" s="194" t="s">
        <v>1674</v>
      </c>
      <c r="F267" s="195" t="s">
        <v>1675</v>
      </c>
      <c r="G267" s="196" t="s">
        <v>150</v>
      </c>
      <c r="H267" s="197">
        <v>1.46</v>
      </c>
      <c r="I267" s="198"/>
      <c r="J267" s="197">
        <f>ROUND(I267*H267,2)</f>
        <v>0</v>
      </c>
      <c r="K267" s="195" t="s">
        <v>141</v>
      </c>
      <c r="L267" s="40"/>
      <c r="M267" s="199" t="s">
        <v>18</v>
      </c>
      <c r="N267" s="200" t="s">
        <v>42</v>
      </c>
      <c r="O267" s="65"/>
      <c r="P267" s="201">
        <f>O267*H267</f>
        <v>0</v>
      </c>
      <c r="Q267" s="201">
        <v>0</v>
      </c>
      <c r="R267" s="201">
        <f>Q267*H267</f>
        <v>0</v>
      </c>
      <c r="S267" s="201">
        <v>2.2000000000000002</v>
      </c>
      <c r="T267" s="202">
        <f>S267*H267</f>
        <v>3.2120000000000002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142</v>
      </c>
      <c r="AT267" s="203" t="s">
        <v>137</v>
      </c>
      <c r="AU267" s="203" t="s">
        <v>80</v>
      </c>
      <c r="AY267" s="18" t="s">
        <v>135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78</v>
      </c>
      <c r="BK267" s="204">
        <f>ROUND(I267*H267,2)</f>
        <v>0</v>
      </c>
      <c r="BL267" s="18" t="s">
        <v>142</v>
      </c>
      <c r="BM267" s="203" t="s">
        <v>1676</v>
      </c>
    </row>
    <row r="268" spans="1:65" s="13" customFormat="1" ht="10.199999999999999">
      <c r="B268" s="205"/>
      <c r="C268" s="206"/>
      <c r="D268" s="207" t="s">
        <v>144</v>
      </c>
      <c r="E268" s="208" t="s">
        <v>18</v>
      </c>
      <c r="F268" s="209" t="s">
        <v>1671</v>
      </c>
      <c r="G268" s="206"/>
      <c r="H268" s="208" t="s">
        <v>18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144</v>
      </c>
      <c r="AU268" s="215" t="s">
        <v>80</v>
      </c>
      <c r="AV268" s="13" t="s">
        <v>78</v>
      </c>
      <c r="AW268" s="13" t="s">
        <v>33</v>
      </c>
      <c r="AX268" s="13" t="s">
        <v>71</v>
      </c>
      <c r="AY268" s="215" t="s">
        <v>135</v>
      </c>
    </row>
    <row r="269" spans="1:65" s="14" customFormat="1" ht="10.199999999999999">
      <c r="B269" s="216"/>
      <c r="C269" s="217"/>
      <c r="D269" s="207" t="s">
        <v>144</v>
      </c>
      <c r="E269" s="218" t="s">
        <v>18</v>
      </c>
      <c r="F269" s="219" t="s">
        <v>1677</v>
      </c>
      <c r="G269" s="217"/>
      <c r="H269" s="220">
        <v>0.77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144</v>
      </c>
      <c r="AU269" s="226" t="s">
        <v>80</v>
      </c>
      <c r="AV269" s="14" t="s">
        <v>80</v>
      </c>
      <c r="AW269" s="14" t="s">
        <v>33</v>
      </c>
      <c r="AX269" s="14" t="s">
        <v>71</v>
      </c>
      <c r="AY269" s="226" t="s">
        <v>135</v>
      </c>
    </row>
    <row r="270" spans="1:65" s="14" customFormat="1" ht="10.199999999999999">
      <c r="B270" s="216"/>
      <c r="C270" s="217"/>
      <c r="D270" s="207" t="s">
        <v>144</v>
      </c>
      <c r="E270" s="218" t="s">
        <v>18</v>
      </c>
      <c r="F270" s="219" t="s">
        <v>1678</v>
      </c>
      <c r="G270" s="217"/>
      <c r="H270" s="220">
        <v>0.69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144</v>
      </c>
      <c r="AU270" s="226" t="s">
        <v>80</v>
      </c>
      <c r="AV270" s="14" t="s">
        <v>80</v>
      </c>
      <c r="AW270" s="14" t="s">
        <v>33</v>
      </c>
      <c r="AX270" s="14" t="s">
        <v>71</v>
      </c>
      <c r="AY270" s="226" t="s">
        <v>135</v>
      </c>
    </row>
    <row r="271" spans="1:65" s="15" customFormat="1" ht="10.199999999999999">
      <c r="B271" s="227"/>
      <c r="C271" s="228"/>
      <c r="D271" s="207" t="s">
        <v>144</v>
      </c>
      <c r="E271" s="229" t="s">
        <v>18</v>
      </c>
      <c r="F271" s="230" t="s">
        <v>147</v>
      </c>
      <c r="G271" s="228"/>
      <c r="H271" s="231">
        <v>1.46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144</v>
      </c>
      <c r="AU271" s="237" t="s">
        <v>80</v>
      </c>
      <c r="AV271" s="15" t="s">
        <v>142</v>
      </c>
      <c r="AW271" s="15" t="s">
        <v>33</v>
      </c>
      <c r="AX271" s="15" t="s">
        <v>78</v>
      </c>
      <c r="AY271" s="237" t="s">
        <v>135</v>
      </c>
    </row>
    <row r="272" spans="1:65" s="2" customFormat="1" ht="16.5" customHeight="1">
      <c r="A272" s="35"/>
      <c r="B272" s="36"/>
      <c r="C272" s="193" t="s">
        <v>435</v>
      </c>
      <c r="D272" s="193" t="s">
        <v>137</v>
      </c>
      <c r="E272" s="194" t="s">
        <v>1679</v>
      </c>
      <c r="F272" s="195" t="s">
        <v>1680</v>
      </c>
      <c r="G272" s="196" t="s">
        <v>150</v>
      </c>
      <c r="H272" s="197">
        <v>4.28</v>
      </c>
      <c r="I272" s="198"/>
      <c r="J272" s="197">
        <f>ROUND(I272*H272,2)</f>
        <v>0</v>
      </c>
      <c r="K272" s="195" t="s">
        <v>141</v>
      </c>
      <c r="L272" s="40"/>
      <c r="M272" s="199" t="s">
        <v>18</v>
      </c>
      <c r="N272" s="200" t="s">
        <v>42</v>
      </c>
      <c r="O272" s="65"/>
      <c r="P272" s="201">
        <f>O272*H272</f>
        <v>0</v>
      </c>
      <c r="Q272" s="201">
        <v>0</v>
      </c>
      <c r="R272" s="201">
        <f>Q272*H272</f>
        <v>0</v>
      </c>
      <c r="S272" s="201">
        <v>2.2000000000000002</v>
      </c>
      <c r="T272" s="202">
        <f>S272*H272</f>
        <v>9.4160000000000021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142</v>
      </c>
      <c r="AT272" s="203" t="s">
        <v>137</v>
      </c>
      <c r="AU272" s="203" t="s">
        <v>80</v>
      </c>
      <c r="AY272" s="18" t="s">
        <v>135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78</v>
      </c>
      <c r="BK272" s="204">
        <f>ROUND(I272*H272,2)</f>
        <v>0</v>
      </c>
      <c r="BL272" s="18" t="s">
        <v>142</v>
      </c>
      <c r="BM272" s="203" t="s">
        <v>1681</v>
      </c>
    </row>
    <row r="273" spans="1:65" s="13" customFormat="1" ht="10.199999999999999">
      <c r="B273" s="205"/>
      <c r="C273" s="206"/>
      <c r="D273" s="207" t="s">
        <v>144</v>
      </c>
      <c r="E273" s="208" t="s">
        <v>18</v>
      </c>
      <c r="F273" s="209" t="s">
        <v>1346</v>
      </c>
      <c r="G273" s="206"/>
      <c r="H273" s="208" t="s">
        <v>18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144</v>
      </c>
      <c r="AU273" s="215" t="s">
        <v>80</v>
      </c>
      <c r="AV273" s="13" t="s">
        <v>78</v>
      </c>
      <c r="AW273" s="13" t="s">
        <v>33</v>
      </c>
      <c r="AX273" s="13" t="s">
        <v>71</v>
      </c>
      <c r="AY273" s="215" t="s">
        <v>135</v>
      </c>
    </row>
    <row r="274" spans="1:65" s="14" customFormat="1" ht="10.199999999999999">
      <c r="B274" s="216"/>
      <c r="C274" s="217"/>
      <c r="D274" s="207" t="s">
        <v>144</v>
      </c>
      <c r="E274" s="218" t="s">
        <v>18</v>
      </c>
      <c r="F274" s="219" t="s">
        <v>1682</v>
      </c>
      <c r="G274" s="217"/>
      <c r="H274" s="220">
        <v>7.88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144</v>
      </c>
      <c r="AU274" s="226" t="s">
        <v>80</v>
      </c>
      <c r="AV274" s="14" t="s">
        <v>80</v>
      </c>
      <c r="AW274" s="14" t="s">
        <v>33</v>
      </c>
      <c r="AX274" s="14" t="s">
        <v>71</v>
      </c>
      <c r="AY274" s="226" t="s">
        <v>135</v>
      </c>
    </row>
    <row r="275" spans="1:65" s="14" customFormat="1" ht="10.199999999999999">
      <c r="B275" s="216"/>
      <c r="C275" s="217"/>
      <c r="D275" s="207" t="s">
        <v>144</v>
      </c>
      <c r="E275" s="218" t="s">
        <v>18</v>
      </c>
      <c r="F275" s="219" t="s">
        <v>1636</v>
      </c>
      <c r="G275" s="217"/>
      <c r="H275" s="220">
        <v>-3.6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144</v>
      </c>
      <c r="AU275" s="226" t="s">
        <v>80</v>
      </c>
      <c r="AV275" s="14" t="s">
        <v>80</v>
      </c>
      <c r="AW275" s="14" t="s">
        <v>33</v>
      </c>
      <c r="AX275" s="14" t="s">
        <v>71</v>
      </c>
      <c r="AY275" s="226" t="s">
        <v>135</v>
      </c>
    </row>
    <row r="276" spans="1:65" s="15" customFormat="1" ht="10.199999999999999">
      <c r="B276" s="227"/>
      <c r="C276" s="228"/>
      <c r="D276" s="207" t="s">
        <v>144</v>
      </c>
      <c r="E276" s="229" t="s">
        <v>18</v>
      </c>
      <c r="F276" s="230" t="s">
        <v>147</v>
      </c>
      <c r="G276" s="228"/>
      <c r="H276" s="231">
        <v>4.2799999999999994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144</v>
      </c>
      <c r="AU276" s="237" t="s">
        <v>80</v>
      </c>
      <c r="AV276" s="15" t="s">
        <v>142</v>
      </c>
      <c r="AW276" s="15" t="s">
        <v>33</v>
      </c>
      <c r="AX276" s="15" t="s">
        <v>78</v>
      </c>
      <c r="AY276" s="237" t="s">
        <v>135</v>
      </c>
    </row>
    <row r="277" spans="1:65" s="12" customFormat="1" ht="22.8" customHeight="1">
      <c r="B277" s="177"/>
      <c r="C277" s="178"/>
      <c r="D277" s="179" t="s">
        <v>70</v>
      </c>
      <c r="E277" s="191" t="s">
        <v>912</v>
      </c>
      <c r="F277" s="191" t="s">
        <v>913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SUM(P278:P283)</f>
        <v>0</v>
      </c>
      <c r="Q277" s="185"/>
      <c r="R277" s="186">
        <f>SUM(R278:R283)</f>
        <v>0</v>
      </c>
      <c r="S277" s="185"/>
      <c r="T277" s="187">
        <f>SUM(T278:T283)</f>
        <v>0</v>
      </c>
      <c r="AR277" s="188" t="s">
        <v>78</v>
      </c>
      <c r="AT277" s="189" t="s">
        <v>70</v>
      </c>
      <c r="AU277" s="189" t="s">
        <v>78</v>
      </c>
      <c r="AY277" s="188" t="s">
        <v>135</v>
      </c>
      <c r="BK277" s="190">
        <f>SUM(BK278:BK283)</f>
        <v>0</v>
      </c>
    </row>
    <row r="278" spans="1:65" s="2" customFormat="1" ht="21.75" customHeight="1">
      <c r="A278" s="35"/>
      <c r="B278" s="36"/>
      <c r="C278" s="193" t="s">
        <v>446</v>
      </c>
      <c r="D278" s="193" t="s">
        <v>137</v>
      </c>
      <c r="E278" s="194" t="s">
        <v>915</v>
      </c>
      <c r="F278" s="195" t="s">
        <v>916</v>
      </c>
      <c r="G278" s="196" t="s">
        <v>170</v>
      </c>
      <c r="H278" s="197">
        <v>20.27</v>
      </c>
      <c r="I278" s="198"/>
      <c r="J278" s="197">
        <f>ROUND(I278*H278,2)</f>
        <v>0</v>
      </c>
      <c r="K278" s="195" t="s">
        <v>141</v>
      </c>
      <c r="L278" s="40"/>
      <c r="M278" s="199" t="s">
        <v>18</v>
      </c>
      <c r="N278" s="200" t="s">
        <v>42</v>
      </c>
      <c r="O278" s="65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142</v>
      </c>
      <c r="AT278" s="203" t="s">
        <v>137</v>
      </c>
      <c r="AU278" s="203" t="s">
        <v>80</v>
      </c>
      <c r="AY278" s="18" t="s">
        <v>135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78</v>
      </c>
      <c r="BK278" s="204">
        <f>ROUND(I278*H278,2)</f>
        <v>0</v>
      </c>
      <c r="BL278" s="18" t="s">
        <v>142</v>
      </c>
      <c r="BM278" s="203" t="s">
        <v>1683</v>
      </c>
    </row>
    <row r="279" spans="1:65" s="2" customFormat="1" ht="16.5" customHeight="1">
      <c r="A279" s="35"/>
      <c r="B279" s="36"/>
      <c r="C279" s="193" t="s">
        <v>453</v>
      </c>
      <c r="D279" s="193" t="s">
        <v>137</v>
      </c>
      <c r="E279" s="194" t="s">
        <v>919</v>
      </c>
      <c r="F279" s="195" t="s">
        <v>920</v>
      </c>
      <c r="G279" s="196" t="s">
        <v>170</v>
      </c>
      <c r="H279" s="197">
        <v>20.27</v>
      </c>
      <c r="I279" s="198"/>
      <c r="J279" s="197">
        <f>ROUND(I279*H279,2)</f>
        <v>0</v>
      </c>
      <c r="K279" s="195" t="s">
        <v>141</v>
      </c>
      <c r="L279" s="40"/>
      <c r="M279" s="199" t="s">
        <v>18</v>
      </c>
      <c r="N279" s="200" t="s">
        <v>42</v>
      </c>
      <c r="O279" s="65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142</v>
      </c>
      <c r="AT279" s="203" t="s">
        <v>137</v>
      </c>
      <c r="AU279" s="203" t="s">
        <v>80</v>
      </c>
      <c r="AY279" s="18" t="s">
        <v>135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78</v>
      </c>
      <c r="BK279" s="204">
        <f>ROUND(I279*H279,2)</f>
        <v>0</v>
      </c>
      <c r="BL279" s="18" t="s">
        <v>142</v>
      </c>
      <c r="BM279" s="203" t="s">
        <v>1684</v>
      </c>
    </row>
    <row r="280" spans="1:65" s="2" customFormat="1" ht="21.75" customHeight="1">
      <c r="A280" s="35"/>
      <c r="B280" s="36"/>
      <c r="C280" s="193" t="s">
        <v>491</v>
      </c>
      <c r="D280" s="193" t="s">
        <v>137</v>
      </c>
      <c r="E280" s="194" t="s">
        <v>923</v>
      </c>
      <c r="F280" s="195" t="s">
        <v>924</v>
      </c>
      <c r="G280" s="196" t="s">
        <v>170</v>
      </c>
      <c r="H280" s="197">
        <v>101.35</v>
      </c>
      <c r="I280" s="198"/>
      <c r="J280" s="197">
        <f>ROUND(I280*H280,2)</f>
        <v>0</v>
      </c>
      <c r="K280" s="195" t="s">
        <v>141</v>
      </c>
      <c r="L280" s="40"/>
      <c r="M280" s="199" t="s">
        <v>18</v>
      </c>
      <c r="N280" s="200" t="s">
        <v>42</v>
      </c>
      <c r="O280" s="65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142</v>
      </c>
      <c r="AT280" s="203" t="s">
        <v>137</v>
      </c>
      <c r="AU280" s="203" t="s">
        <v>80</v>
      </c>
      <c r="AY280" s="18" t="s">
        <v>135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78</v>
      </c>
      <c r="BK280" s="204">
        <f>ROUND(I280*H280,2)</f>
        <v>0</v>
      </c>
      <c r="BL280" s="18" t="s">
        <v>142</v>
      </c>
      <c r="BM280" s="203" t="s">
        <v>1685</v>
      </c>
    </row>
    <row r="281" spans="1:65" s="14" customFormat="1" ht="10.199999999999999">
      <c r="B281" s="216"/>
      <c r="C281" s="217"/>
      <c r="D281" s="207" t="s">
        <v>144</v>
      </c>
      <c r="E281" s="218" t="s">
        <v>18</v>
      </c>
      <c r="F281" s="219" t="s">
        <v>1686</v>
      </c>
      <c r="G281" s="217"/>
      <c r="H281" s="220">
        <v>101.35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144</v>
      </c>
      <c r="AU281" s="226" t="s">
        <v>80</v>
      </c>
      <c r="AV281" s="14" t="s">
        <v>80</v>
      </c>
      <c r="AW281" s="14" t="s">
        <v>33</v>
      </c>
      <c r="AX281" s="14" t="s">
        <v>71</v>
      </c>
      <c r="AY281" s="226" t="s">
        <v>135</v>
      </c>
    </row>
    <row r="282" spans="1:65" s="15" customFormat="1" ht="10.199999999999999">
      <c r="B282" s="227"/>
      <c r="C282" s="228"/>
      <c r="D282" s="207" t="s">
        <v>144</v>
      </c>
      <c r="E282" s="229" t="s">
        <v>18</v>
      </c>
      <c r="F282" s="230" t="s">
        <v>147</v>
      </c>
      <c r="G282" s="228"/>
      <c r="H282" s="231">
        <v>101.35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144</v>
      </c>
      <c r="AU282" s="237" t="s">
        <v>80</v>
      </c>
      <c r="AV282" s="15" t="s">
        <v>142</v>
      </c>
      <c r="AW282" s="15" t="s">
        <v>33</v>
      </c>
      <c r="AX282" s="15" t="s">
        <v>78</v>
      </c>
      <c r="AY282" s="237" t="s">
        <v>135</v>
      </c>
    </row>
    <row r="283" spans="1:65" s="2" customFormat="1" ht="21.75" customHeight="1">
      <c r="A283" s="35"/>
      <c r="B283" s="36"/>
      <c r="C283" s="193" t="s">
        <v>495</v>
      </c>
      <c r="D283" s="193" t="s">
        <v>137</v>
      </c>
      <c r="E283" s="194" t="s">
        <v>928</v>
      </c>
      <c r="F283" s="195" t="s">
        <v>929</v>
      </c>
      <c r="G283" s="196" t="s">
        <v>170</v>
      </c>
      <c r="H283" s="197">
        <v>20.27</v>
      </c>
      <c r="I283" s="198"/>
      <c r="J283" s="197">
        <f>ROUND(I283*H283,2)</f>
        <v>0</v>
      </c>
      <c r="K283" s="195" t="s">
        <v>141</v>
      </c>
      <c r="L283" s="40"/>
      <c r="M283" s="199" t="s">
        <v>18</v>
      </c>
      <c r="N283" s="200" t="s">
        <v>42</v>
      </c>
      <c r="O283" s="65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142</v>
      </c>
      <c r="AT283" s="203" t="s">
        <v>137</v>
      </c>
      <c r="AU283" s="203" t="s">
        <v>80</v>
      </c>
      <c r="AY283" s="18" t="s">
        <v>135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78</v>
      </c>
      <c r="BK283" s="204">
        <f>ROUND(I283*H283,2)</f>
        <v>0</v>
      </c>
      <c r="BL283" s="18" t="s">
        <v>142</v>
      </c>
      <c r="BM283" s="203" t="s">
        <v>1687</v>
      </c>
    </row>
    <row r="284" spans="1:65" s="12" customFormat="1" ht="22.8" customHeight="1">
      <c r="B284" s="177"/>
      <c r="C284" s="178"/>
      <c r="D284" s="179" t="s">
        <v>70</v>
      </c>
      <c r="E284" s="191" t="s">
        <v>931</v>
      </c>
      <c r="F284" s="191" t="s">
        <v>932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SUM(P285:P286)</f>
        <v>0</v>
      </c>
      <c r="Q284" s="185"/>
      <c r="R284" s="186">
        <f>SUM(R285:R286)</f>
        <v>0</v>
      </c>
      <c r="S284" s="185"/>
      <c r="T284" s="187">
        <f>SUM(T285:T286)</f>
        <v>0</v>
      </c>
      <c r="AR284" s="188" t="s">
        <v>78</v>
      </c>
      <c r="AT284" s="189" t="s">
        <v>70</v>
      </c>
      <c r="AU284" s="189" t="s">
        <v>78</v>
      </c>
      <c r="AY284" s="188" t="s">
        <v>135</v>
      </c>
      <c r="BK284" s="190">
        <f>SUM(BK285:BK286)</f>
        <v>0</v>
      </c>
    </row>
    <row r="285" spans="1:65" s="2" customFormat="1" ht="21.75" customHeight="1">
      <c r="A285" s="35"/>
      <c r="B285" s="36"/>
      <c r="C285" s="193" t="s">
        <v>514</v>
      </c>
      <c r="D285" s="193" t="s">
        <v>137</v>
      </c>
      <c r="E285" s="194" t="s">
        <v>1688</v>
      </c>
      <c r="F285" s="195" t="s">
        <v>1689</v>
      </c>
      <c r="G285" s="196" t="s">
        <v>170</v>
      </c>
      <c r="H285" s="197">
        <v>11.6</v>
      </c>
      <c r="I285" s="198"/>
      <c r="J285" s="197">
        <f>ROUND(I285*H285,2)</f>
        <v>0</v>
      </c>
      <c r="K285" s="195" t="s">
        <v>141</v>
      </c>
      <c r="L285" s="40"/>
      <c r="M285" s="199" t="s">
        <v>18</v>
      </c>
      <c r="N285" s="200" t="s">
        <v>42</v>
      </c>
      <c r="O285" s="65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142</v>
      </c>
      <c r="AT285" s="203" t="s">
        <v>137</v>
      </c>
      <c r="AU285" s="203" t="s">
        <v>80</v>
      </c>
      <c r="AY285" s="18" t="s">
        <v>135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78</v>
      </c>
      <c r="BK285" s="204">
        <f>ROUND(I285*H285,2)</f>
        <v>0</v>
      </c>
      <c r="BL285" s="18" t="s">
        <v>142</v>
      </c>
      <c r="BM285" s="203" t="s">
        <v>1690</v>
      </c>
    </row>
    <row r="286" spans="1:65" s="2" customFormat="1" ht="21.75" customHeight="1">
      <c r="A286" s="35"/>
      <c r="B286" s="36"/>
      <c r="C286" s="193" t="s">
        <v>526</v>
      </c>
      <c r="D286" s="193" t="s">
        <v>137</v>
      </c>
      <c r="E286" s="194" t="s">
        <v>938</v>
      </c>
      <c r="F286" s="195" t="s">
        <v>939</v>
      </c>
      <c r="G286" s="196" t="s">
        <v>170</v>
      </c>
      <c r="H286" s="197">
        <v>5.43</v>
      </c>
      <c r="I286" s="198"/>
      <c r="J286" s="197">
        <f>ROUND(I286*H286,2)</f>
        <v>0</v>
      </c>
      <c r="K286" s="195" t="s">
        <v>141</v>
      </c>
      <c r="L286" s="40"/>
      <c r="M286" s="199" t="s">
        <v>18</v>
      </c>
      <c r="N286" s="200" t="s">
        <v>42</v>
      </c>
      <c r="O286" s="65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142</v>
      </c>
      <c r="AT286" s="203" t="s">
        <v>137</v>
      </c>
      <c r="AU286" s="203" t="s">
        <v>80</v>
      </c>
      <c r="AY286" s="18" t="s">
        <v>135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78</v>
      </c>
      <c r="BK286" s="204">
        <f>ROUND(I286*H286,2)</f>
        <v>0</v>
      </c>
      <c r="BL286" s="18" t="s">
        <v>142</v>
      </c>
      <c r="BM286" s="203" t="s">
        <v>1691</v>
      </c>
    </row>
    <row r="287" spans="1:65" s="12" customFormat="1" ht="25.95" customHeight="1">
      <c r="B287" s="177"/>
      <c r="C287" s="178"/>
      <c r="D287" s="179" t="s">
        <v>70</v>
      </c>
      <c r="E287" s="180" t="s">
        <v>941</v>
      </c>
      <c r="F287" s="180" t="s">
        <v>942</v>
      </c>
      <c r="G287" s="178"/>
      <c r="H287" s="178"/>
      <c r="I287" s="181"/>
      <c r="J287" s="182">
        <f>BK287</f>
        <v>0</v>
      </c>
      <c r="K287" s="178"/>
      <c r="L287" s="183"/>
      <c r="M287" s="184"/>
      <c r="N287" s="185"/>
      <c r="O287" s="185"/>
      <c r="P287" s="186">
        <f>P288+P308+P326+P353</f>
        <v>0</v>
      </c>
      <c r="Q287" s="185"/>
      <c r="R287" s="186">
        <f>R288+R308+R326+R353</f>
        <v>0.20026780000000002</v>
      </c>
      <c r="S287" s="185"/>
      <c r="T287" s="187">
        <f>T288+T308+T326+T353</f>
        <v>0.61599999999999999</v>
      </c>
      <c r="AR287" s="188" t="s">
        <v>80</v>
      </c>
      <c r="AT287" s="189" t="s">
        <v>70</v>
      </c>
      <c r="AU287" s="189" t="s">
        <v>71</v>
      </c>
      <c r="AY287" s="188" t="s">
        <v>135</v>
      </c>
      <c r="BK287" s="190">
        <f>BK288+BK308+BK326+BK353</f>
        <v>0</v>
      </c>
    </row>
    <row r="288" spans="1:65" s="12" customFormat="1" ht="22.8" customHeight="1">
      <c r="B288" s="177"/>
      <c r="C288" s="178"/>
      <c r="D288" s="179" t="s">
        <v>70</v>
      </c>
      <c r="E288" s="191" t="s">
        <v>943</v>
      </c>
      <c r="F288" s="191" t="s">
        <v>944</v>
      </c>
      <c r="G288" s="178"/>
      <c r="H288" s="178"/>
      <c r="I288" s="181"/>
      <c r="J288" s="192">
        <f>BK288</f>
        <v>0</v>
      </c>
      <c r="K288" s="178"/>
      <c r="L288" s="183"/>
      <c r="M288" s="184"/>
      <c r="N288" s="185"/>
      <c r="O288" s="185"/>
      <c r="P288" s="186">
        <f>SUM(P289:P307)</f>
        <v>0</v>
      </c>
      <c r="Q288" s="185"/>
      <c r="R288" s="186">
        <f>SUM(R289:R307)</f>
        <v>2.8732999999999998E-2</v>
      </c>
      <c r="S288" s="185"/>
      <c r="T288" s="187">
        <f>SUM(T289:T307)</f>
        <v>0</v>
      </c>
      <c r="AR288" s="188" t="s">
        <v>80</v>
      </c>
      <c r="AT288" s="189" t="s">
        <v>70</v>
      </c>
      <c r="AU288" s="189" t="s">
        <v>78</v>
      </c>
      <c r="AY288" s="188" t="s">
        <v>135</v>
      </c>
      <c r="BK288" s="190">
        <f>SUM(BK289:BK307)</f>
        <v>0</v>
      </c>
    </row>
    <row r="289" spans="1:65" s="2" customFormat="1" ht="16.5" customHeight="1">
      <c r="A289" s="35"/>
      <c r="B289" s="36"/>
      <c r="C289" s="193" t="s">
        <v>531</v>
      </c>
      <c r="D289" s="193" t="s">
        <v>137</v>
      </c>
      <c r="E289" s="194" t="s">
        <v>1692</v>
      </c>
      <c r="F289" s="195" t="s">
        <v>1693</v>
      </c>
      <c r="G289" s="196" t="s">
        <v>140</v>
      </c>
      <c r="H289" s="197">
        <v>3.1</v>
      </c>
      <c r="I289" s="198"/>
      <c r="J289" s="197">
        <f>ROUND(I289*H289,2)</f>
        <v>0</v>
      </c>
      <c r="K289" s="195" t="s">
        <v>141</v>
      </c>
      <c r="L289" s="40"/>
      <c r="M289" s="199" t="s">
        <v>18</v>
      </c>
      <c r="N289" s="200" t="s">
        <v>42</v>
      </c>
      <c r="O289" s="65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261</v>
      </c>
      <c r="AT289" s="203" t="s">
        <v>137</v>
      </c>
      <c r="AU289" s="203" t="s">
        <v>80</v>
      </c>
      <c r="AY289" s="18" t="s">
        <v>135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78</v>
      </c>
      <c r="BK289" s="204">
        <f>ROUND(I289*H289,2)</f>
        <v>0</v>
      </c>
      <c r="BL289" s="18" t="s">
        <v>261</v>
      </c>
      <c r="BM289" s="203" t="s">
        <v>1694</v>
      </c>
    </row>
    <row r="290" spans="1:65" s="13" customFormat="1" ht="10.199999999999999">
      <c r="B290" s="205"/>
      <c r="C290" s="206"/>
      <c r="D290" s="207" t="s">
        <v>144</v>
      </c>
      <c r="E290" s="208" t="s">
        <v>18</v>
      </c>
      <c r="F290" s="209" t="s">
        <v>1695</v>
      </c>
      <c r="G290" s="206"/>
      <c r="H290" s="208" t="s">
        <v>18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144</v>
      </c>
      <c r="AU290" s="215" t="s">
        <v>80</v>
      </c>
      <c r="AV290" s="13" t="s">
        <v>78</v>
      </c>
      <c r="AW290" s="13" t="s">
        <v>33</v>
      </c>
      <c r="AX290" s="13" t="s">
        <v>71</v>
      </c>
      <c r="AY290" s="215" t="s">
        <v>135</v>
      </c>
    </row>
    <row r="291" spans="1:65" s="14" customFormat="1" ht="10.199999999999999">
      <c r="B291" s="216"/>
      <c r="C291" s="217"/>
      <c r="D291" s="207" t="s">
        <v>144</v>
      </c>
      <c r="E291" s="218" t="s">
        <v>18</v>
      </c>
      <c r="F291" s="219" t="s">
        <v>1696</v>
      </c>
      <c r="G291" s="217"/>
      <c r="H291" s="220">
        <v>1.55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144</v>
      </c>
      <c r="AU291" s="226" t="s">
        <v>80</v>
      </c>
      <c r="AV291" s="14" t="s">
        <v>80</v>
      </c>
      <c r="AW291" s="14" t="s">
        <v>33</v>
      </c>
      <c r="AX291" s="14" t="s">
        <v>71</v>
      </c>
      <c r="AY291" s="226" t="s">
        <v>135</v>
      </c>
    </row>
    <row r="292" spans="1:65" s="14" customFormat="1" ht="10.199999999999999">
      <c r="B292" s="216"/>
      <c r="C292" s="217"/>
      <c r="D292" s="207" t="s">
        <v>144</v>
      </c>
      <c r="E292" s="218" t="s">
        <v>18</v>
      </c>
      <c r="F292" s="219" t="s">
        <v>1696</v>
      </c>
      <c r="G292" s="217"/>
      <c r="H292" s="220">
        <v>1.55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144</v>
      </c>
      <c r="AU292" s="226" t="s">
        <v>80</v>
      </c>
      <c r="AV292" s="14" t="s">
        <v>80</v>
      </c>
      <c r="AW292" s="14" t="s">
        <v>33</v>
      </c>
      <c r="AX292" s="14" t="s">
        <v>71</v>
      </c>
      <c r="AY292" s="226" t="s">
        <v>135</v>
      </c>
    </row>
    <row r="293" spans="1:65" s="15" customFormat="1" ht="10.199999999999999">
      <c r="B293" s="227"/>
      <c r="C293" s="228"/>
      <c r="D293" s="207" t="s">
        <v>144</v>
      </c>
      <c r="E293" s="229" t="s">
        <v>18</v>
      </c>
      <c r="F293" s="230" t="s">
        <v>147</v>
      </c>
      <c r="G293" s="228"/>
      <c r="H293" s="231">
        <v>3.1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144</v>
      </c>
      <c r="AU293" s="237" t="s">
        <v>80</v>
      </c>
      <c r="AV293" s="15" t="s">
        <v>142</v>
      </c>
      <c r="AW293" s="15" t="s">
        <v>33</v>
      </c>
      <c r="AX293" s="15" t="s">
        <v>78</v>
      </c>
      <c r="AY293" s="237" t="s">
        <v>135</v>
      </c>
    </row>
    <row r="294" spans="1:65" s="2" customFormat="1" ht="16.5" customHeight="1">
      <c r="A294" s="35"/>
      <c r="B294" s="36"/>
      <c r="C294" s="238" t="s">
        <v>547</v>
      </c>
      <c r="D294" s="238" t="s">
        <v>281</v>
      </c>
      <c r="E294" s="239" t="s">
        <v>1697</v>
      </c>
      <c r="F294" s="240" t="s">
        <v>1698</v>
      </c>
      <c r="G294" s="241" t="s">
        <v>170</v>
      </c>
      <c r="H294" s="242">
        <v>0.01</v>
      </c>
      <c r="I294" s="243"/>
      <c r="J294" s="242">
        <f>ROUND(I294*H294,2)</f>
        <v>0</v>
      </c>
      <c r="K294" s="240" t="s">
        <v>141</v>
      </c>
      <c r="L294" s="244"/>
      <c r="M294" s="245" t="s">
        <v>18</v>
      </c>
      <c r="N294" s="246" t="s">
        <v>42</v>
      </c>
      <c r="O294" s="65"/>
      <c r="P294" s="201">
        <f>O294*H294</f>
        <v>0</v>
      </c>
      <c r="Q294" s="201">
        <v>1</v>
      </c>
      <c r="R294" s="201">
        <f>Q294*H294</f>
        <v>0.01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395</v>
      </c>
      <c r="AT294" s="203" t="s">
        <v>281</v>
      </c>
      <c r="AU294" s="203" t="s">
        <v>80</v>
      </c>
      <c r="AY294" s="18" t="s">
        <v>135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78</v>
      </c>
      <c r="BK294" s="204">
        <f>ROUND(I294*H294,2)</f>
        <v>0</v>
      </c>
      <c r="BL294" s="18" t="s">
        <v>261</v>
      </c>
      <c r="BM294" s="203" t="s">
        <v>1699</v>
      </c>
    </row>
    <row r="295" spans="1:65" s="14" customFormat="1" ht="10.199999999999999">
      <c r="B295" s="216"/>
      <c r="C295" s="217"/>
      <c r="D295" s="207" t="s">
        <v>144</v>
      </c>
      <c r="E295" s="217"/>
      <c r="F295" s="219" t="s">
        <v>1700</v>
      </c>
      <c r="G295" s="217"/>
      <c r="H295" s="220">
        <v>0.01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144</v>
      </c>
      <c r="AU295" s="226" t="s">
        <v>80</v>
      </c>
      <c r="AV295" s="14" t="s">
        <v>80</v>
      </c>
      <c r="AW295" s="14" t="s">
        <v>4</v>
      </c>
      <c r="AX295" s="14" t="s">
        <v>78</v>
      </c>
      <c r="AY295" s="226" t="s">
        <v>135</v>
      </c>
    </row>
    <row r="296" spans="1:65" s="2" customFormat="1" ht="16.5" customHeight="1">
      <c r="A296" s="35"/>
      <c r="B296" s="36"/>
      <c r="C296" s="193" t="s">
        <v>553</v>
      </c>
      <c r="D296" s="193" t="s">
        <v>137</v>
      </c>
      <c r="E296" s="194" t="s">
        <v>1701</v>
      </c>
      <c r="F296" s="195" t="s">
        <v>1702</v>
      </c>
      <c r="G296" s="196" t="s">
        <v>140</v>
      </c>
      <c r="H296" s="197">
        <v>3.1</v>
      </c>
      <c r="I296" s="198"/>
      <c r="J296" s="197">
        <f>ROUND(I296*H296,2)</f>
        <v>0</v>
      </c>
      <c r="K296" s="195" t="s">
        <v>141</v>
      </c>
      <c r="L296" s="40"/>
      <c r="M296" s="199" t="s">
        <v>18</v>
      </c>
      <c r="N296" s="200" t="s">
        <v>42</v>
      </c>
      <c r="O296" s="65"/>
      <c r="P296" s="201">
        <f>O296*H296</f>
        <v>0</v>
      </c>
      <c r="Q296" s="201">
        <v>4.0000000000000002E-4</v>
      </c>
      <c r="R296" s="201">
        <f>Q296*H296</f>
        <v>1.24E-3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261</v>
      </c>
      <c r="AT296" s="203" t="s">
        <v>137</v>
      </c>
      <c r="AU296" s="203" t="s">
        <v>80</v>
      </c>
      <c r="AY296" s="18" t="s">
        <v>135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78</v>
      </c>
      <c r="BK296" s="204">
        <f>ROUND(I296*H296,2)</f>
        <v>0</v>
      </c>
      <c r="BL296" s="18" t="s">
        <v>261</v>
      </c>
      <c r="BM296" s="203" t="s">
        <v>1703</v>
      </c>
    </row>
    <row r="297" spans="1:65" s="13" customFormat="1" ht="10.199999999999999">
      <c r="B297" s="205"/>
      <c r="C297" s="206"/>
      <c r="D297" s="207" t="s">
        <v>144</v>
      </c>
      <c r="E297" s="208" t="s">
        <v>18</v>
      </c>
      <c r="F297" s="209" t="s">
        <v>1695</v>
      </c>
      <c r="G297" s="206"/>
      <c r="H297" s="208" t="s">
        <v>18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144</v>
      </c>
      <c r="AU297" s="215" t="s">
        <v>80</v>
      </c>
      <c r="AV297" s="13" t="s">
        <v>78</v>
      </c>
      <c r="AW297" s="13" t="s">
        <v>33</v>
      </c>
      <c r="AX297" s="13" t="s">
        <v>71</v>
      </c>
      <c r="AY297" s="215" t="s">
        <v>135</v>
      </c>
    </row>
    <row r="298" spans="1:65" s="14" customFormat="1" ht="10.199999999999999">
      <c r="B298" s="216"/>
      <c r="C298" s="217"/>
      <c r="D298" s="207" t="s">
        <v>144</v>
      </c>
      <c r="E298" s="218" t="s">
        <v>18</v>
      </c>
      <c r="F298" s="219" t="s">
        <v>1696</v>
      </c>
      <c r="G298" s="217"/>
      <c r="H298" s="220">
        <v>1.55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144</v>
      </c>
      <c r="AU298" s="226" t="s">
        <v>80</v>
      </c>
      <c r="AV298" s="14" t="s">
        <v>80</v>
      </c>
      <c r="AW298" s="14" t="s">
        <v>33</v>
      </c>
      <c r="AX298" s="14" t="s">
        <v>71</v>
      </c>
      <c r="AY298" s="226" t="s">
        <v>135</v>
      </c>
    </row>
    <row r="299" spans="1:65" s="14" customFormat="1" ht="10.199999999999999">
      <c r="B299" s="216"/>
      <c r="C299" s="217"/>
      <c r="D299" s="207" t="s">
        <v>144</v>
      </c>
      <c r="E299" s="218" t="s">
        <v>18</v>
      </c>
      <c r="F299" s="219" t="s">
        <v>1696</v>
      </c>
      <c r="G299" s="217"/>
      <c r="H299" s="220">
        <v>1.55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144</v>
      </c>
      <c r="AU299" s="226" t="s">
        <v>80</v>
      </c>
      <c r="AV299" s="14" t="s">
        <v>80</v>
      </c>
      <c r="AW299" s="14" t="s">
        <v>33</v>
      </c>
      <c r="AX299" s="14" t="s">
        <v>71</v>
      </c>
      <c r="AY299" s="226" t="s">
        <v>135</v>
      </c>
    </row>
    <row r="300" spans="1:65" s="15" customFormat="1" ht="10.199999999999999">
      <c r="B300" s="227"/>
      <c r="C300" s="228"/>
      <c r="D300" s="207" t="s">
        <v>144</v>
      </c>
      <c r="E300" s="229" t="s">
        <v>18</v>
      </c>
      <c r="F300" s="230" t="s">
        <v>147</v>
      </c>
      <c r="G300" s="228"/>
      <c r="H300" s="231">
        <v>3.1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144</v>
      </c>
      <c r="AU300" s="237" t="s">
        <v>80</v>
      </c>
      <c r="AV300" s="15" t="s">
        <v>142</v>
      </c>
      <c r="AW300" s="15" t="s">
        <v>33</v>
      </c>
      <c r="AX300" s="15" t="s">
        <v>78</v>
      </c>
      <c r="AY300" s="237" t="s">
        <v>135</v>
      </c>
    </row>
    <row r="301" spans="1:65" s="2" customFormat="1" ht="16.5" customHeight="1">
      <c r="A301" s="35"/>
      <c r="B301" s="36"/>
      <c r="C301" s="238" t="s">
        <v>559</v>
      </c>
      <c r="D301" s="238" t="s">
        <v>281</v>
      </c>
      <c r="E301" s="239" t="s">
        <v>1704</v>
      </c>
      <c r="F301" s="240" t="s">
        <v>1705</v>
      </c>
      <c r="G301" s="241" t="s">
        <v>140</v>
      </c>
      <c r="H301" s="242">
        <v>3.57</v>
      </c>
      <c r="I301" s="243"/>
      <c r="J301" s="242">
        <f>ROUND(I301*H301,2)</f>
        <v>0</v>
      </c>
      <c r="K301" s="240" t="s">
        <v>141</v>
      </c>
      <c r="L301" s="244"/>
      <c r="M301" s="245" t="s">
        <v>18</v>
      </c>
      <c r="N301" s="246" t="s">
        <v>42</v>
      </c>
      <c r="O301" s="65"/>
      <c r="P301" s="201">
        <f>O301*H301</f>
        <v>0</v>
      </c>
      <c r="Q301" s="201">
        <v>4.8999999999999998E-3</v>
      </c>
      <c r="R301" s="201">
        <f>Q301*H301</f>
        <v>1.7492999999999998E-2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395</v>
      </c>
      <c r="AT301" s="203" t="s">
        <v>281</v>
      </c>
      <c r="AU301" s="203" t="s">
        <v>80</v>
      </c>
      <c r="AY301" s="18" t="s">
        <v>135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78</v>
      </c>
      <c r="BK301" s="204">
        <f>ROUND(I301*H301,2)</f>
        <v>0</v>
      </c>
      <c r="BL301" s="18" t="s">
        <v>261</v>
      </c>
      <c r="BM301" s="203" t="s">
        <v>1706</v>
      </c>
    </row>
    <row r="302" spans="1:65" s="13" customFormat="1" ht="10.199999999999999">
      <c r="B302" s="205"/>
      <c r="C302" s="206"/>
      <c r="D302" s="207" t="s">
        <v>144</v>
      </c>
      <c r="E302" s="208" t="s">
        <v>18</v>
      </c>
      <c r="F302" s="209" t="s">
        <v>1695</v>
      </c>
      <c r="G302" s="206"/>
      <c r="H302" s="208" t="s">
        <v>18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144</v>
      </c>
      <c r="AU302" s="215" t="s">
        <v>80</v>
      </c>
      <c r="AV302" s="13" t="s">
        <v>78</v>
      </c>
      <c r="AW302" s="13" t="s">
        <v>33</v>
      </c>
      <c r="AX302" s="13" t="s">
        <v>71</v>
      </c>
      <c r="AY302" s="215" t="s">
        <v>135</v>
      </c>
    </row>
    <row r="303" spans="1:65" s="14" customFormat="1" ht="10.199999999999999">
      <c r="B303" s="216"/>
      <c r="C303" s="217"/>
      <c r="D303" s="207" t="s">
        <v>144</v>
      </c>
      <c r="E303" s="218" t="s">
        <v>18</v>
      </c>
      <c r="F303" s="219" t="s">
        <v>1696</v>
      </c>
      <c r="G303" s="217"/>
      <c r="H303" s="220">
        <v>1.55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144</v>
      </c>
      <c r="AU303" s="226" t="s">
        <v>80</v>
      </c>
      <c r="AV303" s="14" t="s">
        <v>80</v>
      </c>
      <c r="AW303" s="14" t="s">
        <v>33</v>
      </c>
      <c r="AX303" s="14" t="s">
        <v>71</v>
      </c>
      <c r="AY303" s="226" t="s">
        <v>135</v>
      </c>
    </row>
    <row r="304" spans="1:65" s="14" customFormat="1" ht="10.199999999999999">
      <c r="B304" s="216"/>
      <c r="C304" s="217"/>
      <c r="D304" s="207" t="s">
        <v>144</v>
      </c>
      <c r="E304" s="218" t="s">
        <v>18</v>
      </c>
      <c r="F304" s="219" t="s">
        <v>1696</v>
      </c>
      <c r="G304" s="217"/>
      <c r="H304" s="220">
        <v>1.55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144</v>
      </c>
      <c r="AU304" s="226" t="s">
        <v>80</v>
      </c>
      <c r="AV304" s="14" t="s">
        <v>80</v>
      </c>
      <c r="AW304" s="14" t="s">
        <v>33</v>
      </c>
      <c r="AX304" s="14" t="s">
        <v>71</v>
      </c>
      <c r="AY304" s="226" t="s">
        <v>135</v>
      </c>
    </row>
    <row r="305" spans="1:65" s="15" customFormat="1" ht="10.199999999999999">
      <c r="B305" s="227"/>
      <c r="C305" s="228"/>
      <c r="D305" s="207" t="s">
        <v>144</v>
      </c>
      <c r="E305" s="229" t="s">
        <v>18</v>
      </c>
      <c r="F305" s="230" t="s">
        <v>147</v>
      </c>
      <c r="G305" s="228"/>
      <c r="H305" s="231">
        <v>3.1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144</v>
      </c>
      <c r="AU305" s="237" t="s">
        <v>80</v>
      </c>
      <c r="AV305" s="15" t="s">
        <v>142</v>
      </c>
      <c r="AW305" s="15" t="s">
        <v>33</v>
      </c>
      <c r="AX305" s="15" t="s">
        <v>78</v>
      </c>
      <c r="AY305" s="237" t="s">
        <v>135</v>
      </c>
    </row>
    <row r="306" spans="1:65" s="14" customFormat="1" ht="10.199999999999999">
      <c r="B306" s="216"/>
      <c r="C306" s="217"/>
      <c r="D306" s="207" t="s">
        <v>144</v>
      </c>
      <c r="E306" s="217"/>
      <c r="F306" s="219" t="s">
        <v>1707</v>
      </c>
      <c r="G306" s="217"/>
      <c r="H306" s="220">
        <v>3.57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144</v>
      </c>
      <c r="AU306" s="226" t="s">
        <v>80</v>
      </c>
      <c r="AV306" s="14" t="s">
        <v>80</v>
      </c>
      <c r="AW306" s="14" t="s">
        <v>4</v>
      </c>
      <c r="AX306" s="14" t="s">
        <v>78</v>
      </c>
      <c r="AY306" s="226" t="s">
        <v>135</v>
      </c>
    </row>
    <row r="307" spans="1:65" s="2" customFormat="1" ht="21.75" customHeight="1">
      <c r="A307" s="35"/>
      <c r="B307" s="36"/>
      <c r="C307" s="193" t="s">
        <v>569</v>
      </c>
      <c r="D307" s="193" t="s">
        <v>137</v>
      </c>
      <c r="E307" s="194" t="s">
        <v>959</v>
      </c>
      <c r="F307" s="195" t="s">
        <v>960</v>
      </c>
      <c r="G307" s="196" t="s">
        <v>961</v>
      </c>
      <c r="H307" s="198"/>
      <c r="I307" s="198"/>
      <c r="J307" s="197">
        <f>ROUND(I307*H307,2)</f>
        <v>0</v>
      </c>
      <c r="K307" s="195" t="s">
        <v>141</v>
      </c>
      <c r="L307" s="40"/>
      <c r="M307" s="199" t="s">
        <v>18</v>
      </c>
      <c r="N307" s="200" t="s">
        <v>42</v>
      </c>
      <c r="O307" s="65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261</v>
      </c>
      <c r="AT307" s="203" t="s">
        <v>137</v>
      </c>
      <c r="AU307" s="203" t="s">
        <v>80</v>
      </c>
      <c r="AY307" s="18" t="s">
        <v>135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78</v>
      </c>
      <c r="BK307" s="204">
        <f>ROUND(I307*H307,2)</f>
        <v>0</v>
      </c>
      <c r="BL307" s="18" t="s">
        <v>261</v>
      </c>
      <c r="BM307" s="203" t="s">
        <v>1708</v>
      </c>
    </row>
    <row r="308" spans="1:65" s="12" customFormat="1" ht="22.8" customHeight="1">
      <c r="B308" s="177"/>
      <c r="C308" s="178"/>
      <c r="D308" s="179" t="s">
        <v>70</v>
      </c>
      <c r="E308" s="191" t="s">
        <v>1012</v>
      </c>
      <c r="F308" s="191" t="s">
        <v>1013</v>
      </c>
      <c r="G308" s="178"/>
      <c r="H308" s="178"/>
      <c r="I308" s="181"/>
      <c r="J308" s="192">
        <f>BK308</f>
        <v>0</v>
      </c>
      <c r="K308" s="178"/>
      <c r="L308" s="183"/>
      <c r="M308" s="184"/>
      <c r="N308" s="185"/>
      <c r="O308" s="185"/>
      <c r="P308" s="186">
        <f>SUM(P309:P325)</f>
        <v>0</v>
      </c>
      <c r="Q308" s="185"/>
      <c r="R308" s="186">
        <f>SUM(R309:R325)</f>
        <v>0.10438600000000001</v>
      </c>
      <c r="S308" s="185"/>
      <c r="T308" s="187">
        <f>SUM(T309:T325)</f>
        <v>0</v>
      </c>
      <c r="AR308" s="188" t="s">
        <v>80</v>
      </c>
      <c r="AT308" s="189" t="s">
        <v>70</v>
      </c>
      <c r="AU308" s="189" t="s">
        <v>78</v>
      </c>
      <c r="AY308" s="188" t="s">
        <v>135</v>
      </c>
      <c r="BK308" s="190">
        <f>SUM(BK309:BK325)</f>
        <v>0</v>
      </c>
    </row>
    <row r="309" spans="1:65" s="2" customFormat="1" ht="21.75" customHeight="1">
      <c r="A309" s="35"/>
      <c r="B309" s="36"/>
      <c r="C309" s="193" t="s">
        <v>578</v>
      </c>
      <c r="D309" s="193" t="s">
        <v>137</v>
      </c>
      <c r="E309" s="194" t="s">
        <v>1709</v>
      </c>
      <c r="F309" s="195" t="s">
        <v>1710</v>
      </c>
      <c r="G309" s="196" t="s">
        <v>320</v>
      </c>
      <c r="H309" s="197">
        <v>10.5</v>
      </c>
      <c r="I309" s="198"/>
      <c r="J309" s="197">
        <f>ROUND(I309*H309,2)</f>
        <v>0</v>
      </c>
      <c r="K309" s="195" t="s">
        <v>398</v>
      </c>
      <c r="L309" s="40"/>
      <c r="M309" s="199" t="s">
        <v>18</v>
      </c>
      <c r="N309" s="200" t="s">
        <v>42</v>
      </c>
      <c r="O309" s="65"/>
      <c r="P309" s="201">
        <f>O309*H309</f>
        <v>0</v>
      </c>
      <c r="Q309" s="201">
        <v>7.1199999999999996E-3</v>
      </c>
      <c r="R309" s="201">
        <f>Q309*H309</f>
        <v>7.4759999999999993E-2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261</v>
      </c>
      <c r="AT309" s="203" t="s">
        <v>137</v>
      </c>
      <c r="AU309" s="203" t="s">
        <v>80</v>
      </c>
      <c r="AY309" s="18" t="s">
        <v>135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78</v>
      </c>
      <c r="BK309" s="204">
        <f>ROUND(I309*H309,2)</f>
        <v>0</v>
      </c>
      <c r="BL309" s="18" t="s">
        <v>261</v>
      </c>
      <c r="BM309" s="203" t="s">
        <v>1711</v>
      </c>
    </row>
    <row r="310" spans="1:65" s="13" customFormat="1" ht="10.199999999999999">
      <c r="B310" s="205"/>
      <c r="C310" s="206"/>
      <c r="D310" s="207" t="s">
        <v>144</v>
      </c>
      <c r="E310" s="208" t="s">
        <v>18</v>
      </c>
      <c r="F310" s="209" t="s">
        <v>1712</v>
      </c>
      <c r="G310" s="206"/>
      <c r="H310" s="208" t="s">
        <v>18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144</v>
      </c>
      <c r="AU310" s="215" t="s">
        <v>80</v>
      </c>
      <c r="AV310" s="13" t="s">
        <v>78</v>
      </c>
      <c r="AW310" s="13" t="s">
        <v>33</v>
      </c>
      <c r="AX310" s="13" t="s">
        <v>71</v>
      </c>
      <c r="AY310" s="215" t="s">
        <v>135</v>
      </c>
    </row>
    <row r="311" spans="1:65" s="14" customFormat="1" ht="10.199999999999999">
      <c r="B311" s="216"/>
      <c r="C311" s="217"/>
      <c r="D311" s="207" t="s">
        <v>144</v>
      </c>
      <c r="E311" s="218" t="s">
        <v>18</v>
      </c>
      <c r="F311" s="219" t="s">
        <v>1713</v>
      </c>
      <c r="G311" s="217"/>
      <c r="H311" s="220">
        <v>10.5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144</v>
      </c>
      <c r="AU311" s="226" t="s">
        <v>80</v>
      </c>
      <c r="AV311" s="14" t="s">
        <v>80</v>
      </c>
      <c r="AW311" s="14" t="s">
        <v>33</v>
      </c>
      <c r="AX311" s="14" t="s">
        <v>71</v>
      </c>
      <c r="AY311" s="226" t="s">
        <v>135</v>
      </c>
    </row>
    <row r="312" spans="1:65" s="15" customFormat="1" ht="10.199999999999999">
      <c r="B312" s="227"/>
      <c r="C312" s="228"/>
      <c r="D312" s="207" t="s">
        <v>144</v>
      </c>
      <c r="E312" s="229" t="s">
        <v>18</v>
      </c>
      <c r="F312" s="230" t="s">
        <v>147</v>
      </c>
      <c r="G312" s="228"/>
      <c r="H312" s="231">
        <v>10.5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AT312" s="237" t="s">
        <v>144</v>
      </c>
      <c r="AU312" s="237" t="s">
        <v>80</v>
      </c>
      <c r="AV312" s="15" t="s">
        <v>142</v>
      </c>
      <c r="AW312" s="15" t="s">
        <v>33</v>
      </c>
      <c r="AX312" s="15" t="s">
        <v>78</v>
      </c>
      <c r="AY312" s="237" t="s">
        <v>135</v>
      </c>
    </row>
    <row r="313" spans="1:65" s="2" customFormat="1" ht="21.75" customHeight="1">
      <c r="A313" s="35"/>
      <c r="B313" s="36"/>
      <c r="C313" s="193" t="s">
        <v>586</v>
      </c>
      <c r="D313" s="193" t="s">
        <v>137</v>
      </c>
      <c r="E313" s="194" t="s">
        <v>1086</v>
      </c>
      <c r="F313" s="195" t="s">
        <v>1087</v>
      </c>
      <c r="G313" s="196" t="s">
        <v>320</v>
      </c>
      <c r="H313" s="197">
        <v>4.5999999999999996</v>
      </c>
      <c r="I313" s="198"/>
      <c r="J313" s="197">
        <f>ROUND(I313*H313,2)</f>
        <v>0</v>
      </c>
      <c r="K313" s="195" t="s">
        <v>398</v>
      </c>
      <c r="L313" s="40"/>
      <c r="M313" s="199" t="s">
        <v>18</v>
      </c>
      <c r="N313" s="200" t="s">
        <v>42</v>
      </c>
      <c r="O313" s="65"/>
      <c r="P313" s="201">
        <f>O313*H313</f>
        <v>0</v>
      </c>
      <c r="Q313" s="201">
        <v>4.3600000000000002E-3</v>
      </c>
      <c r="R313" s="201">
        <f>Q313*H313</f>
        <v>2.0056000000000001E-2</v>
      </c>
      <c r="S313" s="201">
        <v>0</v>
      </c>
      <c r="T313" s="20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261</v>
      </c>
      <c r="AT313" s="203" t="s">
        <v>137</v>
      </c>
      <c r="AU313" s="203" t="s">
        <v>80</v>
      </c>
      <c r="AY313" s="18" t="s">
        <v>135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8" t="s">
        <v>78</v>
      </c>
      <c r="BK313" s="204">
        <f>ROUND(I313*H313,2)</f>
        <v>0</v>
      </c>
      <c r="BL313" s="18" t="s">
        <v>261</v>
      </c>
      <c r="BM313" s="203" t="s">
        <v>1714</v>
      </c>
    </row>
    <row r="314" spans="1:65" s="13" customFormat="1" ht="10.199999999999999">
      <c r="B314" s="205"/>
      <c r="C314" s="206"/>
      <c r="D314" s="207" t="s">
        <v>144</v>
      </c>
      <c r="E314" s="208" t="s">
        <v>18</v>
      </c>
      <c r="F314" s="209" t="s">
        <v>1715</v>
      </c>
      <c r="G314" s="206"/>
      <c r="H314" s="208" t="s">
        <v>18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144</v>
      </c>
      <c r="AU314" s="215" t="s">
        <v>80</v>
      </c>
      <c r="AV314" s="13" t="s">
        <v>78</v>
      </c>
      <c r="AW314" s="13" t="s">
        <v>33</v>
      </c>
      <c r="AX314" s="13" t="s">
        <v>71</v>
      </c>
      <c r="AY314" s="215" t="s">
        <v>135</v>
      </c>
    </row>
    <row r="315" spans="1:65" s="14" customFormat="1" ht="10.199999999999999">
      <c r="B315" s="216"/>
      <c r="C315" s="217"/>
      <c r="D315" s="207" t="s">
        <v>144</v>
      </c>
      <c r="E315" s="218" t="s">
        <v>18</v>
      </c>
      <c r="F315" s="219" t="s">
        <v>1652</v>
      </c>
      <c r="G315" s="217"/>
      <c r="H315" s="220">
        <v>4.5999999999999996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144</v>
      </c>
      <c r="AU315" s="226" t="s">
        <v>80</v>
      </c>
      <c r="AV315" s="14" t="s">
        <v>80</v>
      </c>
      <c r="AW315" s="14" t="s">
        <v>33</v>
      </c>
      <c r="AX315" s="14" t="s">
        <v>71</v>
      </c>
      <c r="AY315" s="226" t="s">
        <v>135</v>
      </c>
    </row>
    <row r="316" spans="1:65" s="15" customFormat="1" ht="10.199999999999999">
      <c r="B316" s="227"/>
      <c r="C316" s="228"/>
      <c r="D316" s="207" t="s">
        <v>144</v>
      </c>
      <c r="E316" s="229" t="s">
        <v>18</v>
      </c>
      <c r="F316" s="230" t="s">
        <v>147</v>
      </c>
      <c r="G316" s="228"/>
      <c r="H316" s="231">
        <v>4.5999999999999996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144</v>
      </c>
      <c r="AU316" s="237" t="s">
        <v>80</v>
      </c>
      <c r="AV316" s="15" t="s">
        <v>142</v>
      </c>
      <c r="AW316" s="15" t="s">
        <v>33</v>
      </c>
      <c r="AX316" s="15" t="s">
        <v>78</v>
      </c>
      <c r="AY316" s="237" t="s">
        <v>135</v>
      </c>
    </row>
    <row r="317" spans="1:65" s="2" customFormat="1" ht="16.5" customHeight="1">
      <c r="A317" s="35"/>
      <c r="B317" s="36"/>
      <c r="C317" s="193" t="s">
        <v>606</v>
      </c>
      <c r="D317" s="193" t="s">
        <v>137</v>
      </c>
      <c r="E317" s="194" t="s">
        <v>1091</v>
      </c>
      <c r="F317" s="195" t="s">
        <v>1092</v>
      </c>
      <c r="G317" s="196" t="s">
        <v>320</v>
      </c>
      <c r="H317" s="197">
        <v>3</v>
      </c>
      <c r="I317" s="198"/>
      <c r="J317" s="197">
        <f>ROUND(I317*H317,2)</f>
        <v>0</v>
      </c>
      <c r="K317" s="195" t="s">
        <v>398</v>
      </c>
      <c r="L317" s="40"/>
      <c r="M317" s="199" t="s">
        <v>18</v>
      </c>
      <c r="N317" s="200" t="s">
        <v>42</v>
      </c>
      <c r="O317" s="65"/>
      <c r="P317" s="201">
        <f>O317*H317</f>
        <v>0</v>
      </c>
      <c r="Q317" s="201">
        <v>1.3699999999999999E-3</v>
      </c>
      <c r="R317" s="201">
        <f>Q317*H317</f>
        <v>4.1099999999999999E-3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261</v>
      </c>
      <c r="AT317" s="203" t="s">
        <v>137</v>
      </c>
      <c r="AU317" s="203" t="s">
        <v>80</v>
      </c>
      <c r="AY317" s="18" t="s">
        <v>135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78</v>
      </c>
      <c r="BK317" s="204">
        <f>ROUND(I317*H317,2)</f>
        <v>0</v>
      </c>
      <c r="BL317" s="18" t="s">
        <v>261</v>
      </c>
      <c r="BM317" s="203" t="s">
        <v>1716</v>
      </c>
    </row>
    <row r="318" spans="1:65" s="13" customFormat="1" ht="10.199999999999999">
      <c r="B318" s="205"/>
      <c r="C318" s="206"/>
      <c r="D318" s="207" t="s">
        <v>144</v>
      </c>
      <c r="E318" s="208" t="s">
        <v>18</v>
      </c>
      <c r="F318" s="209" t="s">
        <v>1717</v>
      </c>
      <c r="G318" s="206"/>
      <c r="H318" s="208" t="s">
        <v>18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144</v>
      </c>
      <c r="AU318" s="215" t="s">
        <v>80</v>
      </c>
      <c r="AV318" s="13" t="s">
        <v>78</v>
      </c>
      <c r="AW318" s="13" t="s">
        <v>33</v>
      </c>
      <c r="AX318" s="13" t="s">
        <v>71</v>
      </c>
      <c r="AY318" s="215" t="s">
        <v>135</v>
      </c>
    </row>
    <row r="319" spans="1:65" s="14" customFormat="1" ht="10.199999999999999">
      <c r="B319" s="216"/>
      <c r="C319" s="217"/>
      <c r="D319" s="207" t="s">
        <v>144</v>
      </c>
      <c r="E319" s="218" t="s">
        <v>18</v>
      </c>
      <c r="F319" s="219" t="s">
        <v>155</v>
      </c>
      <c r="G319" s="217"/>
      <c r="H319" s="220">
        <v>3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144</v>
      </c>
      <c r="AU319" s="226" t="s">
        <v>80</v>
      </c>
      <c r="AV319" s="14" t="s">
        <v>80</v>
      </c>
      <c r="AW319" s="14" t="s">
        <v>33</v>
      </c>
      <c r="AX319" s="14" t="s">
        <v>71</v>
      </c>
      <c r="AY319" s="226" t="s">
        <v>135</v>
      </c>
    </row>
    <row r="320" spans="1:65" s="15" customFormat="1" ht="10.199999999999999">
      <c r="B320" s="227"/>
      <c r="C320" s="228"/>
      <c r="D320" s="207" t="s">
        <v>144</v>
      </c>
      <c r="E320" s="229" t="s">
        <v>18</v>
      </c>
      <c r="F320" s="230" t="s">
        <v>147</v>
      </c>
      <c r="G320" s="228"/>
      <c r="H320" s="231">
        <v>3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144</v>
      </c>
      <c r="AU320" s="237" t="s">
        <v>80</v>
      </c>
      <c r="AV320" s="15" t="s">
        <v>142</v>
      </c>
      <c r="AW320" s="15" t="s">
        <v>33</v>
      </c>
      <c r="AX320" s="15" t="s">
        <v>78</v>
      </c>
      <c r="AY320" s="237" t="s">
        <v>135</v>
      </c>
    </row>
    <row r="321" spans="1:65" s="2" customFormat="1" ht="21.75" customHeight="1">
      <c r="A321" s="35"/>
      <c r="B321" s="36"/>
      <c r="C321" s="193" t="s">
        <v>631</v>
      </c>
      <c r="D321" s="193" t="s">
        <v>137</v>
      </c>
      <c r="E321" s="194" t="s">
        <v>1718</v>
      </c>
      <c r="F321" s="195" t="s">
        <v>1719</v>
      </c>
      <c r="G321" s="196" t="s">
        <v>320</v>
      </c>
      <c r="H321" s="197">
        <v>3</v>
      </c>
      <c r="I321" s="198"/>
      <c r="J321" s="197">
        <f>ROUND(I321*H321,2)</f>
        <v>0</v>
      </c>
      <c r="K321" s="195" t="s">
        <v>141</v>
      </c>
      <c r="L321" s="40"/>
      <c r="M321" s="199" t="s">
        <v>18</v>
      </c>
      <c r="N321" s="200" t="s">
        <v>42</v>
      </c>
      <c r="O321" s="65"/>
      <c r="P321" s="201">
        <f>O321*H321</f>
        <v>0</v>
      </c>
      <c r="Q321" s="201">
        <v>1.82E-3</v>
      </c>
      <c r="R321" s="201">
        <f>Q321*H321</f>
        <v>5.4599999999999996E-3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261</v>
      </c>
      <c r="AT321" s="203" t="s">
        <v>137</v>
      </c>
      <c r="AU321" s="203" t="s">
        <v>80</v>
      </c>
      <c r="AY321" s="18" t="s">
        <v>135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78</v>
      </c>
      <c r="BK321" s="204">
        <f>ROUND(I321*H321,2)</f>
        <v>0</v>
      </c>
      <c r="BL321" s="18" t="s">
        <v>261</v>
      </c>
      <c r="BM321" s="203" t="s">
        <v>1720</v>
      </c>
    </row>
    <row r="322" spans="1:65" s="13" customFormat="1" ht="10.199999999999999">
      <c r="B322" s="205"/>
      <c r="C322" s="206"/>
      <c r="D322" s="207" t="s">
        <v>144</v>
      </c>
      <c r="E322" s="208" t="s">
        <v>18</v>
      </c>
      <c r="F322" s="209" t="s">
        <v>1721</v>
      </c>
      <c r="G322" s="206"/>
      <c r="H322" s="208" t="s">
        <v>18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144</v>
      </c>
      <c r="AU322" s="215" t="s">
        <v>80</v>
      </c>
      <c r="AV322" s="13" t="s">
        <v>78</v>
      </c>
      <c r="AW322" s="13" t="s">
        <v>33</v>
      </c>
      <c r="AX322" s="13" t="s">
        <v>71</v>
      </c>
      <c r="AY322" s="215" t="s">
        <v>135</v>
      </c>
    </row>
    <row r="323" spans="1:65" s="14" customFormat="1" ht="10.199999999999999">
      <c r="B323" s="216"/>
      <c r="C323" s="217"/>
      <c r="D323" s="207" t="s">
        <v>144</v>
      </c>
      <c r="E323" s="218" t="s">
        <v>18</v>
      </c>
      <c r="F323" s="219" t="s">
        <v>155</v>
      </c>
      <c r="G323" s="217"/>
      <c r="H323" s="220">
        <v>3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144</v>
      </c>
      <c r="AU323" s="226" t="s">
        <v>80</v>
      </c>
      <c r="AV323" s="14" t="s">
        <v>80</v>
      </c>
      <c r="AW323" s="14" t="s">
        <v>33</v>
      </c>
      <c r="AX323" s="14" t="s">
        <v>71</v>
      </c>
      <c r="AY323" s="226" t="s">
        <v>135</v>
      </c>
    </row>
    <row r="324" spans="1:65" s="15" customFormat="1" ht="10.199999999999999">
      <c r="B324" s="227"/>
      <c r="C324" s="228"/>
      <c r="D324" s="207" t="s">
        <v>144</v>
      </c>
      <c r="E324" s="229" t="s">
        <v>18</v>
      </c>
      <c r="F324" s="230" t="s">
        <v>147</v>
      </c>
      <c r="G324" s="228"/>
      <c r="H324" s="231">
        <v>3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144</v>
      </c>
      <c r="AU324" s="237" t="s">
        <v>80</v>
      </c>
      <c r="AV324" s="15" t="s">
        <v>142</v>
      </c>
      <c r="AW324" s="15" t="s">
        <v>33</v>
      </c>
      <c r="AX324" s="15" t="s">
        <v>78</v>
      </c>
      <c r="AY324" s="237" t="s">
        <v>135</v>
      </c>
    </row>
    <row r="325" spans="1:65" s="2" customFormat="1" ht="21.75" customHeight="1">
      <c r="A325" s="35"/>
      <c r="B325" s="36"/>
      <c r="C325" s="193" t="s">
        <v>637</v>
      </c>
      <c r="D325" s="193" t="s">
        <v>137</v>
      </c>
      <c r="E325" s="194" t="s">
        <v>1115</v>
      </c>
      <c r="F325" s="195" t="s">
        <v>1116</v>
      </c>
      <c r="G325" s="196" t="s">
        <v>961</v>
      </c>
      <c r="H325" s="198"/>
      <c r="I325" s="198"/>
      <c r="J325" s="197">
        <f>ROUND(I325*H325,2)</f>
        <v>0</v>
      </c>
      <c r="K325" s="195" t="s">
        <v>141</v>
      </c>
      <c r="L325" s="40"/>
      <c r="M325" s="199" t="s">
        <v>18</v>
      </c>
      <c r="N325" s="200" t="s">
        <v>42</v>
      </c>
      <c r="O325" s="65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261</v>
      </c>
      <c r="AT325" s="203" t="s">
        <v>137</v>
      </c>
      <c r="AU325" s="203" t="s">
        <v>80</v>
      </c>
      <c r="AY325" s="18" t="s">
        <v>135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8" t="s">
        <v>78</v>
      </c>
      <c r="BK325" s="204">
        <f>ROUND(I325*H325,2)</f>
        <v>0</v>
      </c>
      <c r="BL325" s="18" t="s">
        <v>261</v>
      </c>
      <c r="BM325" s="203" t="s">
        <v>1722</v>
      </c>
    </row>
    <row r="326" spans="1:65" s="12" customFormat="1" ht="22.8" customHeight="1">
      <c r="B326" s="177"/>
      <c r="C326" s="178"/>
      <c r="D326" s="179" t="s">
        <v>70</v>
      </c>
      <c r="E326" s="191" t="s">
        <v>1327</v>
      </c>
      <c r="F326" s="191" t="s">
        <v>1328</v>
      </c>
      <c r="G326" s="178"/>
      <c r="H326" s="178"/>
      <c r="I326" s="181"/>
      <c r="J326" s="192">
        <f>BK326</f>
        <v>0</v>
      </c>
      <c r="K326" s="178"/>
      <c r="L326" s="183"/>
      <c r="M326" s="184"/>
      <c r="N326" s="185"/>
      <c r="O326" s="185"/>
      <c r="P326" s="186">
        <f>SUM(P327:P352)</f>
        <v>0</v>
      </c>
      <c r="Q326" s="185"/>
      <c r="R326" s="186">
        <f>SUM(R327:R352)</f>
        <v>6.6360000000000002E-2</v>
      </c>
      <c r="S326" s="185"/>
      <c r="T326" s="187">
        <f>SUM(T327:T352)</f>
        <v>0.61599999999999999</v>
      </c>
      <c r="AR326" s="188" t="s">
        <v>80</v>
      </c>
      <c r="AT326" s="189" t="s">
        <v>70</v>
      </c>
      <c r="AU326" s="189" t="s">
        <v>78</v>
      </c>
      <c r="AY326" s="188" t="s">
        <v>135</v>
      </c>
      <c r="BK326" s="190">
        <f>SUM(BK327:BK352)</f>
        <v>0</v>
      </c>
    </row>
    <row r="327" spans="1:65" s="2" customFormat="1" ht="16.5" customHeight="1">
      <c r="A327" s="35"/>
      <c r="B327" s="36"/>
      <c r="C327" s="193" t="s">
        <v>656</v>
      </c>
      <c r="D327" s="193" t="s">
        <v>137</v>
      </c>
      <c r="E327" s="194" t="s">
        <v>1723</v>
      </c>
      <c r="F327" s="195" t="s">
        <v>1724</v>
      </c>
      <c r="G327" s="196" t="s">
        <v>1397</v>
      </c>
      <c r="H327" s="197">
        <v>8</v>
      </c>
      <c r="I327" s="198"/>
      <c r="J327" s="197">
        <f>ROUND(I327*H327,2)</f>
        <v>0</v>
      </c>
      <c r="K327" s="195" t="s">
        <v>398</v>
      </c>
      <c r="L327" s="40"/>
      <c r="M327" s="199" t="s">
        <v>18</v>
      </c>
      <c r="N327" s="200" t="s">
        <v>42</v>
      </c>
      <c r="O327" s="65"/>
      <c r="P327" s="201">
        <f>O327*H327</f>
        <v>0</v>
      </c>
      <c r="Q327" s="201">
        <v>0</v>
      </c>
      <c r="R327" s="201">
        <f>Q327*H327</f>
        <v>0</v>
      </c>
      <c r="S327" s="201">
        <v>3.3000000000000002E-2</v>
      </c>
      <c r="T327" s="202">
        <f>S327*H327</f>
        <v>0.26400000000000001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261</v>
      </c>
      <c r="AT327" s="203" t="s">
        <v>137</v>
      </c>
      <c r="AU327" s="203" t="s">
        <v>80</v>
      </c>
      <c r="AY327" s="18" t="s">
        <v>135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78</v>
      </c>
      <c r="BK327" s="204">
        <f>ROUND(I327*H327,2)</f>
        <v>0</v>
      </c>
      <c r="BL327" s="18" t="s">
        <v>261</v>
      </c>
      <c r="BM327" s="203" t="s">
        <v>1725</v>
      </c>
    </row>
    <row r="328" spans="1:65" s="2" customFormat="1" ht="16.5" customHeight="1">
      <c r="A328" s="35"/>
      <c r="B328" s="36"/>
      <c r="C328" s="193" t="s">
        <v>661</v>
      </c>
      <c r="D328" s="193" t="s">
        <v>137</v>
      </c>
      <c r="E328" s="194" t="s">
        <v>1726</v>
      </c>
      <c r="F328" s="195" t="s">
        <v>1727</v>
      </c>
      <c r="G328" s="196" t="s">
        <v>1728</v>
      </c>
      <c r="H328" s="197">
        <v>1</v>
      </c>
      <c r="I328" s="198"/>
      <c r="J328" s="197">
        <f>ROUND(I328*H328,2)</f>
        <v>0</v>
      </c>
      <c r="K328" s="195" t="s">
        <v>398</v>
      </c>
      <c r="L328" s="40"/>
      <c r="M328" s="199" t="s">
        <v>18</v>
      </c>
      <c r="N328" s="200" t="s">
        <v>42</v>
      </c>
      <c r="O328" s="65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261</v>
      </c>
      <c r="AT328" s="203" t="s">
        <v>137</v>
      </c>
      <c r="AU328" s="203" t="s">
        <v>80</v>
      </c>
      <c r="AY328" s="18" t="s">
        <v>135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8" t="s">
        <v>78</v>
      </c>
      <c r="BK328" s="204">
        <f>ROUND(I328*H328,2)</f>
        <v>0</v>
      </c>
      <c r="BL328" s="18" t="s">
        <v>261</v>
      </c>
      <c r="BM328" s="203" t="s">
        <v>1729</v>
      </c>
    </row>
    <row r="329" spans="1:65" s="2" customFormat="1" ht="16.5" customHeight="1">
      <c r="A329" s="35"/>
      <c r="B329" s="36"/>
      <c r="C329" s="193" t="s">
        <v>667</v>
      </c>
      <c r="D329" s="193" t="s">
        <v>137</v>
      </c>
      <c r="E329" s="194" t="s">
        <v>1339</v>
      </c>
      <c r="F329" s="195" t="s">
        <v>1730</v>
      </c>
      <c r="G329" s="196" t="s">
        <v>1123</v>
      </c>
      <c r="H329" s="197">
        <v>1</v>
      </c>
      <c r="I329" s="198"/>
      <c r="J329" s="197">
        <f>ROUND(I329*H329,2)</f>
        <v>0</v>
      </c>
      <c r="K329" s="195" t="s">
        <v>398</v>
      </c>
      <c r="L329" s="40"/>
      <c r="M329" s="199" t="s">
        <v>18</v>
      </c>
      <c r="N329" s="200" t="s">
        <v>42</v>
      </c>
      <c r="O329" s="65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261</v>
      </c>
      <c r="AT329" s="203" t="s">
        <v>137</v>
      </c>
      <c r="AU329" s="203" t="s">
        <v>80</v>
      </c>
      <c r="AY329" s="18" t="s">
        <v>135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78</v>
      </c>
      <c r="BK329" s="204">
        <f>ROUND(I329*H329,2)</f>
        <v>0</v>
      </c>
      <c r="BL329" s="18" t="s">
        <v>261</v>
      </c>
      <c r="BM329" s="203" t="s">
        <v>1731</v>
      </c>
    </row>
    <row r="330" spans="1:65" s="2" customFormat="1" ht="16.5" customHeight="1">
      <c r="A330" s="35"/>
      <c r="B330" s="36"/>
      <c r="C330" s="193" t="s">
        <v>675</v>
      </c>
      <c r="D330" s="193" t="s">
        <v>137</v>
      </c>
      <c r="E330" s="194" t="s">
        <v>1732</v>
      </c>
      <c r="F330" s="195" t="s">
        <v>1733</v>
      </c>
      <c r="G330" s="196" t="s">
        <v>1123</v>
      </c>
      <c r="H330" s="197">
        <v>1</v>
      </c>
      <c r="I330" s="198"/>
      <c r="J330" s="197">
        <f>ROUND(I330*H330,2)</f>
        <v>0</v>
      </c>
      <c r="K330" s="195" t="s">
        <v>398</v>
      </c>
      <c r="L330" s="40"/>
      <c r="M330" s="199" t="s">
        <v>18</v>
      </c>
      <c r="N330" s="200" t="s">
        <v>42</v>
      </c>
      <c r="O330" s="65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261</v>
      </c>
      <c r="AT330" s="203" t="s">
        <v>137</v>
      </c>
      <c r="AU330" s="203" t="s">
        <v>80</v>
      </c>
      <c r="AY330" s="18" t="s">
        <v>135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78</v>
      </c>
      <c r="BK330" s="204">
        <f>ROUND(I330*H330,2)</f>
        <v>0</v>
      </c>
      <c r="BL330" s="18" t="s">
        <v>261</v>
      </c>
      <c r="BM330" s="203" t="s">
        <v>1734</v>
      </c>
    </row>
    <row r="331" spans="1:65" s="2" customFormat="1" ht="16.5" customHeight="1">
      <c r="A331" s="35"/>
      <c r="B331" s="36"/>
      <c r="C331" s="193" t="s">
        <v>698</v>
      </c>
      <c r="D331" s="193" t="s">
        <v>137</v>
      </c>
      <c r="E331" s="194" t="s">
        <v>1735</v>
      </c>
      <c r="F331" s="195" t="s">
        <v>1736</v>
      </c>
      <c r="G331" s="196" t="s">
        <v>320</v>
      </c>
      <c r="H331" s="197">
        <v>22</v>
      </c>
      <c r="I331" s="198"/>
      <c r="J331" s="197">
        <f>ROUND(I331*H331,2)</f>
        <v>0</v>
      </c>
      <c r="K331" s="195" t="s">
        <v>141</v>
      </c>
      <c r="L331" s="40"/>
      <c r="M331" s="199" t="s">
        <v>18</v>
      </c>
      <c r="N331" s="200" t="s">
        <v>42</v>
      </c>
      <c r="O331" s="65"/>
      <c r="P331" s="201">
        <f>O331*H331</f>
        <v>0</v>
      </c>
      <c r="Q331" s="201">
        <v>0</v>
      </c>
      <c r="R331" s="201">
        <f>Q331*H331</f>
        <v>0</v>
      </c>
      <c r="S331" s="201">
        <v>1.6E-2</v>
      </c>
      <c r="T331" s="202">
        <f>S331*H331</f>
        <v>0.35199999999999998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261</v>
      </c>
      <c r="AT331" s="203" t="s">
        <v>137</v>
      </c>
      <c r="AU331" s="203" t="s">
        <v>80</v>
      </c>
      <c r="AY331" s="18" t="s">
        <v>135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78</v>
      </c>
      <c r="BK331" s="204">
        <f>ROUND(I331*H331,2)</f>
        <v>0</v>
      </c>
      <c r="BL331" s="18" t="s">
        <v>261</v>
      </c>
      <c r="BM331" s="203" t="s">
        <v>1737</v>
      </c>
    </row>
    <row r="332" spans="1:65" s="13" customFormat="1" ht="10.199999999999999">
      <c r="B332" s="205"/>
      <c r="C332" s="206"/>
      <c r="D332" s="207" t="s">
        <v>144</v>
      </c>
      <c r="E332" s="208" t="s">
        <v>18</v>
      </c>
      <c r="F332" s="209" t="s">
        <v>1738</v>
      </c>
      <c r="G332" s="206"/>
      <c r="H332" s="208" t="s">
        <v>18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144</v>
      </c>
      <c r="AU332" s="215" t="s">
        <v>80</v>
      </c>
      <c r="AV332" s="13" t="s">
        <v>78</v>
      </c>
      <c r="AW332" s="13" t="s">
        <v>33</v>
      </c>
      <c r="AX332" s="13" t="s">
        <v>71</v>
      </c>
      <c r="AY332" s="215" t="s">
        <v>135</v>
      </c>
    </row>
    <row r="333" spans="1:65" s="14" customFormat="1" ht="10.199999999999999">
      <c r="B333" s="216"/>
      <c r="C333" s="217"/>
      <c r="D333" s="207" t="s">
        <v>144</v>
      </c>
      <c r="E333" s="218" t="s">
        <v>18</v>
      </c>
      <c r="F333" s="219" t="s">
        <v>1739</v>
      </c>
      <c r="G333" s="217"/>
      <c r="H333" s="220">
        <v>11.8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144</v>
      </c>
      <c r="AU333" s="226" t="s">
        <v>80</v>
      </c>
      <c r="AV333" s="14" t="s">
        <v>80</v>
      </c>
      <c r="AW333" s="14" t="s">
        <v>33</v>
      </c>
      <c r="AX333" s="14" t="s">
        <v>71</v>
      </c>
      <c r="AY333" s="226" t="s">
        <v>135</v>
      </c>
    </row>
    <row r="334" spans="1:65" s="14" customFormat="1" ht="10.199999999999999">
      <c r="B334" s="216"/>
      <c r="C334" s="217"/>
      <c r="D334" s="207" t="s">
        <v>144</v>
      </c>
      <c r="E334" s="218" t="s">
        <v>18</v>
      </c>
      <c r="F334" s="219" t="s">
        <v>1740</v>
      </c>
      <c r="G334" s="217"/>
      <c r="H334" s="220">
        <v>10.199999999999999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144</v>
      </c>
      <c r="AU334" s="226" t="s">
        <v>80</v>
      </c>
      <c r="AV334" s="14" t="s">
        <v>80</v>
      </c>
      <c r="AW334" s="14" t="s">
        <v>33</v>
      </c>
      <c r="AX334" s="14" t="s">
        <v>71</v>
      </c>
      <c r="AY334" s="226" t="s">
        <v>135</v>
      </c>
    </row>
    <row r="335" spans="1:65" s="15" customFormat="1" ht="10.199999999999999">
      <c r="B335" s="227"/>
      <c r="C335" s="228"/>
      <c r="D335" s="207" t="s">
        <v>144</v>
      </c>
      <c r="E335" s="229" t="s">
        <v>18</v>
      </c>
      <c r="F335" s="230" t="s">
        <v>147</v>
      </c>
      <c r="G335" s="228"/>
      <c r="H335" s="231">
        <v>22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AT335" s="237" t="s">
        <v>144</v>
      </c>
      <c r="AU335" s="237" t="s">
        <v>80</v>
      </c>
      <c r="AV335" s="15" t="s">
        <v>142</v>
      </c>
      <c r="AW335" s="15" t="s">
        <v>33</v>
      </c>
      <c r="AX335" s="15" t="s">
        <v>78</v>
      </c>
      <c r="AY335" s="237" t="s">
        <v>135</v>
      </c>
    </row>
    <row r="336" spans="1:65" s="2" customFormat="1" ht="16.5" customHeight="1">
      <c r="A336" s="35"/>
      <c r="B336" s="36"/>
      <c r="C336" s="193" t="s">
        <v>707</v>
      </c>
      <c r="D336" s="193" t="s">
        <v>137</v>
      </c>
      <c r="E336" s="194" t="s">
        <v>1741</v>
      </c>
      <c r="F336" s="195" t="s">
        <v>1742</v>
      </c>
      <c r="G336" s="196" t="s">
        <v>320</v>
      </c>
      <c r="H336" s="197">
        <v>7.8</v>
      </c>
      <c r="I336" s="198"/>
      <c r="J336" s="197">
        <f>ROUND(I336*H336,2)</f>
        <v>0</v>
      </c>
      <c r="K336" s="195" t="s">
        <v>398</v>
      </c>
      <c r="L336" s="40"/>
      <c r="M336" s="199" t="s">
        <v>18</v>
      </c>
      <c r="N336" s="200" t="s">
        <v>42</v>
      </c>
      <c r="O336" s="65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261</v>
      </c>
      <c r="AT336" s="203" t="s">
        <v>137</v>
      </c>
      <c r="AU336" s="203" t="s">
        <v>80</v>
      </c>
      <c r="AY336" s="18" t="s">
        <v>135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78</v>
      </c>
      <c r="BK336" s="204">
        <f>ROUND(I336*H336,2)</f>
        <v>0</v>
      </c>
      <c r="BL336" s="18" t="s">
        <v>261</v>
      </c>
      <c r="BM336" s="203" t="s">
        <v>1743</v>
      </c>
    </row>
    <row r="337" spans="1:65" s="13" customFormat="1" ht="10.199999999999999">
      <c r="B337" s="205"/>
      <c r="C337" s="206"/>
      <c r="D337" s="207" t="s">
        <v>144</v>
      </c>
      <c r="E337" s="208" t="s">
        <v>18</v>
      </c>
      <c r="F337" s="209" t="s">
        <v>1570</v>
      </c>
      <c r="G337" s="206"/>
      <c r="H337" s="208" t="s">
        <v>18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144</v>
      </c>
      <c r="AU337" s="215" t="s">
        <v>80</v>
      </c>
      <c r="AV337" s="13" t="s">
        <v>78</v>
      </c>
      <c r="AW337" s="13" t="s">
        <v>33</v>
      </c>
      <c r="AX337" s="13" t="s">
        <v>71</v>
      </c>
      <c r="AY337" s="215" t="s">
        <v>135</v>
      </c>
    </row>
    <row r="338" spans="1:65" s="14" customFormat="1" ht="10.199999999999999">
      <c r="B338" s="216"/>
      <c r="C338" s="217"/>
      <c r="D338" s="207" t="s">
        <v>144</v>
      </c>
      <c r="E338" s="218" t="s">
        <v>18</v>
      </c>
      <c r="F338" s="219" t="s">
        <v>1744</v>
      </c>
      <c r="G338" s="217"/>
      <c r="H338" s="220">
        <v>7.8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144</v>
      </c>
      <c r="AU338" s="226" t="s">
        <v>80</v>
      </c>
      <c r="AV338" s="14" t="s">
        <v>80</v>
      </c>
      <c r="AW338" s="14" t="s">
        <v>33</v>
      </c>
      <c r="AX338" s="14" t="s">
        <v>71</v>
      </c>
      <c r="AY338" s="226" t="s">
        <v>135</v>
      </c>
    </row>
    <row r="339" spans="1:65" s="15" customFormat="1" ht="10.199999999999999">
      <c r="B339" s="227"/>
      <c r="C339" s="228"/>
      <c r="D339" s="207" t="s">
        <v>144</v>
      </c>
      <c r="E339" s="229" t="s">
        <v>18</v>
      </c>
      <c r="F339" s="230" t="s">
        <v>147</v>
      </c>
      <c r="G339" s="228"/>
      <c r="H339" s="231">
        <v>7.8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144</v>
      </c>
      <c r="AU339" s="237" t="s">
        <v>80</v>
      </c>
      <c r="AV339" s="15" t="s">
        <v>142</v>
      </c>
      <c r="AW339" s="15" t="s">
        <v>33</v>
      </c>
      <c r="AX339" s="15" t="s">
        <v>78</v>
      </c>
      <c r="AY339" s="237" t="s">
        <v>135</v>
      </c>
    </row>
    <row r="340" spans="1:65" s="2" customFormat="1" ht="16.5" customHeight="1">
      <c r="A340" s="35"/>
      <c r="B340" s="36"/>
      <c r="C340" s="238" t="s">
        <v>725</v>
      </c>
      <c r="D340" s="238" t="s">
        <v>281</v>
      </c>
      <c r="E340" s="239" t="s">
        <v>1745</v>
      </c>
      <c r="F340" s="240" t="s">
        <v>1746</v>
      </c>
      <c r="G340" s="241" t="s">
        <v>320</v>
      </c>
      <c r="H340" s="242">
        <v>7.8</v>
      </c>
      <c r="I340" s="243"/>
      <c r="J340" s="242">
        <f>ROUND(I340*H340,2)</f>
        <v>0</v>
      </c>
      <c r="K340" s="240" t="s">
        <v>398</v>
      </c>
      <c r="L340" s="244"/>
      <c r="M340" s="245" t="s">
        <v>18</v>
      </c>
      <c r="N340" s="246" t="s">
        <v>42</v>
      </c>
      <c r="O340" s="65"/>
      <c r="P340" s="201">
        <f>O340*H340</f>
        <v>0</v>
      </c>
      <c r="Q340" s="201">
        <v>2.0000000000000001E-4</v>
      </c>
      <c r="R340" s="201">
        <f>Q340*H340</f>
        <v>1.56E-3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395</v>
      </c>
      <c r="AT340" s="203" t="s">
        <v>281</v>
      </c>
      <c r="AU340" s="203" t="s">
        <v>80</v>
      </c>
      <c r="AY340" s="18" t="s">
        <v>135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78</v>
      </c>
      <c r="BK340" s="204">
        <f>ROUND(I340*H340,2)</f>
        <v>0</v>
      </c>
      <c r="BL340" s="18" t="s">
        <v>261</v>
      </c>
      <c r="BM340" s="203" t="s">
        <v>1747</v>
      </c>
    </row>
    <row r="341" spans="1:65" s="13" customFormat="1" ht="10.199999999999999">
      <c r="B341" s="205"/>
      <c r="C341" s="206"/>
      <c r="D341" s="207" t="s">
        <v>144</v>
      </c>
      <c r="E341" s="208" t="s">
        <v>18</v>
      </c>
      <c r="F341" s="209" t="s">
        <v>1570</v>
      </c>
      <c r="G341" s="206"/>
      <c r="H341" s="208" t="s">
        <v>18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144</v>
      </c>
      <c r="AU341" s="215" t="s">
        <v>80</v>
      </c>
      <c r="AV341" s="13" t="s">
        <v>78</v>
      </c>
      <c r="AW341" s="13" t="s">
        <v>33</v>
      </c>
      <c r="AX341" s="13" t="s">
        <v>71</v>
      </c>
      <c r="AY341" s="215" t="s">
        <v>135</v>
      </c>
    </row>
    <row r="342" spans="1:65" s="14" customFormat="1" ht="10.199999999999999">
      <c r="B342" s="216"/>
      <c r="C342" s="217"/>
      <c r="D342" s="207" t="s">
        <v>144</v>
      </c>
      <c r="E342" s="218" t="s">
        <v>18</v>
      </c>
      <c r="F342" s="219" t="s">
        <v>1744</v>
      </c>
      <c r="G342" s="217"/>
      <c r="H342" s="220">
        <v>7.8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144</v>
      </c>
      <c r="AU342" s="226" t="s">
        <v>80</v>
      </c>
      <c r="AV342" s="14" t="s">
        <v>80</v>
      </c>
      <c r="AW342" s="14" t="s">
        <v>33</v>
      </c>
      <c r="AX342" s="14" t="s">
        <v>71</v>
      </c>
      <c r="AY342" s="226" t="s">
        <v>135</v>
      </c>
    </row>
    <row r="343" spans="1:65" s="15" customFormat="1" ht="10.199999999999999">
      <c r="B343" s="227"/>
      <c r="C343" s="228"/>
      <c r="D343" s="207" t="s">
        <v>144</v>
      </c>
      <c r="E343" s="229" t="s">
        <v>18</v>
      </c>
      <c r="F343" s="230" t="s">
        <v>147</v>
      </c>
      <c r="G343" s="228"/>
      <c r="H343" s="231">
        <v>7.8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144</v>
      </c>
      <c r="AU343" s="237" t="s">
        <v>80</v>
      </c>
      <c r="AV343" s="15" t="s">
        <v>142</v>
      </c>
      <c r="AW343" s="15" t="s">
        <v>33</v>
      </c>
      <c r="AX343" s="15" t="s">
        <v>78</v>
      </c>
      <c r="AY343" s="237" t="s">
        <v>135</v>
      </c>
    </row>
    <row r="344" spans="1:65" s="2" customFormat="1" ht="16.5" customHeight="1">
      <c r="A344" s="35"/>
      <c r="B344" s="36"/>
      <c r="C344" s="193" t="s">
        <v>732</v>
      </c>
      <c r="D344" s="193" t="s">
        <v>137</v>
      </c>
      <c r="E344" s="194" t="s">
        <v>1748</v>
      </c>
      <c r="F344" s="195" t="s">
        <v>1749</v>
      </c>
      <c r="G344" s="196" t="s">
        <v>140</v>
      </c>
      <c r="H344" s="197">
        <v>3.6</v>
      </c>
      <c r="I344" s="198"/>
      <c r="J344" s="197">
        <f>ROUND(I344*H344,2)</f>
        <v>0</v>
      </c>
      <c r="K344" s="195" t="s">
        <v>141</v>
      </c>
      <c r="L344" s="40"/>
      <c r="M344" s="199" t="s">
        <v>18</v>
      </c>
      <c r="N344" s="200" t="s">
        <v>42</v>
      </c>
      <c r="O344" s="65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261</v>
      </c>
      <c r="AT344" s="203" t="s">
        <v>137</v>
      </c>
      <c r="AU344" s="203" t="s">
        <v>80</v>
      </c>
      <c r="AY344" s="18" t="s">
        <v>135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8" t="s">
        <v>78</v>
      </c>
      <c r="BK344" s="204">
        <f>ROUND(I344*H344,2)</f>
        <v>0</v>
      </c>
      <c r="BL344" s="18" t="s">
        <v>261</v>
      </c>
      <c r="BM344" s="203" t="s">
        <v>1750</v>
      </c>
    </row>
    <row r="345" spans="1:65" s="13" customFormat="1" ht="10.199999999999999">
      <c r="B345" s="205"/>
      <c r="C345" s="206"/>
      <c r="D345" s="207" t="s">
        <v>144</v>
      </c>
      <c r="E345" s="208" t="s">
        <v>18</v>
      </c>
      <c r="F345" s="209" t="s">
        <v>1570</v>
      </c>
      <c r="G345" s="206"/>
      <c r="H345" s="208" t="s">
        <v>18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144</v>
      </c>
      <c r="AU345" s="215" t="s">
        <v>80</v>
      </c>
      <c r="AV345" s="13" t="s">
        <v>78</v>
      </c>
      <c r="AW345" s="13" t="s">
        <v>33</v>
      </c>
      <c r="AX345" s="13" t="s">
        <v>71</v>
      </c>
      <c r="AY345" s="215" t="s">
        <v>135</v>
      </c>
    </row>
    <row r="346" spans="1:65" s="14" customFormat="1" ht="10.199999999999999">
      <c r="B346" s="216"/>
      <c r="C346" s="217"/>
      <c r="D346" s="207" t="s">
        <v>144</v>
      </c>
      <c r="E346" s="218" t="s">
        <v>18</v>
      </c>
      <c r="F346" s="219" t="s">
        <v>1751</v>
      </c>
      <c r="G346" s="217"/>
      <c r="H346" s="220">
        <v>3.6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144</v>
      </c>
      <c r="AU346" s="226" t="s">
        <v>80</v>
      </c>
      <c r="AV346" s="14" t="s">
        <v>80</v>
      </c>
      <c r="AW346" s="14" t="s">
        <v>33</v>
      </c>
      <c r="AX346" s="14" t="s">
        <v>71</v>
      </c>
      <c r="AY346" s="226" t="s">
        <v>135</v>
      </c>
    </row>
    <row r="347" spans="1:65" s="15" customFormat="1" ht="10.199999999999999">
      <c r="B347" s="227"/>
      <c r="C347" s="228"/>
      <c r="D347" s="207" t="s">
        <v>144</v>
      </c>
      <c r="E347" s="229" t="s">
        <v>18</v>
      </c>
      <c r="F347" s="230" t="s">
        <v>147</v>
      </c>
      <c r="G347" s="228"/>
      <c r="H347" s="231">
        <v>3.6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144</v>
      </c>
      <c r="AU347" s="237" t="s">
        <v>80</v>
      </c>
      <c r="AV347" s="15" t="s">
        <v>142</v>
      </c>
      <c r="AW347" s="15" t="s">
        <v>33</v>
      </c>
      <c r="AX347" s="15" t="s">
        <v>78</v>
      </c>
      <c r="AY347" s="237" t="s">
        <v>135</v>
      </c>
    </row>
    <row r="348" spans="1:65" s="2" customFormat="1" ht="16.5" customHeight="1">
      <c r="A348" s="35"/>
      <c r="B348" s="36"/>
      <c r="C348" s="238" t="s">
        <v>747</v>
      </c>
      <c r="D348" s="238" t="s">
        <v>281</v>
      </c>
      <c r="E348" s="239" t="s">
        <v>1752</v>
      </c>
      <c r="F348" s="240" t="s">
        <v>1753</v>
      </c>
      <c r="G348" s="241" t="s">
        <v>140</v>
      </c>
      <c r="H348" s="242">
        <v>3.6</v>
      </c>
      <c r="I348" s="243"/>
      <c r="J348" s="242">
        <f>ROUND(I348*H348,2)</f>
        <v>0</v>
      </c>
      <c r="K348" s="240" t="s">
        <v>398</v>
      </c>
      <c r="L348" s="244"/>
      <c r="M348" s="245" t="s">
        <v>18</v>
      </c>
      <c r="N348" s="246" t="s">
        <v>42</v>
      </c>
      <c r="O348" s="65"/>
      <c r="P348" s="201">
        <f>O348*H348</f>
        <v>0</v>
      </c>
      <c r="Q348" s="201">
        <v>1.7999999999999999E-2</v>
      </c>
      <c r="R348" s="201">
        <f>Q348*H348</f>
        <v>6.4799999999999996E-2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395</v>
      </c>
      <c r="AT348" s="203" t="s">
        <v>281</v>
      </c>
      <c r="AU348" s="203" t="s">
        <v>80</v>
      </c>
      <c r="AY348" s="18" t="s">
        <v>135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78</v>
      </c>
      <c r="BK348" s="204">
        <f>ROUND(I348*H348,2)</f>
        <v>0</v>
      </c>
      <c r="BL348" s="18" t="s">
        <v>261</v>
      </c>
      <c r="BM348" s="203" t="s">
        <v>1754</v>
      </c>
    </row>
    <row r="349" spans="1:65" s="13" customFormat="1" ht="10.199999999999999">
      <c r="B349" s="205"/>
      <c r="C349" s="206"/>
      <c r="D349" s="207" t="s">
        <v>144</v>
      </c>
      <c r="E349" s="208" t="s">
        <v>18</v>
      </c>
      <c r="F349" s="209" t="s">
        <v>1570</v>
      </c>
      <c r="G349" s="206"/>
      <c r="H349" s="208" t="s">
        <v>18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144</v>
      </c>
      <c r="AU349" s="215" t="s">
        <v>80</v>
      </c>
      <c r="AV349" s="13" t="s">
        <v>78</v>
      </c>
      <c r="AW349" s="13" t="s">
        <v>33</v>
      </c>
      <c r="AX349" s="13" t="s">
        <v>71</v>
      </c>
      <c r="AY349" s="215" t="s">
        <v>135</v>
      </c>
    </row>
    <row r="350" spans="1:65" s="14" customFormat="1" ht="10.199999999999999">
      <c r="B350" s="216"/>
      <c r="C350" s="217"/>
      <c r="D350" s="207" t="s">
        <v>144</v>
      </c>
      <c r="E350" s="218" t="s">
        <v>18</v>
      </c>
      <c r="F350" s="219" t="s">
        <v>1751</v>
      </c>
      <c r="G350" s="217"/>
      <c r="H350" s="220">
        <v>3.6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144</v>
      </c>
      <c r="AU350" s="226" t="s">
        <v>80</v>
      </c>
      <c r="AV350" s="14" t="s">
        <v>80</v>
      </c>
      <c r="AW350" s="14" t="s">
        <v>33</v>
      </c>
      <c r="AX350" s="14" t="s">
        <v>71</v>
      </c>
      <c r="AY350" s="226" t="s">
        <v>135</v>
      </c>
    </row>
    <row r="351" spans="1:65" s="15" customFormat="1" ht="10.199999999999999">
      <c r="B351" s="227"/>
      <c r="C351" s="228"/>
      <c r="D351" s="207" t="s">
        <v>144</v>
      </c>
      <c r="E351" s="229" t="s">
        <v>18</v>
      </c>
      <c r="F351" s="230" t="s">
        <v>147</v>
      </c>
      <c r="G351" s="228"/>
      <c r="H351" s="231">
        <v>3.6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144</v>
      </c>
      <c r="AU351" s="237" t="s">
        <v>80</v>
      </c>
      <c r="AV351" s="15" t="s">
        <v>142</v>
      </c>
      <c r="AW351" s="15" t="s">
        <v>33</v>
      </c>
      <c r="AX351" s="15" t="s">
        <v>78</v>
      </c>
      <c r="AY351" s="237" t="s">
        <v>135</v>
      </c>
    </row>
    <row r="352" spans="1:65" s="2" customFormat="1" ht="21.75" customHeight="1">
      <c r="A352" s="35"/>
      <c r="B352" s="36"/>
      <c r="C352" s="193" t="s">
        <v>752</v>
      </c>
      <c r="D352" s="193" t="s">
        <v>137</v>
      </c>
      <c r="E352" s="194" t="s">
        <v>1362</v>
      </c>
      <c r="F352" s="195" t="s">
        <v>1363</v>
      </c>
      <c r="G352" s="196" t="s">
        <v>961</v>
      </c>
      <c r="H352" s="198"/>
      <c r="I352" s="198"/>
      <c r="J352" s="197">
        <f>ROUND(I352*H352,2)</f>
        <v>0</v>
      </c>
      <c r="K352" s="195" t="s">
        <v>141</v>
      </c>
      <c r="L352" s="40"/>
      <c r="M352" s="199" t="s">
        <v>18</v>
      </c>
      <c r="N352" s="200" t="s">
        <v>42</v>
      </c>
      <c r="O352" s="65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261</v>
      </c>
      <c r="AT352" s="203" t="s">
        <v>137</v>
      </c>
      <c r="AU352" s="203" t="s">
        <v>80</v>
      </c>
      <c r="AY352" s="18" t="s">
        <v>135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78</v>
      </c>
      <c r="BK352" s="204">
        <f>ROUND(I352*H352,2)</f>
        <v>0</v>
      </c>
      <c r="BL352" s="18" t="s">
        <v>261</v>
      </c>
      <c r="BM352" s="203" t="s">
        <v>1755</v>
      </c>
    </row>
    <row r="353" spans="1:65" s="12" customFormat="1" ht="22.8" customHeight="1">
      <c r="B353" s="177"/>
      <c r="C353" s="178"/>
      <c r="D353" s="179" t="s">
        <v>70</v>
      </c>
      <c r="E353" s="191" t="s">
        <v>1365</v>
      </c>
      <c r="F353" s="191" t="s">
        <v>1366</v>
      </c>
      <c r="G353" s="178"/>
      <c r="H353" s="178"/>
      <c r="I353" s="181"/>
      <c r="J353" s="192">
        <f>BK353</f>
        <v>0</v>
      </c>
      <c r="K353" s="178"/>
      <c r="L353" s="183"/>
      <c r="M353" s="184"/>
      <c r="N353" s="185"/>
      <c r="O353" s="185"/>
      <c r="P353" s="186">
        <f>SUM(P354:P363)</f>
        <v>0</v>
      </c>
      <c r="Q353" s="185"/>
      <c r="R353" s="186">
        <f>SUM(R354:R363)</f>
        <v>7.8880000000000009E-4</v>
      </c>
      <c r="S353" s="185"/>
      <c r="T353" s="187">
        <f>SUM(T354:T363)</f>
        <v>0</v>
      </c>
      <c r="AR353" s="188" t="s">
        <v>80</v>
      </c>
      <c r="AT353" s="189" t="s">
        <v>70</v>
      </c>
      <c r="AU353" s="189" t="s">
        <v>78</v>
      </c>
      <c r="AY353" s="188" t="s">
        <v>135</v>
      </c>
      <c r="BK353" s="190">
        <f>SUM(BK354:BK363)</f>
        <v>0</v>
      </c>
    </row>
    <row r="354" spans="1:65" s="2" customFormat="1" ht="16.5" customHeight="1">
      <c r="A354" s="35"/>
      <c r="B354" s="36"/>
      <c r="C354" s="193" t="s">
        <v>756</v>
      </c>
      <c r="D354" s="193" t="s">
        <v>137</v>
      </c>
      <c r="E354" s="194" t="s">
        <v>1756</v>
      </c>
      <c r="F354" s="195" t="s">
        <v>1757</v>
      </c>
      <c r="G354" s="196" t="s">
        <v>140</v>
      </c>
      <c r="H354" s="197">
        <v>2.72</v>
      </c>
      <c r="I354" s="198"/>
      <c r="J354" s="197">
        <f>ROUND(I354*H354,2)</f>
        <v>0</v>
      </c>
      <c r="K354" s="195" t="s">
        <v>141</v>
      </c>
      <c r="L354" s="40"/>
      <c r="M354" s="199" t="s">
        <v>18</v>
      </c>
      <c r="N354" s="200" t="s">
        <v>42</v>
      </c>
      <c r="O354" s="65"/>
      <c r="P354" s="201">
        <f>O354*H354</f>
        <v>0</v>
      </c>
      <c r="Q354" s="201">
        <v>1.7000000000000001E-4</v>
      </c>
      <c r="R354" s="201">
        <f>Q354*H354</f>
        <v>4.6240000000000007E-4</v>
      </c>
      <c r="S354" s="201">
        <v>0</v>
      </c>
      <c r="T354" s="20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3" t="s">
        <v>261</v>
      </c>
      <c r="AT354" s="203" t="s">
        <v>137</v>
      </c>
      <c r="AU354" s="203" t="s">
        <v>80</v>
      </c>
      <c r="AY354" s="18" t="s">
        <v>135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8" t="s">
        <v>78</v>
      </c>
      <c r="BK354" s="204">
        <f>ROUND(I354*H354,2)</f>
        <v>0</v>
      </c>
      <c r="BL354" s="18" t="s">
        <v>261</v>
      </c>
      <c r="BM354" s="203" t="s">
        <v>1758</v>
      </c>
    </row>
    <row r="355" spans="1:65" s="13" customFormat="1" ht="10.199999999999999">
      <c r="B355" s="205"/>
      <c r="C355" s="206"/>
      <c r="D355" s="207" t="s">
        <v>144</v>
      </c>
      <c r="E355" s="208" t="s">
        <v>18</v>
      </c>
      <c r="F355" s="209" t="s">
        <v>1759</v>
      </c>
      <c r="G355" s="206"/>
      <c r="H355" s="208" t="s">
        <v>18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144</v>
      </c>
      <c r="AU355" s="215" t="s">
        <v>80</v>
      </c>
      <c r="AV355" s="13" t="s">
        <v>78</v>
      </c>
      <c r="AW355" s="13" t="s">
        <v>33</v>
      </c>
      <c r="AX355" s="13" t="s">
        <v>71</v>
      </c>
      <c r="AY355" s="215" t="s">
        <v>135</v>
      </c>
    </row>
    <row r="356" spans="1:65" s="14" customFormat="1" ht="10.199999999999999">
      <c r="B356" s="216"/>
      <c r="C356" s="217"/>
      <c r="D356" s="207" t="s">
        <v>144</v>
      </c>
      <c r="E356" s="218" t="s">
        <v>18</v>
      </c>
      <c r="F356" s="219" t="s">
        <v>1760</v>
      </c>
      <c r="G356" s="217"/>
      <c r="H356" s="220">
        <v>1.36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144</v>
      </c>
      <c r="AU356" s="226" t="s">
        <v>80</v>
      </c>
      <c r="AV356" s="14" t="s">
        <v>80</v>
      </c>
      <c r="AW356" s="14" t="s">
        <v>33</v>
      </c>
      <c r="AX356" s="14" t="s">
        <v>71</v>
      </c>
      <c r="AY356" s="226" t="s">
        <v>135</v>
      </c>
    </row>
    <row r="357" spans="1:65" s="14" customFormat="1" ht="10.199999999999999">
      <c r="B357" s="216"/>
      <c r="C357" s="217"/>
      <c r="D357" s="207" t="s">
        <v>144</v>
      </c>
      <c r="E357" s="218" t="s">
        <v>18</v>
      </c>
      <c r="F357" s="219" t="s">
        <v>1760</v>
      </c>
      <c r="G357" s="217"/>
      <c r="H357" s="220">
        <v>1.36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144</v>
      </c>
      <c r="AU357" s="226" t="s">
        <v>80</v>
      </c>
      <c r="AV357" s="14" t="s">
        <v>80</v>
      </c>
      <c r="AW357" s="14" t="s">
        <v>33</v>
      </c>
      <c r="AX357" s="14" t="s">
        <v>71</v>
      </c>
      <c r="AY357" s="226" t="s">
        <v>135</v>
      </c>
    </row>
    <row r="358" spans="1:65" s="15" customFormat="1" ht="10.199999999999999">
      <c r="B358" s="227"/>
      <c r="C358" s="228"/>
      <c r="D358" s="207" t="s">
        <v>144</v>
      </c>
      <c r="E358" s="229" t="s">
        <v>18</v>
      </c>
      <c r="F358" s="230" t="s">
        <v>147</v>
      </c>
      <c r="G358" s="228"/>
      <c r="H358" s="231">
        <v>2.72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AT358" s="237" t="s">
        <v>144</v>
      </c>
      <c r="AU358" s="237" t="s">
        <v>80</v>
      </c>
      <c r="AV358" s="15" t="s">
        <v>142</v>
      </c>
      <c r="AW358" s="15" t="s">
        <v>33</v>
      </c>
      <c r="AX358" s="15" t="s">
        <v>78</v>
      </c>
      <c r="AY358" s="237" t="s">
        <v>135</v>
      </c>
    </row>
    <row r="359" spans="1:65" s="2" customFormat="1" ht="16.5" customHeight="1">
      <c r="A359" s="35"/>
      <c r="B359" s="36"/>
      <c r="C359" s="193" t="s">
        <v>760</v>
      </c>
      <c r="D359" s="193" t="s">
        <v>137</v>
      </c>
      <c r="E359" s="194" t="s">
        <v>1761</v>
      </c>
      <c r="F359" s="195" t="s">
        <v>1762</v>
      </c>
      <c r="G359" s="196" t="s">
        <v>140</v>
      </c>
      <c r="H359" s="197">
        <v>2.72</v>
      </c>
      <c r="I359" s="198"/>
      <c r="J359" s="197">
        <f>ROUND(I359*H359,2)</f>
        <v>0</v>
      </c>
      <c r="K359" s="195" t="s">
        <v>141</v>
      </c>
      <c r="L359" s="40"/>
      <c r="M359" s="199" t="s">
        <v>18</v>
      </c>
      <c r="N359" s="200" t="s">
        <v>42</v>
      </c>
      <c r="O359" s="65"/>
      <c r="P359" s="201">
        <f>O359*H359</f>
        <v>0</v>
      </c>
      <c r="Q359" s="201">
        <v>1.2E-4</v>
      </c>
      <c r="R359" s="201">
        <f>Q359*H359</f>
        <v>3.2640000000000002E-4</v>
      </c>
      <c r="S359" s="201">
        <v>0</v>
      </c>
      <c r="T359" s="20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261</v>
      </c>
      <c r="AT359" s="203" t="s">
        <v>137</v>
      </c>
      <c r="AU359" s="203" t="s">
        <v>80</v>
      </c>
      <c r="AY359" s="18" t="s">
        <v>135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8" t="s">
        <v>78</v>
      </c>
      <c r="BK359" s="204">
        <f>ROUND(I359*H359,2)</f>
        <v>0</v>
      </c>
      <c r="BL359" s="18" t="s">
        <v>261</v>
      </c>
      <c r="BM359" s="203" t="s">
        <v>1763</v>
      </c>
    </row>
    <row r="360" spans="1:65" s="13" customFormat="1" ht="10.199999999999999">
      <c r="B360" s="205"/>
      <c r="C360" s="206"/>
      <c r="D360" s="207" t="s">
        <v>144</v>
      </c>
      <c r="E360" s="208" t="s">
        <v>18</v>
      </c>
      <c r="F360" s="209" t="s">
        <v>1759</v>
      </c>
      <c r="G360" s="206"/>
      <c r="H360" s="208" t="s">
        <v>18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144</v>
      </c>
      <c r="AU360" s="215" t="s">
        <v>80</v>
      </c>
      <c r="AV360" s="13" t="s">
        <v>78</v>
      </c>
      <c r="AW360" s="13" t="s">
        <v>33</v>
      </c>
      <c r="AX360" s="13" t="s">
        <v>71</v>
      </c>
      <c r="AY360" s="215" t="s">
        <v>135</v>
      </c>
    </row>
    <row r="361" spans="1:65" s="14" customFormat="1" ht="10.199999999999999">
      <c r="B361" s="216"/>
      <c r="C361" s="217"/>
      <c r="D361" s="207" t="s">
        <v>144</v>
      </c>
      <c r="E361" s="218" t="s">
        <v>18</v>
      </c>
      <c r="F361" s="219" t="s">
        <v>1760</v>
      </c>
      <c r="G361" s="217"/>
      <c r="H361" s="220">
        <v>1.36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144</v>
      </c>
      <c r="AU361" s="226" t="s">
        <v>80</v>
      </c>
      <c r="AV361" s="14" t="s">
        <v>80</v>
      </c>
      <c r="AW361" s="14" t="s">
        <v>33</v>
      </c>
      <c r="AX361" s="14" t="s">
        <v>71</v>
      </c>
      <c r="AY361" s="226" t="s">
        <v>135</v>
      </c>
    </row>
    <row r="362" spans="1:65" s="14" customFormat="1" ht="10.199999999999999">
      <c r="B362" s="216"/>
      <c r="C362" s="217"/>
      <c r="D362" s="207" t="s">
        <v>144</v>
      </c>
      <c r="E362" s="218" t="s">
        <v>18</v>
      </c>
      <c r="F362" s="219" t="s">
        <v>1760</v>
      </c>
      <c r="G362" s="217"/>
      <c r="H362" s="220">
        <v>1.36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144</v>
      </c>
      <c r="AU362" s="226" t="s">
        <v>80</v>
      </c>
      <c r="AV362" s="14" t="s">
        <v>80</v>
      </c>
      <c r="AW362" s="14" t="s">
        <v>33</v>
      </c>
      <c r="AX362" s="14" t="s">
        <v>71</v>
      </c>
      <c r="AY362" s="226" t="s">
        <v>135</v>
      </c>
    </row>
    <row r="363" spans="1:65" s="15" customFormat="1" ht="10.199999999999999">
      <c r="B363" s="227"/>
      <c r="C363" s="228"/>
      <c r="D363" s="207" t="s">
        <v>144</v>
      </c>
      <c r="E363" s="229" t="s">
        <v>18</v>
      </c>
      <c r="F363" s="230" t="s">
        <v>147</v>
      </c>
      <c r="G363" s="228"/>
      <c r="H363" s="231">
        <v>2.72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144</v>
      </c>
      <c r="AU363" s="237" t="s">
        <v>80</v>
      </c>
      <c r="AV363" s="15" t="s">
        <v>142</v>
      </c>
      <c r="AW363" s="15" t="s">
        <v>33</v>
      </c>
      <c r="AX363" s="15" t="s">
        <v>78</v>
      </c>
      <c r="AY363" s="237" t="s">
        <v>135</v>
      </c>
    </row>
    <row r="364" spans="1:65" s="12" customFormat="1" ht="25.95" customHeight="1">
      <c r="B364" s="177"/>
      <c r="C364" s="178"/>
      <c r="D364" s="179" t="s">
        <v>70</v>
      </c>
      <c r="E364" s="180" t="s">
        <v>1392</v>
      </c>
      <c r="F364" s="180" t="s">
        <v>1393</v>
      </c>
      <c r="G364" s="178"/>
      <c r="H364" s="178"/>
      <c r="I364" s="181"/>
      <c r="J364" s="182">
        <f>BK364</f>
        <v>0</v>
      </c>
      <c r="K364" s="178"/>
      <c r="L364" s="183"/>
      <c r="M364" s="184"/>
      <c r="N364" s="185"/>
      <c r="O364" s="185"/>
      <c r="P364" s="186">
        <f>P365</f>
        <v>0</v>
      </c>
      <c r="Q364" s="185"/>
      <c r="R364" s="186">
        <f>R365</f>
        <v>0</v>
      </c>
      <c r="S364" s="185"/>
      <c r="T364" s="187">
        <f>T365</f>
        <v>0</v>
      </c>
      <c r="AR364" s="188" t="s">
        <v>142</v>
      </c>
      <c r="AT364" s="189" t="s">
        <v>70</v>
      </c>
      <c r="AU364" s="189" t="s">
        <v>71</v>
      </c>
      <c r="AY364" s="188" t="s">
        <v>135</v>
      </c>
      <c r="BK364" s="190">
        <f>BK365</f>
        <v>0</v>
      </c>
    </row>
    <row r="365" spans="1:65" s="2" customFormat="1" ht="16.5" customHeight="1">
      <c r="A365" s="35"/>
      <c r="B365" s="36"/>
      <c r="C365" s="193" t="s">
        <v>764</v>
      </c>
      <c r="D365" s="193" t="s">
        <v>137</v>
      </c>
      <c r="E365" s="194" t="s">
        <v>1395</v>
      </c>
      <c r="F365" s="195" t="s">
        <v>1764</v>
      </c>
      <c r="G365" s="196" t="s">
        <v>1728</v>
      </c>
      <c r="H365" s="197">
        <v>1</v>
      </c>
      <c r="I365" s="198"/>
      <c r="J365" s="197">
        <f>ROUND(I365*H365,2)</f>
        <v>0</v>
      </c>
      <c r="K365" s="195" t="s">
        <v>398</v>
      </c>
      <c r="L365" s="40"/>
      <c r="M365" s="199" t="s">
        <v>18</v>
      </c>
      <c r="N365" s="200" t="s">
        <v>42</v>
      </c>
      <c r="O365" s="65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1398</v>
      </c>
      <c r="AT365" s="203" t="s">
        <v>137</v>
      </c>
      <c r="AU365" s="203" t="s">
        <v>78</v>
      </c>
      <c r="AY365" s="18" t="s">
        <v>135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78</v>
      </c>
      <c r="BK365" s="204">
        <f>ROUND(I365*H365,2)</f>
        <v>0</v>
      </c>
      <c r="BL365" s="18" t="s">
        <v>1398</v>
      </c>
      <c r="BM365" s="203" t="s">
        <v>1765</v>
      </c>
    </row>
    <row r="366" spans="1:65" s="12" customFormat="1" ht="25.95" customHeight="1">
      <c r="B366" s="177"/>
      <c r="C366" s="178"/>
      <c r="D366" s="179" t="s">
        <v>70</v>
      </c>
      <c r="E366" s="180" t="s">
        <v>1420</v>
      </c>
      <c r="F366" s="180" t="s">
        <v>1421</v>
      </c>
      <c r="G366" s="178"/>
      <c r="H366" s="178"/>
      <c r="I366" s="181"/>
      <c r="J366" s="182">
        <f>BK366</f>
        <v>0</v>
      </c>
      <c r="K366" s="178"/>
      <c r="L366" s="183"/>
      <c r="M366" s="184"/>
      <c r="N366" s="185"/>
      <c r="O366" s="185"/>
      <c r="P366" s="186">
        <f>SUM(P367:P368)</f>
        <v>0</v>
      </c>
      <c r="Q366" s="185"/>
      <c r="R366" s="186">
        <f>SUM(R367:R368)</f>
        <v>0</v>
      </c>
      <c r="S366" s="185"/>
      <c r="T366" s="187">
        <f>SUM(T367:T368)</f>
        <v>0</v>
      </c>
      <c r="AR366" s="188" t="s">
        <v>163</v>
      </c>
      <c r="AT366" s="189" t="s">
        <v>70</v>
      </c>
      <c r="AU366" s="189" t="s">
        <v>71</v>
      </c>
      <c r="AY366" s="188" t="s">
        <v>135</v>
      </c>
      <c r="BK366" s="190">
        <f>SUM(BK367:BK368)</f>
        <v>0</v>
      </c>
    </row>
    <row r="367" spans="1:65" s="2" customFormat="1" ht="16.5" customHeight="1">
      <c r="A367" s="35"/>
      <c r="B367" s="36"/>
      <c r="C367" s="193" t="s">
        <v>768</v>
      </c>
      <c r="D367" s="193" t="s">
        <v>137</v>
      </c>
      <c r="E367" s="194" t="s">
        <v>1423</v>
      </c>
      <c r="F367" s="195" t="s">
        <v>1424</v>
      </c>
      <c r="G367" s="196" t="s">
        <v>961</v>
      </c>
      <c r="H367" s="198"/>
      <c r="I367" s="198"/>
      <c r="J367" s="197">
        <f>ROUND(I367*H367,2)</f>
        <v>0</v>
      </c>
      <c r="K367" s="195" t="s">
        <v>398</v>
      </c>
      <c r="L367" s="40"/>
      <c r="M367" s="199" t="s">
        <v>18</v>
      </c>
      <c r="N367" s="200" t="s">
        <v>42</v>
      </c>
      <c r="O367" s="65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142</v>
      </c>
      <c r="AT367" s="203" t="s">
        <v>137</v>
      </c>
      <c r="AU367" s="203" t="s">
        <v>78</v>
      </c>
      <c r="AY367" s="18" t="s">
        <v>135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8" t="s">
        <v>78</v>
      </c>
      <c r="BK367" s="204">
        <f>ROUND(I367*H367,2)</f>
        <v>0</v>
      </c>
      <c r="BL367" s="18" t="s">
        <v>142</v>
      </c>
      <c r="BM367" s="203" t="s">
        <v>1766</v>
      </c>
    </row>
    <row r="368" spans="1:65" s="2" customFormat="1" ht="16.5" customHeight="1">
      <c r="A368" s="35"/>
      <c r="B368" s="36"/>
      <c r="C368" s="193" t="s">
        <v>773</v>
      </c>
      <c r="D368" s="193" t="s">
        <v>137</v>
      </c>
      <c r="E368" s="194" t="s">
        <v>1427</v>
      </c>
      <c r="F368" s="195" t="s">
        <v>1428</v>
      </c>
      <c r="G368" s="196" t="s">
        <v>961</v>
      </c>
      <c r="H368" s="198"/>
      <c r="I368" s="198"/>
      <c r="J368" s="197">
        <f>ROUND(I368*H368,2)</f>
        <v>0</v>
      </c>
      <c r="K368" s="195" t="s">
        <v>398</v>
      </c>
      <c r="L368" s="40"/>
      <c r="M368" s="247" t="s">
        <v>18</v>
      </c>
      <c r="N368" s="248" t="s">
        <v>42</v>
      </c>
      <c r="O368" s="249"/>
      <c r="P368" s="250">
        <f>O368*H368</f>
        <v>0</v>
      </c>
      <c r="Q368" s="250">
        <v>0</v>
      </c>
      <c r="R368" s="250">
        <f>Q368*H368</f>
        <v>0</v>
      </c>
      <c r="S368" s="250">
        <v>0</v>
      </c>
      <c r="T368" s="25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142</v>
      </c>
      <c r="AT368" s="203" t="s">
        <v>137</v>
      </c>
      <c r="AU368" s="203" t="s">
        <v>78</v>
      </c>
      <c r="AY368" s="18" t="s">
        <v>135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78</v>
      </c>
      <c r="BK368" s="204">
        <f>ROUND(I368*H368,2)</f>
        <v>0</v>
      </c>
      <c r="BL368" s="18" t="s">
        <v>142</v>
      </c>
      <c r="BM368" s="203" t="s">
        <v>1767</v>
      </c>
    </row>
    <row r="369" spans="1:31" s="2" customFormat="1" ht="6.9" customHeight="1">
      <c r="A369" s="35"/>
      <c r="B369" s="48"/>
      <c r="C369" s="49"/>
      <c r="D369" s="49"/>
      <c r="E369" s="49"/>
      <c r="F369" s="49"/>
      <c r="G369" s="49"/>
      <c r="H369" s="49"/>
      <c r="I369" s="143"/>
      <c r="J369" s="49"/>
      <c r="K369" s="49"/>
      <c r="L369" s="40"/>
      <c r="M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</row>
  </sheetData>
  <sheetProtection algorithmName="SHA-512" hashValue="lv7Df+aZmezdQIBC85e+gX3vC6tgoJReI8UL/bNpzzs91gH41cY5p72L9rQETfdKUUAg6IG2Y3kJY/E1+2N3qQ==" saltValue="zXbPVgpCH/w0ODIoYmUW3qwhIKHncijHO6j6/RpAWyWSpMAjfRlPhvZe4xDxkbogwh5cyzsHgRORc6/r77keiA==" spinCount="100000" sheet="1" objects="1" scenarios="1" formatColumns="0" formatRows="0" autoFilter="0"/>
  <autoFilter ref="C95:K368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2" customWidth="1"/>
    <col min="2" max="2" width="1.7109375" style="252" customWidth="1"/>
    <col min="3" max="4" width="5" style="252" customWidth="1"/>
    <col min="5" max="5" width="11.7109375" style="252" customWidth="1"/>
    <col min="6" max="6" width="9.140625" style="252" customWidth="1"/>
    <col min="7" max="7" width="5" style="252" customWidth="1"/>
    <col min="8" max="8" width="77.85546875" style="252" customWidth="1"/>
    <col min="9" max="10" width="20" style="252" customWidth="1"/>
    <col min="11" max="11" width="1.710937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85" t="s">
        <v>1768</v>
      </c>
      <c r="D3" s="385"/>
      <c r="E3" s="385"/>
      <c r="F3" s="385"/>
      <c r="G3" s="385"/>
      <c r="H3" s="385"/>
      <c r="I3" s="385"/>
      <c r="J3" s="385"/>
      <c r="K3" s="257"/>
    </row>
    <row r="4" spans="2:11" s="1" customFormat="1" ht="25.5" customHeight="1">
      <c r="B4" s="258"/>
      <c r="C4" s="390" t="s">
        <v>1769</v>
      </c>
      <c r="D4" s="390"/>
      <c r="E4" s="390"/>
      <c r="F4" s="390"/>
      <c r="G4" s="390"/>
      <c r="H4" s="390"/>
      <c r="I4" s="390"/>
      <c r="J4" s="390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9" t="s">
        <v>1770</v>
      </c>
      <c r="D6" s="389"/>
      <c r="E6" s="389"/>
      <c r="F6" s="389"/>
      <c r="G6" s="389"/>
      <c r="H6" s="389"/>
      <c r="I6" s="389"/>
      <c r="J6" s="389"/>
      <c r="K6" s="259"/>
    </row>
    <row r="7" spans="2:11" s="1" customFormat="1" ht="15" customHeight="1">
      <c r="B7" s="262"/>
      <c r="C7" s="389" t="s">
        <v>1771</v>
      </c>
      <c r="D7" s="389"/>
      <c r="E7" s="389"/>
      <c r="F7" s="389"/>
      <c r="G7" s="389"/>
      <c r="H7" s="389"/>
      <c r="I7" s="389"/>
      <c r="J7" s="389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9" t="s">
        <v>1772</v>
      </c>
      <c r="D9" s="389"/>
      <c r="E9" s="389"/>
      <c r="F9" s="389"/>
      <c r="G9" s="389"/>
      <c r="H9" s="389"/>
      <c r="I9" s="389"/>
      <c r="J9" s="389"/>
      <c r="K9" s="259"/>
    </row>
    <row r="10" spans="2:11" s="1" customFormat="1" ht="15" customHeight="1">
      <c r="B10" s="262"/>
      <c r="C10" s="261"/>
      <c r="D10" s="389" t="s">
        <v>1773</v>
      </c>
      <c r="E10" s="389"/>
      <c r="F10" s="389"/>
      <c r="G10" s="389"/>
      <c r="H10" s="389"/>
      <c r="I10" s="389"/>
      <c r="J10" s="389"/>
      <c r="K10" s="259"/>
    </row>
    <row r="11" spans="2:11" s="1" customFormat="1" ht="15" customHeight="1">
      <c r="B11" s="262"/>
      <c r="C11" s="263"/>
      <c r="D11" s="389" t="s">
        <v>1774</v>
      </c>
      <c r="E11" s="389"/>
      <c r="F11" s="389"/>
      <c r="G11" s="389"/>
      <c r="H11" s="389"/>
      <c r="I11" s="389"/>
      <c r="J11" s="389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1775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9" t="s">
        <v>1776</v>
      </c>
      <c r="E15" s="389"/>
      <c r="F15" s="389"/>
      <c r="G15" s="389"/>
      <c r="H15" s="389"/>
      <c r="I15" s="389"/>
      <c r="J15" s="389"/>
      <c r="K15" s="259"/>
    </row>
    <row r="16" spans="2:11" s="1" customFormat="1" ht="15" customHeight="1">
      <c r="B16" s="262"/>
      <c r="C16" s="263"/>
      <c r="D16" s="389" t="s">
        <v>1777</v>
      </c>
      <c r="E16" s="389"/>
      <c r="F16" s="389"/>
      <c r="G16" s="389"/>
      <c r="H16" s="389"/>
      <c r="I16" s="389"/>
      <c r="J16" s="389"/>
      <c r="K16" s="259"/>
    </row>
    <row r="17" spans="2:11" s="1" customFormat="1" ht="15" customHeight="1">
      <c r="B17" s="262"/>
      <c r="C17" s="263"/>
      <c r="D17" s="389" t="s">
        <v>1778</v>
      </c>
      <c r="E17" s="389"/>
      <c r="F17" s="389"/>
      <c r="G17" s="389"/>
      <c r="H17" s="389"/>
      <c r="I17" s="389"/>
      <c r="J17" s="389"/>
      <c r="K17" s="259"/>
    </row>
    <row r="18" spans="2:11" s="1" customFormat="1" ht="15" customHeight="1">
      <c r="B18" s="262"/>
      <c r="C18" s="263"/>
      <c r="D18" s="263"/>
      <c r="E18" s="265" t="s">
        <v>77</v>
      </c>
      <c r="F18" s="389" t="s">
        <v>1779</v>
      </c>
      <c r="G18" s="389"/>
      <c r="H18" s="389"/>
      <c r="I18" s="389"/>
      <c r="J18" s="389"/>
      <c r="K18" s="259"/>
    </row>
    <row r="19" spans="2:11" s="1" customFormat="1" ht="15" customHeight="1">
      <c r="B19" s="262"/>
      <c r="C19" s="263"/>
      <c r="D19" s="263"/>
      <c r="E19" s="265" t="s">
        <v>1780</v>
      </c>
      <c r="F19" s="389" t="s">
        <v>1781</v>
      </c>
      <c r="G19" s="389"/>
      <c r="H19" s="389"/>
      <c r="I19" s="389"/>
      <c r="J19" s="389"/>
      <c r="K19" s="259"/>
    </row>
    <row r="20" spans="2:11" s="1" customFormat="1" ht="15" customHeight="1">
      <c r="B20" s="262"/>
      <c r="C20" s="263"/>
      <c r="D20" s="263"/>
      <c r="E20" s="265" t="s">
        <v>1782</v>
      </c>
      <c r="F20" s="389" t="s">
        <v>1783</v>
      </c>
      <c r="G20" s="389"/>
      <c r="H20" s="389"/>
      <c r="I20" s="389"/>
      <c r="J20" s="389"/>
      <c r="K20" s="259"/>
    </row>
    <row r="21" spans="2:11" s="1" customFormat="1" ht="15" customHeight="1">
      <c r="B21" s="262"/>
      <c r="C21" s="263"/>
      <c r="D21" s="263"/>
      <c r="E21" s="265" t="s">
        <v>1784</v>
      </c>
      <c r="F21" s="389" t="s">
        <v>1785</v>
      </c>
      <c r="G21" s="389"/>
      <c r="H21" s="389"/>
      <c r="I21" s="389"/>
      <c r="J21" s="389"/>
      <c r="K21" s="259"/>
    </row>
    <row r="22" spans="2:11" s="1" customFormat="1" ht="15" customHeight="1">
      <c r="B22" s="262"/>
      <c r="C22" s="263"/>
      <c r="D22" s="263"/>
      <c r="E22" s="265" t="s">
        <v>1392</v>
      </c>
      <c r="F22" s="389" t="s">
        <v>1393</v>
      </c>
      <c r="G22" s="389"/>
      <c r="H22" s="389"/>
      <c r="I22" s="389"/>
      <c r="J22" s="389"/>
      <c r="K22" s="259"/>
    </row>
    <row r="23" spans="2:11" s="1" customFormat="1" ht="15" customHeight="1">
      <c r="B23" s="262"/>
      <c r="C23" s="263"/>
      <c r="D23" s="263"/>
      <c r="E23" s="265" t="s">
        <v>82</v>
      </c>
      <c r="F23" s="389" t="s">
        <v>1786</v>
      </c>
      <c r="G23" s="389"/>
      <c r="H23" s="389"/>
      <c r="I23" s="389"/>
      <c r="J23" s="389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9" t="s">
        <v>1787</v>
      </c>
      <c r="D25" s="389"/>
      <c r="E25" s="389"/>
      <c r="F25" s="389"/>
      <c r="G25" s="389"/>
      <c r="H25" s="389"/>
      <c r="I25" s="389"/>
      <c r="J25" s="389"/>
      <c r="K25" s="259"/>
    </row>
    <row r="26" spans="2:11" s="1" customFormat="1" ht="15" customHeight="1">
      <c r="B26" s="262"/>
      <c r="C26" s="389" t="s">
        <v>1788</v>
      </c>
      <c r="D26" s="389"/>
      <c r="E26" s="389"/>
      <c r="F26" s="389"/>
      <c r="G26" s="389"/>
      <c r="H26" s="389"/>
      <c r="I26" s="389"/>
      <c r="J26" s="389"/>
      <c r="K26" s="259"/>
    </row>
    <row r="27" spans="2:11" s="1" customFormat="1" ht="15" customHeight="1">
      <c r="B27" s="262"/>
      <c r="C27" s="261"/>
      <c r="D27" s="389" t="s">
        <v>1789</v>
      </c>
      <c r="E27" s="389"/>
      <c r="F27" s="389"/>
      <c r="G27" s="389"/>
      <c r="H27" s="389"/>
      <c r="I27" s="389"/>
      <c r="J27" s="389"/>
      <c r="K27" s="259"/>
    </row>
    <row r="28" spans="2:11" s="1" customFormat="1" ht="15" customHeight="1">
      <c r="B28" s="262"/>
      <c r="C28" s="263"/>
      <c r="D28" s="389" t="s">
        <v>1790</v>
      </c>
      <c r="E28" s="389"/>
      <c r="F28" s="389"/>
      <c r="G28" s="389"/>
      <c r="H28" s="389"/>
      <c r="I28" s="389"/>
      <c r="J28" s="389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9" t="s">
        <v>1791</v>
      </c>
      <c r="E30" s="389"/>
      <c r="F30" s="389"/>
      <c r="G30" s="389"/>
      <c r="H30" s="389"/>
      <c r="I30" s="389"/>
      <c r="J30" s="389"/>
      <c r="K30" s="259"/>
    </row>
    <row r="31" spans="2:11" s="1" customFormat="1" ht="15" customHeight="1">
      <c r="B31" s="262"/>
      <c r="C31" s="263"/>
      <c r="D31" s="389" t="s">
        <v>1792</v>
      </c>
      <c r="E31" s="389"/>
      <c r="F31" s="389"/>
      <c r="G31" s="389"/>
      <c r="H31" s="389"/>
      <c r="I31" s="389"/>
      <c r="J31" s="389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9" t="s">
        <v>1793</v>
      </c>
      <c r="E33" s="389"/>
      <c r="F33" s="389"/>
      <c r="G33" s="389"/>
      <c r="H33" s="389"/>
      <c r="I33" s="389"/>
      <c r="J33" s="389"/>
      <c r="K33" s="259"/>
    </row>
    <row r="34" spans="2:11" s="1" customFormat="1" ht="15" customHeight="1">
      <c r="B34" s="262"/>
      <c r="C34" s="263"/>
      <c r="D34" s="389" t="s">
        <v>1794</v>
      </c>
      <c r="E34" s="389"/>
      <c r="F34" s="389"/>
      <c r="G34" s="389"/>
      <c r="H34" s="389"/>
      <c r="I34" s="389"/>
      <c r="J34" s="389"/>
      <c r="K34" s="259"/>
    </row>
    <row r="35" spans="2:11" s="1" customFormat="1" ht="15" customHeight="1">
      <c r="B35" s="262"/>
      <c r="C35" s="263"/>
      <c r="D35" s="389" t="s">
        <v>1795</v>
      </c>
      <c r="E35" s="389"/>
      <c r="F35" s="389"/>
      <c r="G35" s="389"/>
      <c r="H35" s="389"/>
      <c r="I35" s="389"/>
      <c r="J35" s="389"/>
      <c r="K35" s="259"/>
    </row>
    <row r="36" spans="2:11" s="1" customFormat="1" ht="15" customHeight="1">
      <c r="B36" s="262"/>
      <c r="C36" s="263"/>
      <c r="D36" s="261"/>
      <c r="E36" s="264" t="s">
        <v>121</v>
      </c>
      <c r="F36" s="261"/>
      <c r="G36" s="389" t="s">
        <v>1796</v>
      </c>
      <c r="H36" s="389"/>
      <c r="I36" s="389"/>
      <c r="J36" s="389"/>
      <c r="K36" s="259"/>
    </row>
    <row r="37" spans="2:11" s="1" customFormat="1" ht="30.75" customHeight="1">
      <c r="B37" s="262"/>
      <c r="C37" s="263"/>
      <c r="D37" s="261"/>
      <c r="E37" s="264" t="s">
        <v>1797</v>
      </c>
      <c r="F37" s="261"/>
      <c r="G37" s="389" t="s">
        <v>1798</v>
      </c>
      <c r="H37" s="389"/>
      <c r="I37" s="389"/>
      <c r="J37" s="389"/>
      <c r="K37" s="259"/>
    </row>
    <row r="38" spans="2:11" s="1" customFormat="1" ht="15" customHeight="1">
      <c r="B38" s="262"/>
      <c r="C38" s="263"/>
      <c r="D38" s="261"/>
      <c r="E38" s="264" t="s">
        <v>52</v>
      </c>
      <c r="F38" s="261"/>
      <c r="G38" s="389" t="s">
        <v>1799</v>
      </c>
      <c r="H38" s="389"/>
      <c r="I38" s="389"/>
      <c r="J38" s="389"/>
      <c r="K38" s="259"/>
    </row>
    <row r="39" spans="2:11" s="1" customFormat="1" ht="15" customHeight="1">
      <c r="B39" s="262"/>
      <c r="C39" s="263"/>
      <c r="D39" s="261"/>
      <c r="E39" s="264" t="s">
        <v>53</v>
      </c>
      <c r="F39" s="261"/>
      <c r="G39" s="389" t="s">
        <v>1800</v>
      </c>
      <c r="H39" s="389"/>
      <c r="I39" s="389"/>
      <c r="J39" s="389"/>
      <c r="K39" s="259"/>
    </row>
    <row r="40" spans="2:11" s="1" customFormat="1" ht="15" customHeight="1">
      <c r="B40" s="262"/>
      <c r="C40" s="263"/>
      <c r="D40" s="261"/>
      <c r="E40" s="264" t="s">
        <v>122</v>
      </c>
      <c r="F40" s="261"/>
      <c r="G40" s="389" t="s">
        <v>1801</v>
      </c>
      <c r="H40" s="389"/>
      <c r="I40" s="389"/>
      <c r="J40" s="389"/>
      <c r="K40" s="259"/>
    </row>
    <row r="41" spans="2:11" s="1" customFormat="1" ht="15" customHeight="1">
      <c r="B41" s="262"/>
      <c r="C41" s="263"/>
      <c r="D41" s="261"/>
      <c r="E41" s="264" t="s">
        <v>123</v>
      </c>
      <c r="F41" s="261"/>
      <c r="G41" s="389" t="s">
        <v>1802</v>
      </c>
      <c r="H41" s="389"/>
      <c r="I41" s="389"/>
      <c r="J41" s="389"/>
      <c r="K41" s="259"/>
    </row>
    <row r="42" spans="2:11" s="1" customFormat="1" ht="15" customHeight="1">
      <c r="B42" s="262"/>
      <c r="C42" s="263"/>
      <c r="D42" s="261"/>
      <c r="E42" s="264" t="s">
        <v>1803</v>
      </c>
      <c r="F42" s="261"/>
      <c r="G42" s="389" t="s">
        <v>1804</v>
      </c>
      <c r="H42" s="389"/>
      <c r="I42" s="389"/>
      <c r="J42" s="389"/>
      <c r="K42" s="259"/>
    </row>
    <row r="43" spans="2:11" s="1" customFormat="1" ht="15" customHeight="1">
      <c r="B43" s="262"/>
      <c r="C43" s="263"/>
      <c r="D43" s="261"/>
      <c r="E43" s="264"/>
      <c r="F43" s="261"/>
      <c r="G43" s="389" t="s">
        <v>1805</v>
      </c>
      <c r="H43" s="389"/>
      <c r="I43" s="389"/>
      <c r="J43" s="389"/>
      <c r="K43" s="259"/>
    </row>
    <row r="44" spans="2:11" s="1" customFormat="1" ht="15" customHeight="1">
      <c r="B44" s="262"/>
      <c r="C44" s="263"/>
      <c r="D44" s="261"/>
      <c r="E44" s="264" t="s">
        <v>1806</v>
      </c>
      <c r="F44" s="261"/>
      <c r="G44" s="389" t="s">
        <v>1807</v>
      </c>
      <c r="H44" s="389"/>
      <c r="I44" s="389"/>
      <c r="J44" s="389"/>
      <c r="K44" s="259"/>
    </row>
    <row r="45" spans="2:11" s="1" customFormat="1" ht="15" customHeight="1">
      <c r="B45" s="262"/>
      <c r="C45" s="263"/>
      <c r="D45" s="261"/>
      <c r="E45" s="264" t="s">
        <v>125</v>
      </c>
      <c r="F45" s="261"/>
      <c r="G45" s="389" t="s">
        <v>1808</v>
      </c>
      <c r="H45" s="389"/>
      <c r="I45" s="389"/>
      <c r="J45" s="389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9" t="s">
        <v>1809</v>
      </c>
      <c r="E47" s="389"/>
      <c r="F47" s="389"/>
      <c r="G47" s="389"/>
      <c r="H47" s="389"/>
      <c r="I47" s="389"/>
      <c r="J47" s="389"/>
      <c r="K47" s="259"/>
    </row>
    <row r="48" spans="2:11" s="1" customFormat="1" ht="15" customHeight="1">
      <c r="B48" s="262"/>
      <c r="C48" s="263"/>
      <c r="D48" s="263"/>
      <c r="E48" s="389" t="s">
        <v>1810</v>
      </c>
      <c r="F48" s="389"/>
      <c r="G48" s="389"/>
      <c r="H48" s="389"/>
      <c r="I48" s="389"/>
      <c r="J48" s="389"/>
      <c r="K48" s="259"/>
    </row>
    <row r="49" spans="2:11" s="1" customFormat="1" ht="15" customHeight="1">
      <c r="B49" s="262"/>
      <c r="C49" s="263"/>
      <c r="D49" s="263"/>
      <c r="E49" s="389" t="s">
        <v>1811</v>
      </c>
      <c r="F49" s="389"/>
      <c r="G49" s="389"/>
      <c r="H49" s="389"/>
      <c r="I49" s="389"/>
      <c r="J49" s="389"/>
      <c r="K49" s="259"/>
    </row>
    <row r="50" spans="2:11" s="1" customFormat="1" ht="15" customHeight="1">
      <c r="B50" s="262"/>
      <c r="C50" s="263"/>
      <c r="D50" s="263"/>
      <c r="E50" s="389" t="s">
        <v>1812</v>
      </c>
      <c r="F50" s="389"/>
      <c r="G50" s="389"/>
      <c r="H50" s="389"/>
      <c r="I50" s="389"/>
      <c r="J50" s="389"/>
      <c r="K50" s="259"/>
    </row>
    <row r="51" spans="2:11" s="1" customFormat="1" ht="15" customHeight="1">
      <c r="B51" s="262"/>
      <c r="C51" s="263"/>
      <c r="D51" s="389" t="s">
        <v>1813</v>
      </c>
      <c r="E51" s="389"/>
      <c r="F51" s="389"/>
      <c r="G51" s="389"/>
      <c r="H51" s="389"/>
      <c r="I51" s="389"/>
      <c r="J51" s="389"/>
      <c r="K51" s="259"/>
    </row>
    <row r="52" spans="2:11" s="1" customFormat="1" ht="25.5" customHeight="1">
      <c r="B52" s="258"/>
      <c r="C52" s="390" t="s">
        <v>1814</v>
      </c>
      <c r="D52" s="390"/>
      <c r="E52" s="390"/>
      <c r="F52" s="390"/>
      <c r="G52" s="390"/>
      <c r="H52" s="390"/>
      <c r="I52" s="390"/>
      <c r="J52" s="390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9" t="s">
        <v>1815</v>
      </c>
      <c r="D54" s="389"/>
      <c r="E54" s="389"/>
      <c r="F54" s="389"/>
      <c r="G54" s="389"/>
      <c r="H54" s="389"/>
      <c r="I54" s="389"/>
      <c r="J54" s="389"/>
      <c r="K54" s="259"/>
    </row>
    <row r="55" spans="2:11" s="1" customFormat="1" ht="15" customHeight="1">
      <c r="B55" s="258"/>
      <c r="C55" s="389" t="s">
        <v>1816</v>
      </c>
      <c r="D55" s="389"/>
      <c r="E55" s="389"/>
      <c r="F55" s="389"/>
      <c r="G55" s="389"/>
      <c r="H55" s="389"/>
      <c r="I55" s="389"/>
      <c r="J55" s="389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9" t="s">
        <v>1817</v>
      </c>
      <c r="D57" s="389"/>
      <c r="E57" s="389"/>
      <c r="F57" s="389"/>
      <c r="G57" s="389"/>
      <c r="H57" s="389"/>
      <c r="I57" s="389"/>
      <c r="J57" s="389"/>
      <c r="K57" s="259"/>
    </row>
    <row r="58" spans="2:11" s="1" customFormat="1" ht="15" customHeight="1">
      <c r="B58" s="258"/>
      <c r="C58" s="263"/>
      <c r="D58" s="389" t="s">
        <v>1818</v>
      </c>
      <c r="E58" s="389"/>
      <c r="F58" s="389"/>
      <c r="G58" s="389"/>
      <c r="H58" s="389"/>
      <c r="I58" s="389"/>
      <c r="J58" s="389"/>
      <c r="K58" s="259"/>
    </row>
    <row r="59" spans="2:11" s="1" customFormat="1" ht="15" customHeight="1">
      <c r="B59" s="258"/>
      <c r="C59" s="263"/>
      <c r="D59" s="389" t="s">
        <v>1819</v>
      </c>
      <c r="E59" s="389"/>
      <c r="F59" s="389"/>
      <c r="G59" s="389"/>
      <c r="H59" s="389"/>
      <c r="I59" s="389"/>
      <c r="J59" s="389"/>
      <c r="K59" s="259"/>
    </row>
    <row r="60" spans="2:11" s="1" customFormat="1" ht="15" customHeight="1">
      <c r="B60" s="258"/>
      <c r="C60" s="263"/>
      <c r="D60" s="389" t="s">
        <v>1820</v>
      </c>
      <c r="E60" s="389"/>
      <c r="F60" s="389"/>
      <c r="G60" s="389"/>
      <c r="H60" s="389"/>
      <c r="I60" s="389"/>
      <c r="J60" s="389"/>
      <c r="K60" s="259"/>
    </row>
    <row r="61" spans="2:11" s="1" customFormat="1" ht="15" customHeight="1">
      <c r="B61" s="258"/>
      <c r="C61" s="263"/>
      <c r="D61" s="389" t="s">
        <v>1821</v>
      </c>
      <c r="E61" s="389"/>
      <c r="F61" s="389"/>
      <c r="G61" s="389"/>
      <c r="H61" s="389"/>
      <c r="I61" s="389"/>
      <c r="J61" s="389"/>
      <c r="K61" s="259"/>
    </row>
    <row r="62" spans="2:11" s="1" customFormat="1" ht="15" customHeight="1">
      <c r="B62" s="258"/>
      <c r="C62" s="263"/>
      <c r="D62" s="391" t="s">
        <v>1822</v>
      </c>
      <c r="E62" s="391"/>
      <c r="F62" s="391"/>
      <c r="G62" s="391"/>
      <c r="H62" s="391"/>
      <c r="I62" s="391"/>
      <c r="J62" s="391"/>
      <c r="K62" s="259"/>
    </row>
    <row r="63" spans="2:11" s="1" customFormat="1" ht="15" customHeight="1">
      <c r="B63" s="258"/>
      <c r="C63" s="263"/>
      <c r="D63" s="389" t="s">
        <v>1823</v>
      </c>
      <c r="E63" s="389"/>
      <c r="F63" s="389"/>
      <c r="G63" s="389"/>
      <c r="H63" s="389"/>
      <c r="I63" s="389"/>
      <c r="J63" s="389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9" t="s">
        <v>1824</v>
      </c>
      <c r="E65" s="389"/>
      <c r="F65" s="389"/>
      <c r="G65" s="389"/>
      <c r="H65" s="389"/>
      <c r="I65" s="389"/>
      <c r="J65" s="389"/>
      <c r="K65" s="259"/>
    </row>
    <row r="66" spans="2:11" s="1" customFormat="1" ht="15" customHeight="1">
      <c r="B66" s="258"/>
      <c r="C66" s="263"/>
      <c r="D66" s="391" t="s">
        <v>1825</v>
      </c>
      <c r="E66" s="391"/>
      <c r="F66" s="391"/>
      <c r="G66" s="391"/>
      <c r="H66" s="391"/>
      <c r="I66" s="391"/>
      <c r="J66" s="391"/>
      <c r="K66" s="259"/>
    </row>
    <row r="67" spans="2:11" s="1" customFormat="1" ht="15" customHeight="1">
      <c r="B67" s="258"/>
      <c r="C67" s="263"/>
      <c r="D67" s="389" t="s">
        <v>1826</v>
      </c>
      <c r="E67" s="389"/>
      <c r="F67" s="389"/>
      <c r="G67" s="389"/>
      <c r="H67" s="389"/>
      <c r="I67" s="389"/>
      <c r="J67" s="389"/>
      <c r="K67" s="259"/>
    </row>
    <row r="68" spans="2:11" s="1" customFormat="1" ht="15" customHeight="1">
      <c r="B68" s="258"/>
      <c r="C68" s="263"/>
      <c r="D68" s="389" t="s">
        <v>1827</v>
      </c>
      <c r="E68" s="389"/>
      <c r="F68" s="389"/>
      <c r="G68" s="389"/>
      <c r="H68" s="389"/>
      <c r="I68" s="389"/>
      <c r="J68" s="389"/>
      <c r="K68" s="259"/>
    </row>
    <row r="69" spans="2:11" s="1" customFormat="1" ht="15" customHeight="1">
      <c r="B69" s="258"/>
      <c r="C69" s="263"/>
      <c r="D69" s="389" t="s">
        <v>1828</v>
      </c>
      <c r="E69" s="389"/>
      <c r="F69" s="389"/>
      <c r="G69" s="389"/>
      <c r="H69" s="389"/>
      <c r="I69" s="389"/>
      <c r="J69" s="389"/>
      <c r="K69" s="259"/>
    </row>
    <row r="70" spans="2:11" s="1" customFormat="1" ht="15" customHeight="1">
      <c r="B70" s="258"/>
      <c r="C70" s="263"/>
      <c r="D70" s="389" t="s">
        <v>1829</v>
      </c>
      <c r="E70" s="389"/>
      <c r="F70" s="389"/>
      <c r="G70" s="389"/>
      <c r="H70" s="389"/>
      <c r="I70" s="389"/>
      <c r="J70" s="389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4" t="s">
        <v>1830</v>
      </c>
      <c r="D75" s="384"/>
      <c r="E75" s="384"/>
      <c r="F75" s="384"/>
      <c r="G75" s="384"/>
      <c r="H75" s="384"/>
      <c r="I75" s="384"/>
      <c r="J75" s="384"/>
      <c r="K75" s="276"/>
    </row>
    <row r="76" spans="2:11" s="1" customFormat="1" ht="17.25" customHeight="1">
      <c r="B76" s="275"/>
      <c r="C76" s="277" t="s">
        <v>1831</v>
      </c>
      <c r="D76" s="277"/>
      <c r="E76" s="277"/>
      <c r="F76" s="277" t="s">
        <v>1832</v>
      </c>
      <c r="G76" s="278"/>
      <c r="H76" s="277" t="s">
        <v>53</v>
      </c>
      <c r="I76" s="277" t="s">
        <v>56</v>
      </c>
      <c r="J76" s="277" t="s">
        <v>1833</v>
      </c>
      <c r="K76" s="276"/>
    </row>
    <row r="77" spans="2:11" s="1" customFormat="1" ht="17.25" customHeight="1">
      <c r="B77" s="275"/>
      <c r="C77" s="279" t="s">
        <v>1834</v>
      </c>
      <c r="D77" s="279"/>
      <c r="E77" s="279"/>
      <c r="F77" s="280" t="s">
        <v>1835</v>
      </c>
      <c r="G77" s="281"/>
      <c r="H77" s="279"/>
      <c r="I77" s="279"/>
      <c r="J77" s="279" t="s">
        <v>1836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52</v>
      </c>
      <c r="D79" s="282"/>
      <c r="E79" s="282"/>
      <c r="F79" s="284" t="s">
        <v>1837</v>
      </c>
      <c r="G79" s="283"/>
      <c r="H79" s="264" t="s">
        <v>1838</v>
      </c>
      <c r="I79" s="264" t="s">
        <v>1839</v>
      </c>
      <c r="J79" s="264">
        <v>20</v>
      </c>
      <c r="K79" s="276"/>
    </row>
    <row r="80" spans="2:11" s="1" customFormat="1" ht="15" customHeight="1">
      <c r="B80" s="275"/>
      <c r="C80" s="264" t="s">
        <v>1840</v>
      </c>
      <c r="D80" s="264"/>
      <c r="E80" s="264"/>
      <c r="F80" s="284" t="s">
        <v>1837</v>
      </c>
      <c r="G80" s="283"/>
      <c r="H80" s="264" t="s">
        <v>1841</v>
      </c>
      <c r="I80" s="264" t="s">
        <v>1839</v>
      </c>
      <c r="J80" s="264">
        <v>120</v>
      </c>
      <c r="K80" s="276"/>
    </row>
    <row r="81" spans="2:11" s="1" customFormat="1" ht="15" customHeight="1">
      <c r="B81" s="285"/>
      <c r="C81" s="264" t="s">
        <v>1842</v>
      </c>
      <c r="D81" s="264"/>
      <c r="E81" s="264"/>
      <c r="F81" s="284" t="s">
        <v>1843</v>
      </c>
      <c r="G81" s="283"/>
      <c r="H81" s="264" t="s">
        <v>1844</v>
      </c>
      <c r="I81" s="264" t="s">
        <v>1839</v>
      </c>
      <c r="J81" s="264">
        <v>50</v>
      </c>
      <c r="K81" s="276"/>
    </row>
    <row r="82" spans="2:11" s="1" customFormat="1" ht="15" customHeight="1">
      <c r="B82" s="285"/>
      <c r="C82" s="264" t="s">
        <v>1845</v>
      </c>
      <c r="D82" s="264"/>
      <c r="E82" s="264"/>
      <c r="F82" s="284" t="s">
        <v>1837</v>
      </c>
      <c r="G82" s="283"/>
      <c r="H82" s="264" t="s">
        <v>1846</v>
      </c>
      <c r="I82" s="264" t="s">
        <v>1847</v>
      </c>
      <c r="J82" s="264"/>
      <c r="K82" s="276"/>
    </row>
    <row r="83" spans="2:11" s="1" customFormat="1" ht="15" customHeight="1">
      <c r="B83" s="285"/>
      <c r="C83" s="286" t="s">
        <v>1848</v>
      </c>
      <c r="D83" s="286"/>
      <c r="E83" s="286"/>
      <c r="F83" s="287" t="s">
        <v>1843</v>
      </c>
      <c r="G83" s="286"/>
      <c r="H83" s="286" t="s">
        <v>1849</v>
      </c>
      <c r="I83" s="286" t="s">
        <v>1839</v>
      </c>
      <c r="J83" s="286">
        <v>15</v>
      </c>
      <c r="K83" s="276"/>
    </row>
    <row r="84" spans="2:11" s="1" customFormat="1" ht="15" customHeight="1">
      <c r="B84" s="285"/>
      <c r="C84" s="286" t="s">
        <v>1850</v>
      </c>
      <c r="D84" s="286"/>
      <c r="E84" s="286"/>
      <c r="F84" s="287" t="s">
        <v>1843</v>
      </c>
      <c r="G84" s="286"/>
      <c r="H84" s="286" t="s">
        <v>1851</v>
      </c>
      <c r="I84" s="286" t="s">
        <v>1839</v>
      </c>
      <c r="J84" s="286">
        <v>15</v>
      </c>
      <c r="K84" s="276"/>
    </row>
    <row r="85" spans="2:11" s="1" customFormat="1" ht="15" customHeight="1">
      <c r="B85" s="285"/>
      <c r="C85" s="286" t="s">
        <v>1852</v>
      </c>
      <c r="D85" s="286"/>
      <c r="E85" s="286"/>
      <c r="F85" s="287" t="s">
        <v>1843</v>
      </c>
      <c r="G85" s="286"/>
      <c r="H85" s="286" t="s">
        <v>1853</v>
      </c>
      <c r="I85" s="286" t="s">
        <v>1839</v>
      </c>
      <c r="J85" s="286">
        <v>20</v>
      </c>
      <c r="K85" s="276"/>
    </row>
    <row r="86" spans="2:11" s="1" customFormat="1" ht="15" customHeight="1">
      <c r="B86" s="285"/>
      <c r="C86" s="286" t="s">
        <v>1854</v>
      </c>
      <c r="D86" s="286"/>
      <c r="E86" s="286"/>
      <c r="F86" s="287" t="s">
        <v>1843</v>
      </c>
      <c r="G86" s="286"/>
      <c r="H86" s="286" t="s">
        <v>1855</v>
      </c>
      <c r="I86" s="286" t="s">
        <v>1839</v>
      </c>
      <c r="J86" s="286">
        <v>20</v>
      </c>
      <c r="K86" s="276"/>
    </row>
    <row r="87" spans="2:11" s="1" customFormat="1" ht="15" customHeight="1">
      <c r="B87" s="285"/>
      <c r="C87" s="264" t="s">
        <v>1856</v>
      </c>
      <c r="D87" s="264"/>
      <c r="E87" s="264"/>
      <c r="F87" s="284" t="s">
        <v>1843</v>
      </c>
      <c r="G87" s="283"/>
      <c r="H87" s="264" t="s">
        <v>1857</v>
      </c>
      <c r="I87" s="264" t="s">
        <v>1839</v>
      </c>
      <c r="J87" s="264">
        <v>50</v>
      </c>
      <c r="K87" s="276"/>
    </row>
    <row r="88" spans="2:11" s="1" customFormat="1" ht="15" customHeight="1">
      <c r="B88" s="285"/>
      <c r="C88" s="264" t="s">
        <v>1858</v>
      </c>
      <c r="D88" s="264"/>
      <c r="E88" s="264"/>
      <c r="F88" s="284" t="s">
        <v>1843</v>
      </c>
      <c r="G88" s="283"/>
      <c r="H88" s="264" t="s">
        <v>1859</v>
      </c>
      <c r="I88" s="264" t="s">
        <v>1839</v>
      </c>
      <c r="J88" s="264">
        <v>20</v>
      </c>
      <c r="K88" s="276"/>
    </row>
    <row r="89" spans="2:11" s="1" customFormat="1" ht="15" customHeight="1">
      <c r="B89" s="285"/>
      <c r="C89" s="264" t="s">
        <v>1860</v>
      </c>
      <c r="D89" s="264"/>
      <c r="E89" s="264"/>
      <c r="F89" s="284" t="s">
        <v>1843</v>
      </c>
      <c r="G89" s="283"/>
      <c r="H89" s="264" t="s">
        <v>1861</v>
      </c>
      <c r="I89" s="264" t="s">
        <v>1839</v>
      </c>
      <c r="J89" s="264">
        <v>20</v>
      </c>
      <c r="K89" s="276"/>
    </row>
    <row r="90" spans="2:11" s="1" customFormat="1" ht="15" customHeight="1">
      <c r="B90" s="285"/>
      <c r="C90" s="264" t="s">
        <v>1862</v>
      </c>
      <c r="D90" s="264"/>
      <c r="E90" s="264"/>
      <c r="F90" s="284" t="s">
        <v>1843</v>
      </c>
      <c r="G90" s="283"/>
      <c r="H90" s="264" t="s">
        <v>1863</v>
      </c>
      <c r="I90" s="264" t="s">
        <v>1839</v>
      </c>
      <c r="J90" s="264">
        <v>50</v>
      </c>
      <c r="K90" s="276"/>
    </row>
    <row r="91" spans="2:11" s="1" customFormat="1" ht="15" customHeight="1">
      <c r="B91" s="285"/>
      <c r="C91" s="264" t="s">
        <v>1864</v>
      </c>
      <c r="D91" s="264"/>
      <c r="E91" s="264"/>
      <c r="F91" s="284" t="s">
        <v>1843</v>
      </c>
      <c r="G91" s="283"/>
      <c r="H91" s="264" t="s">
        <v>1864</v>
      </c>
      <c r="I91" s="264" t="s">
        <v>1839</v>
      </c>
      <c r="J91" s="264">
        <v>50</v>
      </c>
      <c r="K91" s="276"/>
    </row>
    <row r="92" spans="2:11" s="1" customFormat="1" ht="15" customHeight="1">
      <c r="B92" s="285"/>
      <c r="C92" s="264" t="s">
        <v>1865</v>
      </c>
      <c r="D92" s="264"/>
      <c r="E92" s="264"/>
      <c r="F92" s="284" t="s">
        <v>1843</v>
      </c>
      <c r="G92" s="283"/>
      <c r="H92" s="264" t="s">
        <v>1866</v>
      </c>
      <c r="I92" s="264" t="s">
        <v>1839</v>
      </c>
      <c r="J92" s="264">
        <v>255</v>
      </c>
      <c r="K92" s="276"/>
    </row>
    <row r="93" spans="2:11" s="1" customFormat="1" ht="15" customHeight="1">
      <c r="B93" s="285"/>
      <c r="C93" s="264" t="s">
        <v>1867</v>
      </c>
      <c r="D93" s="264"/>
      <c r="E93" s="264"/>
      <c r="F93" s="284" t="s">
        <v>1837</v>
      </c>
      <c r="G93" s="283"/>
      <c r="H93" s="264" t="s">
        <v>1868</v>
      </c>
      <c r="I93" s="264" t="s">
        <v>1869</v>
      </c>
      <c r="J93" s="264"/>
      <c r="K93" s="276"/>
    </row>
    <row r="94" spans="2:11" s="1" customFormat="1" ht="15" customHeight="1">
      <c r="B94" s="285"/>
      <c r="C94" s="264" t="s">
        <v>1870</v>
      </c>
      <c r="D94" s="264"/>
      <c r="E94" s="264"/>
      <c r="F94" s="284" t="s">
        <v>1837</v>
      </c>
      <c r="G94" s="283"/>
      <c r="H94" s="264" t="s">
        <v>1871</v>
      </c>
      <c r="I94" s="264" t="s">
        <v>1872</v>
      </c>
      <c r="J94" s="264"/>
      <c r="K94" s="276"/>
    </row>
    <row r="95" spans="2:11" s="1" customFormat="1" ht="15" customHeight="1">
      <c r="B95" s="285"/>
      <c r="C95" s="264" t="s">
        <v>1873</v>
      </c>
      <c r="D95" s="264"/>
      <c r="E95" s="264"/>
      <c r="F95" s="284" t="s">
        <v>1837</v>
      </c>
      <c r="G95" s="283"/>
      <c r="H95" s="264" t="s">
        <v>1873</v>
      </c>
      <c r="I95" s="264" t="s">
        <v>1872</v>
      </c>
      <c r="J95" s="264"/>
      <c r="K95" s="276"/>
    </row>
    <row r="96" spans="2:11" s="1" customFormat="1" ht="15" customHeight="1">
      <c r="B96" s="285"/>
      <c r="C96" s="264" t="s">
        <v>37</v>
      </c>
      <c r="D96" s="264"/>
      <c r="E96" s="264"/>
      <c r="F96" s="284" t="s">
        <v>1837</v>
      </c>
      <c r="G96" s="283"/>
      <c r="H96" s="264" t="s">
        <v>1874</v>
      </c>
      <c r="I96" s="264" t="s">
        <v>1872</v>
      </c>
      <c r="J96" s="264"/>
      <c r="K96" s="276"/>
    </row>
    <row r="97" spans="2:11" s="1" customFormat="1" ht="15" customHeight="1">
      <c r="B97" s="285"/>
      <c r="C97" s="264" t="s">
        <v>47</v>
      </c>
      <c r="D97" s="264"/>
      <c r="E97" s="264"/>
      <c r="F97" s="284" t="s">
        <v>1837</v>
      </c>
      <c r="G97" s="283"/>
      <c r="H97" s="264" t="s">
        <v>1875</v>
      </c>
      <c r="I97" s="264" t="s">
        <v>1872</v>
      </c>
      <c r="J97" s="264"/>
      <c r="K97" s="276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4" t="s">
        <v>1876</v>
      </c>
      <c r="D102" s="384"/>
      <c r="E102" s="384"/>
      <c r="F102" s="384"/>
      <c r="G102" s="384"/>
      <c r="H102" s="384"/>
      <c r="I102" s="384"/>
      <c r="J102" s="384"/>
      <c r="K102" s="276"/>
    </row>
    <row r="103" spans="2:11" s="1" customFormat="1" ht="17.25" customHeight="1">
      <c r="B103" s="275"/>
      <c r="C103" s="277" t="s">
        <v>1831</v>
      </c>
      <c r="D103" s="277"/>
      <c r="E103" s="277"/>
      <c r="F103" s="277" t="s">
        <v>1832</v>
      </c>
      <c r="G103" s="278"/>
      <c r="H103" s="277" t="s">
        <v>53</v>
      </c>
      <c r="I103" s="277" t="s">
        <v>56</v>
      </c>
      <c r="J103" s="277" t="s">
        <v>1833</v>
      </c>
      <c r="K103" s="276"/>
    </row>
    <row r="104" spans="2:11" s="1" customFormat="1" ht="17.25" customHeight="1">
      <c r="B104" s="275"/>
      <c r="C104" s="279" t="s">
        <v>1834</v>
      </c>
      <c r="D104" s="279"/>
      <c r="E104" s="279"/>
      <c r="F104" s="280" t="s">
        <v>1835</v>
      </c>
      <c r="G104" s="281"/>
      <c r="H104" s="279"/>
      <c r="I104" s="279"/>
      <c r="J104" s="279" t="s">
        <v>1836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3"/>
      <c r="H105" s="277"/>
      <c r="I105" s="277"/>
      <c r="J105" s="277"/>
      <c r="K105" s="276"/>
    </row>
    <row r="106" spans="2:11" s="1" customFormat="1" ht="15" customHeight="1">
      <c r="B106" s="275"/>
      <c r="C106" s="264" t="s">
        <v>52</v>
      </c>
      <c r="D106" s="282"/>
      <c r="E106" s="282"/>
      <c r="F106" s="284" t="s">
        <v>1837</v>
      </c>
      <c r="G106" s="293"/>
      <c r="H106" s="264" t="s">
        <v>1877</v>
      </c>
      <c r="I106" s="264" t="s">
        <v>1839</v>
      </c>
      <c r="J106" s="264">
        <v>20</v>
      </c>
      <c r="K106" s="276"/>
    </row>
    <row r="107" spans="2:11" s="1" customFormat="1" ht="15" customHeight="1">
      <c r="B107" s="275"/>
      <c r="C107" s="264" t="s">
        <v>1840</v>
      </c>
      <c r="D107" s="264"/>
      <c r="E107" s="264"/>
      <c r="F107" s="284" t="s">
        <v>1837</v>
      </c>
      <c r="G107" s="264"/>
      <c r="H107" s="264" t="s">
        <v>1877</v>
      </c>
      <c r="I107" s="264" t="s">
        <v>1839</v>
      </c>
      <c r="J107" s="264">
        <v>120</v>
      </c>
      <c r="K107" s="276"/>
    </row>
    <row r="108" spans="2:11" s="1" customFormat="1" ht="15" customHeight="1">
      <c r="B108" s="285"/>
      <c r="C108" s="264" t="s">
        <v>1842</v>
      </c>
      <c r="D108" s="264"/>
      <c r="E108" s="264"/>
      <c r="F108" s="284" t="s">
        <v>1843</v>
      </c>
      <c r="G108" s="264"/>
      <c r="H108" s="264" t="s">
        <v>1877</v>
      </c>
      <c r="I108" s="264" t="s">
        <v>1839</v>
      </c>
      <c r="J108" s="264">
        <v>50</v>
      </c>
      <c r="K108" s="276"/>
    </row>
    <row r="109" spans="2:11" s="1" customFormat="1" ht="15" customHeight="1">
      <c r="B109" s="285"/>
      <c r="C109" s="264" t="s">
        <v>1845</v>
      </c>
      <c r="D109" s="264"/>
      <c r="E109" s="264"/>
      <c r="F109" s="284" t="s">
        <v>1837</v>
      </c>
      <c r="G109" s="264"/>
      <c r="H109" s="264" t="s">
        <v>1877</v>
      </c>
      <c r="I109" s="264" t="s">
        <v>1847</v>
      </c>
      <c r="J109" s="264"/>
      <c r="K109" s="276"/>
    </row>
    <row r="110" spans="2:11" s="1" customFormat="1" ht="15" customHeight="1">
      <c r="B110" s="285"/>
      <c r="C110" s="264" t="s">
        <v>1856</v>
      </c>
      <c r="D110" s="264"/>
      <c r="E110" s="264"/>
      <c r="F110" s="284" t="s">
        <v>1843</v>
      </c>
      <c r="G110" s="264"/>
      <c r="H110" s="264" t="s">
        <v>1877</v>
      </c>
      <c r="I110" s="264" t="s">
        <v>1839</v>
      </c>
      <c r="J110" s="264">
        <v>50</v>
      </c>
      <c r="K110" s="276"/>
    </row>
    <row r="111" spans="2:11" s="1" customFormat="1" ht="15" customHeight="1">
      <c r="B111" s="285"/>
      <c r="C111" s="264" t="s">
        <v>1864</v>
      </c>
      <c r="D111" s="264"/>
      <c r="E111" s="264"/>
      <c r="F111" s="284" t="s">
        <v>1843</v>
      </c>
      <c r="G111" s="264"/>
      <c r="H111" s="264" t="s">
        <v>1877</v>
      </c>
      <c r="I111" s="264" t="s">
        <v>1839</v>
      </c>
      <c r="J111" s="264">
        <v>50</v>
      </c>
      <c r="K111" s="276"/>
    </row>
    <row r="112" spans="2:11" s="1" customFormat="1" ht="15" customHeight="1">
      <c r="B112" s="285"/>
      <c r="C112" s="264" t="s">
        <v>1862</v>
      </c>
      <c r="D112" s="264"/>
      <c r="E112" s="264"/>
      <c r="F112" s="284" t="s">
        <v>1843</v>
      </c>
      <c r="G112" s="264"/>
      <c r="H112" s="264" t="s">
        <v>1877</v>
      </c>
      <c r="I112" s="264" t="s">
        <v>1839</v>
      </c>
      <c r="J112" s="264">
        <v>50</v>
      </c>
      <c r="K112" s="276"/>
    </row>
    <row r="113" spans="2:11" s="1" customFormat="1" ht="15" customHeight="1">
      <c r="B113" s="285"/>
      <c r="C113" s="264" t="s">
        <v>52</v>
      </c>
      <c r="D113" s="264"/>
      <c r="E113" s="264"/>
      <c r="F113" s="284" t="s">
        <v>1837</v>
      </c>
      <c r="G113" s="264"/>
      <c r="H113" s="264" t="s">
        <v>1878</v>
      </c>
      <c r="I113" s="264" t="s">
        <v>1839</v>
      </c>
      <c r="J113" s="264">
        <v>20</v>
      </c>
      <c r="K113" s="276"/>
    </row>
    <row r="114" spans="2:11" s="1" customFormat="1" ht="15" customHeight="1">
      <c r="B114" s="285"/>
      <c r="C114" s="264" t="s">
        <v>1879</v>
      </c>
      <c r="D114" s="264"/>
      <c r="E114" s="264"/>
      <c r="F114" s="284" t="s">
        <v>1837</v>
      </c>
      <c r="G114" s="264"/>
      <c r="H114" s="264" t="s">
        <v>1880</v>
      </c>
      <c r="I114" s="264" t="s">
        <v>1839</v>
      </c>
      <c r="J114" s="264">
        <v>120</v>
      </c>
      <c r="K114" s="276"/>
    </row>
    <row r="115" spans="2:11" s="1" customFormat="1" ht="15" customHeight="1">
      <c r="B115" s="285"/>
      <c r="C115" s="264" t="s">
        <v>37</v>
      </c>
      <c r="D115" s="264"/>
      <c r="E115" s="264"/>
      <c r="F115" s="284" t="s">
        <v>1837</v>
      </c>
      <c r="G115" s="264"/>
      <c r="H115" s="264" t="s">
        <v>1881</v>
      </c>
      <c r="I115" s="264" t="s">
        <v>1872</v>
      </c>
      <c r="J115" s="264"/>
      <c r="K115" s="276"/>
    </row>
    <row r="116" spans="2:11" s="1" customFormat="1" ht="15" customHeight="1">
      <c r="B116" s="285"/>
      <c r="C116" s="264" t="s">
        <v>47</v>
      </c>
      <c r="D116" s="264"/>
      <c r="E116" s="264"/>
      <c r="F116" s="284" t="s">
        <v>1837</v>
      </c>
      <c r="G116" s="264"/>
      <c r="H116" s="264" t="s">
        <v>1882</v>
      </c>
      <c r="I116" s="264" t="s">
        <v>1872</v>
      </c>
      <c r="J116" s="264"/>
      <c r="K116" s="276"/>
    </row>
    <row r="117" spans="2:11" s="1" customFormat="1" ht="15" customHeight="1">
      <c r="B117" s="285"/>
      <c r="C117" s="264" t="s">
        <v>56</v>
      </c>
      <c r="D117" s="264"/>
      <c r="E117" s="264"/>
      <c r="F117" s="284" t="s">
        <v>1837</v>
      </c>
      <c r="G117" s="264"/>
      <c r="H117" s="264" t="s">
        <v>1883</v>
      </c>
      <c r="I117" s="264" t="s">
        <v>1884</v>
      </c>
      <c r="J117" s="264"/>
      <c r="K117" s="276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61"/>
      <c r="D119" s="261"/>
      <c r="E119" s="261"/>
      <c r="F119" s="296"/>
      <c r="G119" s="261"/>
      <c r="H119" s="261"/>
      <c r="I119" s="261"/>
      <c r="J119" s="261"/>
      <c r="K119" s="295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85" t="s">
        <v>1885</v>
      </c>
      <c r="D122" s="385"/>
      <c r="E122" s="385"/>
      <c r="F122" s="385"/>
      <c r="G122" s="385"/>
      <c r="H122" s="385"/>
      <c r="I122" s="385"/>
      <c r="J122" s="385"/>
      <c r="K122" s="301"/>
    </row>
    <row r="123" spans="2:11" s="1" customFormat="1" ht="17.25" customHeight="1">
      <c r="B123" s="302"/>
      <c r="C123" s="277" t="s">
        <v>1831</v>
      </c>
      <c r="D123" s="277"/>
      <c r="E123" s="277"/>
      <c r="F123" s="277" t="s">
        <v>1832</v>
      </c>
      <c r="G123" s="278"/>
      <c r="H123" s="277" t="s">
        <v>53</v>
      </c>
      <c r="I123" s="277" t="s">
        <v>56</v>
      </c>
      <c r="J123" s="277" t="s">
        <v>1833</v>
      </c>
      <c r="K123" s="303"/>
    </row>
    <row r="124" spans="2:11" s="1" customFormat="1" ht="17.25" customHeight="1">
      <c r="B124" s="302"/>
      <c r="C124" s="279" t="s">
        <v>1834</v>
      </c>
      <c r="D124" s="279"/>
      <c r="E124" s="279"/>
      <c r="F124" s="280" t="s">
        <v>1835</v>
      </c>
      <c r="G124" s="281"/>
      <c r="H124" s="279"/>
      <c r="I124" s="279"/>
      <c r="J124" s="279" t="s">
        <v>1836</v>
      </c>
      <c r="K124" s="303"/>
    </row>
    <row r="125" spans="2:11" s="1" customFormat="1" ht="5.25" customHeight="1">
      <c r="B125" s="304"/>
      <c r="C125" s="282"/>
      <c r="D125" s="282"/>
      <c r="E125" s="282"/>
      <c r="F125" s="282"/>
      <c r="G125" s="264"/>
      <c r="H125" s="282"/>
      <c r="I125" s="282"/>
      <c r="J125" s="282"/>
      <c r="K125" s="305"/>
    </row>
    <row r="126" spans="2:11" s="1" customFormat="1" ht="15" customHeight="1">
      <c r="B126" s="304"/>
      <c r="C126" s="264" t="s">
        <v>1840</v>
      </c>
      <c r="D126" s="282"/>
      <c r="E126" s="282"/>
      <c r="F126" s="284" t="s">
        <v>1837</v>
      </c>
      <c r="G126" s="264"/>
      <c r="H126" s="264" t="s">
        <v>1877</v>
      </c>
      <c r="I126" s="264" t="s">
        <v>1839</v>
      </c>
      <c r="J126" s="264">
        <v>120</v>
      </c>
      <c r="K126" s="306"/>
    </row>
    <row r="127" spans="2:11" s="1" customFormat="1" ht="15" customHeight="1">
      <c r="B127" s="304"/>
      <c r="C127" s="264" t="s">
        <v>1886</v>
      </c>
      <c r="D127" s="264"/>
      <c r="E127" s="264"/>
      <c r="F127" s="284" t="s">
        <v>1837</v>
      </c>
      <c r="G127" s="264"/>
      <c r="H127" s="264" t="s">
        <v>1887</v>
      </c>
      <c r="I127" s="264" t="s">
        <v>1839</v>
      </c>
      <c r="J127" s="264" t="s">
        <v>1888</v>
      </c>
      <c r="K127" s="306"/>
    </row>
    <row r="128" spans="2:11" s="1" customFormat="1" ht="15" customHeight="1">
      <c r="B128" s="304"/>
      <c r="C128" s="264" t="s">
        <v>82</v>
      </c>
      <c r="D128" s="264"/>
      <c r="E128" s="264"/>
      <c r="F128" s="284" t="s">
        <v>1837</v>
      </c>
      <c r="G128" s="264"/>
      <c r="H128" s="264" t="s">
        <v>1889</v>
      </c>
      <c r="I128" s="264" t="s">
        <v>1839</v>
      </c>
      <c r="J128" s="264" t="s">
        <v>1888</v>
      </c>
      <c r="K128" s="306"/>
    </row>
    <row r="129" spans="2:11" s="1" customFormat="1" ht="15" customHeight="1">
      <c r="B129" s="304"/>
      <c r="C129" s="264" t="s">
        <v>1848</v>
      </c>
      <c r="D129" s="264"/>
      <c r="E129" s="264"/>
      <c r="F129" s="284" t="s">
        <v>1843</v>
      </c>
      <c r="G129" s="264"/>
      <c r="H129" s="264" t="s">
        <v>1849</v>
      </c>
      <c r="I129" s="264" t="s">
        <v>1839</v>
      </c>
      <c r="J129" s="264">
        <v>15</v>
      </c>
      <c r="K129" s="306"/>
    </row>
    <row r="130" spans="2:11" s="1" customFormat="1" ht="15" customHeight="1">
      <c r="B130" s="304"/>
      <c r="C130" s="286" t="s">
        <v>1850</v>
      </c>
      <c r="D130" s="286"/>
      <c r="E130" s="286"/>
      <c r="F130" s="287" t="s">
        <v>1843</v>
      </c>
      <c r="G130" s="286"/>
      <c r="H130" s="286" t="s">
        <v>1851</v>
      </c>
      <c r="I130" s="286" t="s">
        <v>1839</v>
      </c>
      <c r="J130" s="286">
        <v>15</v>
      </c>
      <c r="K130" s="306"/>
    </row>
    <row r="131" spans="2:11" s="1" customFormat="1" ht="15" customHeight="1">
      <c r="B131" s="304"/>
      <c r="C131" s="286" t="s">
        <v>1852</v>
      </c>
      <c r="D131" s="286"/>
      <c r="E131" s="286"/>
      <c r="F131" s="287" t="s">
        <v>1843</v>
      </c>
      <c r="G131" s="286"/>
      <c r="H131" s="286" t="s">
        <v>1853</v>
      </c>
      <c r="I131" s="286" t="s">
        <v>1839</v>
      </c>
      <c r="J131" s="286">
        <v>20</v>
      </c>
      <c r="K131" s="306"/>
    </row>
    <row r="132" spans="2:11" s="1" customFormat="1" ht="15" customHeight="1">
      <c r="B132" s="304"/>
      <c r="C132" s="286" t="s">
        <v>1854</v>
      </c>
      <c r="D132" s="286"/>
      <c r="E132" s="286"/>
      <c r="F132" s="287" t="s">
        <v>1843</v>
      </c>
      <c r="G132" s="286"/>
      <c r="H132" s="286" t="s">
        <v>1855</v>
      </c>
      <c r="I132" s="286" t="s">
        <v>1839</v>
      </c>
      <c r="J132" s="286">
        <v>20</v>
      </c>
      <c r="K132" s="306"/>
    </row>
    <row r="133" spans="2:11" s="1" customFormat="1" ht="15" customHeight="1">
      <c r="B133" s="304"/>
      <c r="C133" s="264" t="s">
        <v>1842</v>
      </c>
      <c r="D133" s="264"/>
      <c r="E133" s="264"/>
      <c r="F133" s="284" t="s">
        <v>1843</v>
      </c>
      <c r="G133" s="264"/>
      <c r="H133" s="264" t="s">
        <v>1877</v>
      </c>
      <c r="I133" s="264" t="s">
        <v>1839</v>
      </c>
      <c r="J133" s="264">
        <v>50</v>
      </c>
      <c r="K133" s="306"/>
    </row>
    <row r="134" spans="2:11" s="1" customFormat="1" ht="15" customHeight="1">
      <c r="B134" s="304"/>
      <c r="C134" s="264" t="s">
        <v>1856</v>
      </c>
      <c r="D134" s="264"/>
      <c r="E134" s="264"/>
      <c r="F134" s="284" t="s">
        <v>1843</v>
      </c>
      <c r="G134" s="264"/>
      <c r="H134" s="264" t="s">
        <v>1877</v>
      </c>
      <c r="I134" s="264" t="s">
        <v>1839</v>
      </c>
      <c r="J134" s="264">
        <v>50</v>
      </c>
      <c r="K134" s="306"/>
    </row>
    <row r="135" spans="2:11" s="1" customFormat="1" ht="15" customHeight="1">
      <c r="B135" s="304"/>
      <c r="C135" s="264" t="s">
        <v>1862</v>
      </c>
      <c r="D135" s="264"/>
      <c r="E135" s="264"/>
      <c r="F135" s="284" t="s">
        <v>1843</v>
      </c>
      <c r="G135" s="264"/>
      <c r="H135" s="264" t="s">
        <v>1877</v>
      </c>
      <c r="I135" s="264" t="s">
        <v>1839</v>
      </c>
      <c r="J135" s="264">
        <v>50</v>
      </c>
      <c r="K135" s="306"/>
    </row>
    <row r="136" spans="2:11" s="1" customFormat="1" ht="15" customHeight="1">
      <c r="B136" s="304"/>
      <c r="C136" s="264" t="s">
        <v>1864</v>
      </c>
      <c r="D136" s="264"/>
      <c r="E136" s="264"/>
      <c r="F136" s="284" t="s">
        <v>1843</v>
      </c>
      <c r="G136" s="264"/>
      <c r="H136" s="264" t="s">
        <v>1877</v>
      </c>
      <c r="I136" s="264" t="s">
        <v>1839</v>
      </c>
      <c r="J136" s="264">
        <v>50</v>
      </c>
      <c r="K136" s="306"/>
    </row>
    <row r="137" spans="2:11" s="1" customFormat="1" ht="15" customHeight="1">
      <c r="B137" s="304"/>
      <c r="C137" s="264" t="s">
        <v>1865</v>
      </c>
      <c r="D137" s="264"/>
      <c r="E137" s="264"/>
      <c r="F137" s="284" t="s">
        <v>1843</v>
      </c>
      <c r="G137" s="264"/>
      <c r="H137" s="264" t="s">
        <v>1890</v>
      </c>
      <c r="I137" s="264" t="s">
        <v>1839</v>
      </c>
      <c r="J137" s="264">
        <v>255</v>
      </c>
      <c r="K137" s="306"/>
    </row>
    <row r="138" spans="2:11" s="1" customFormat="1" ht="15" customHeight="1">
      <c r="B138" s="304"/>
      <c r="C138" s="264" t="s">
        <v>1867</v>
      </c>
      <c r="D138" s="264"/>
      <c r="E138" s="264"/>
      <c r="F138" s="284" t="s">
        <v>1837</v>
      </c>
      <c r="G138" s="264"/>
      <c r="H138" s="264" t="s">
        <v>1891</v>
      </c>
      <c r="I138" s="264" t="s">
        <v>1869</v>
      </c>
      <c r="J138" s="264"/>
      <c r="K138" s="306"/>
    </row>
    <row r="139" spans="2:11" s="1" customFormat="1" ht="15" customHeight="1">
      <c r="B139" s="304"/>
      <c r="C139" s="264" t="s">
        <v>1870</v>
      </c>
      <c r="D139" s="264"/>
      <c r="E139" s="264"/>
      <c r="F139" s="284" t="s">
        <v>1837</v>
      </c>
      <c r="G139" s="264"/>
      <c r="H139" s="264" t="s">
        <v>1892</v>
      </c>
      <c r="I139" s="264" t="s">
        <v>1872</v>
      </c>
      <c r="J139" s="264"/>
      <c r="K139" s="306"/>
    </row>
    <row r="140" spans="2:11" s="1" customFormat="1" ht="15" customHeight="1">
      <c r="B140" s="304"/>
      <c r="C140" s="264" t="s">
        <v>1873</v>
      </c>
      <c r="D140" s="264"/>
      <c r="E140" s="264"/>
      <c r="F140" s="284" t="s">
        <v>1837</v>
      </c>
      <c r="G140" s="264"/>
      <c r="H140" s="264" t="s">
        <v>1873</v>
      </c>
      <c r="I140" s="264" t="s">
        <v>1872</v>
      </c>
      <c r="J140" s="264"/>
      <c r="K140" s="306"/>
    </row>
    <row r="141" spans="2:11" s="1" customFormat="1" ht="15" customHeight="1">
      <c r="B141" s="304"/>
      <c r="C141" s="264" t="s">
        <v>37</v>
      </c>
      <c r="D141" s="264"/>
      <c r="E141" s="264"/>
      <c r="F141" s="284" t="s">
        <v>1837</v>
      </c>
      <c r="G141" s="264"/>
      <c r="H141" s="264" t="s">
        <v>1893</v>
      </c>
      <c r="I141" s="264" t="s">
        <v>1872</v>
      </c>
      <c r="J141" s="264"/>
      <c r="K141" s="306"/>
    </row>
    <row r="142" spans="2:11" s="1" customFormat="1" ht="15" customHeight="1">
      <c r="B142" s="304"/>
      <c r="C142" s="264" t="s">
        <v>1894</v>
      </c>
      <c r="D142" s="264"/>
      <c r="E142" s="264"/>
      <c r="F142" s="284" t="s">
        <v>1837</v>
      </c>
      <c r="G142" s="264"/>
      <c r="H142" s="264" t="s">
        <v>1895</v>
      </c>
      <c r="I142" s="264" t="s">
        <v>1872</v>
      </c>
      <c r="J142" s="264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61"/>
      <c r="C144" s="261"/>
      <c r="D144" s="261"/>
      <c r="E144" s="261"/>
      <c r="F144" s="296"/>
      <c r="G144" s="261"/>
      <c r="H144" s="261"/>
      <c r="I144" s="261"/>
      <c r="J144" s="261"/>
      <c r="K144" s="261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4" t="s">
        <v>1896</v>
      </c>
      <c r="D147" s="384"/>
      <c r="E147" s="384"/>
      <c r="F147" s="384"/>
      <c r="G147" s="384"/>
      <c r="H147" s="384"/>
      <c r="I147" s="384"/>
      <c r="J147" s="384"/>
      <c r="K147" s="276"/>
    </row>
    <row r="148" spans="2:11" s="1" customFormat="1" ht="17.25" customHeight="1">
      <c r="B148" s="275"/>
      <c r="C148" s="277" t="s">
        <v>1831</v>
      </c>
      <c r="D148" s="277"/>
      <c r="E148" s="277"/>
      <c r="F148" s="277" t="s">
        <v>1832</v>
      </c>
      <c r="G148" s="278"/>
      <c r="H148" s="277" t="s">
        <v>53</v>
      </c>
      <c r="I148" s="277" t="s">
        <v>56</v>
      </c>
      <c r="J148" s="277" t="s">
        <v>1833</v>
      </c>
      <c r="K148" s="276"/>
    </row>
    <row r="149" spans="2:11" s="1" customFormat="1" ht="17.25" customHeight="1">
      <c r="B149" s="275"/>
      <c r="C149" s="279" t="s">
        <v>1834</v>
      </c>
      <c r="D149" s="279"/>
      <c r="E149" s="279"/>
      <c r="F149" s="280" t="s">
        <v>1835</v>
      </c>
      <c r="G149" s="281"/>
      <c r="H149" s="279"/>
      <c r="I149" s="279"/>
      <c r="J149" s="279" t="s">
        <v>1836</v>
      </c>
      <c r="K149" s="276"/>
    </row>
    <row r="150" spans="2:11" s="1" customFormat="1" ht="5.25" customHeight="1">
      <c r="B150" s="285"/>
      <c r="C150" s="282"/>
      <c r="D150" s="282"/>
      <c r="E150" s="282"/>
      <c r="F150" s="282"/>
      <c r="G150" s="283"/>
      <c r="H150" s="282"/>
      <c r="I150" s="282"/>
      <c r="J150" s="282"/>
      <c r="K150" s="306"/>
    </row>
    <row r="151" spans="2:11" s="1" customFormat="1" ht="15" customHeight="1">
      <c r="B151" s="285"/>
      <c r="C151" s="310" t="s">
        <v>1840</v>
      </c>
      <c r="D151" s="264"/>
      <c r="E151" s="264"/>
      <c r="F151" s="311" t="s">
        <v>1837</v>
      </c>
      <c r="G151" s="264"/>
      <c r="H151" s="310" t="s">
        <v>1877</v>
      </c>
      <c r="I151" s="310" t="s">
        <v>1839</v>
      </c>
      <c r="J151" s="310">
        <v>120</v>
      </c>
      <c r="K151" s="306"/>
    </row>
    <row r="152" spans="2:11" s="1" customFormat="1" ht="15" customHeight="1">
      <c r="B152" s="285"/>
      <c r="C152" s="310" t="s">
        <v>1886</v>
      </c>
      <c r="D152" s="264"/>
      <c r="E152" s="264"/>
      <c r="F152" s="311" t="s">
        <v>1837</v>
      </c>
      <c r="G152" s="264"/>
      <c r="H152" s="310" t="s">
        <v>1897</v>
      </c>
      <c r="I152" s="310" t="s">
        <v>1839</v>
      </c>
      <c r="J152" s="310" t="s">
        <v>1888</v>
      </c>
      <c r="K152" s="306"/>
    </row>
    <row r="153" spans="2:11" s="1" customFormat="1" ht="15" customHeight="1">
      <c r="B153" s="285"/>
      <c r="C153" s="310" t="s">
        <v>82</v>
      </c>
      <c r="D153" s="264"/>
      <c r="E153" s="264"/>
      <c r="F153" s="311" t="s">
        <v>1837</v>
      </c>
      <c r="G153" s="264"/>
      <c r="H153" s="310" t="s">
        <v>1898</v>
      </c>
      <c r="I153" s="310" t="s">
        <v>1839</v>
      </c>
      <c r="J153" s="310" t="s">
        <v>1888</v>
      </c>
      <c r="K153" s="306"/>
    </row>
    <row r="154" spans="2:11" s="1" customFormat="1" ht="15" customHeight="1">
      <c r="B154" s="285"/>
      <c r="C154" s="310" t="s">
        <v>1842</v>
      </c>
      <c r="D154" s="264"/>
      <c r="E154" s="264"/>
      <c r="F154" s="311" t="s">
        <v>1843</v>
      </c>
      <c r="G154" s="264"/>
      <c r="H154" s="310" t="s">
        <v>1877</v>
      </c>
      <c r="I154" s="310" t="s">
        <v>1839</v>
      </c>
      <c r="J154" s="310">
        <v>50</v>
      </c>
      <c r="K154" s="306"/>
    </row>
    <row r="155" spans="2:11" s="1" customFormat="1" ht="15" customHeight="1">
      <c r="B155" s="285"/>
      <c r="C155" s="310" t="s">
        <v>1845</v>
      </c>
      <c r="D155" s="264"/>
      <c r="E155" s="264"/>
      <c r="F155" s="311" t="s">
        <v>1837</v>
      </c>
      <c r="G155" s="264"/>
      <c r="H155" s="310" t="s">
        <v>1877</v>
      </c>
      <c r="I155" s="310" t="s">
        <v>1847</v>
      </c>
      <c r="J155" s="310"/>
      <c r="K155" s="306"/>
    </row>
    <row r="156" spans="2:11" s="1" customFormat="1" ht="15" customHeight="1">
      <c r="B156" s="285"/>
      <c r="C156" s="310" t="s">
        <v>1856</v>
      </c>
      <c r="D156" s="264"/>
      <c r="E156" s="264"/>
      <c r="F156" s="311" t="s">
        <v>1843</v>
      </c>
      <c r="G156" s="264"/>
      <c r="H156" s="310" t="s">
        <v>1877</v>
      </c>
      <c r="I156" s="310" t="s">
        <v>1839</v>
      </c>
      <c r="J156" s="310">
        <v>50</v>
      </c>
      <c r="K156" s="306"/>
    </row>
    <row r="157" spans="2:11" s="1" customFormat="1" ht="15" customHeight="1">
      <c r="B157" s="285"/>
      <c r="C157" s="310" t="s">
        <v>1864</v>
      </c>
      <c r="D157" s="264"/>
      <c r="E157" s="264"/>
      <c r="F157" s="311" t="s">
        <v>1843</v>
      </c>
      <c r="G157" s="264"/>
      <c r="H157" s="310" t="s">
        <v>1877</v>
      </c>
      <c r="I157" s="310" t="s">
        <v>1839</v>
      </c>
      <c r="J157" s="310">
        <v>50</v>
      </c>
      <c r="K157" s="306"/>
    </row>
    <row r="158" spans="2:11" s="1" customFormat="1" ht="15" customHeight="1">
      <c r="B158" s="285"/>
      <c r="C158" s="310" t="s">
        <v>1862</v>
      </c>
      <c r="D158" s="264"/>
      <c r="E158" s="264"/>
      <c r="F158" s="311" t="s">
        <v>1843</v>
      </c>
      <c r="G158" s="264"/>
      <c r="H158" s="310" t="s">
        <v>1877</v>
      </c>
      <c r="I158" s="310" t="s">
        <v>1839</v>
      </c>
      <c r="J158" s="310">
        <v>50</v>
      </c>
      <c r="K158" s="306"/>
    </row>
    <row r="159" spans="2:11" s="1" customFormat="1" ht="15" customHeight="1">
      <c r="B159" s="285"/>
      <c r="C159" s="310" t="s">
        <v>97</v>
      </c>
      <c r="D159" s="264"/>
      <c r="E159" s="264"/>
      <c r="F159" s="311" t="s">
        <v>1837</v>
      </c>
      <c r="G159" s="264"/>
      <c r="H159" s="310" t="s">
        <v>1899</v>
      </c>
      <c r="I159" s="310" t="s">
        <v>1839</v>
      </c>
      <c r="J159" s="310" t="s">
        <v>1900</v>
      </c>
      <c r="K159" s="306"/>
    </row>
    <row r="160" spans="2:11" s="1" customFormat="1" ht="15" customHeight="1">
      <c r="B160" s="285"/>
      <c r="C160" s="310" t="s">
        <v>1901</v>
      </c>
      <c r="D160" s="264"/>
      <c r="E160" s="264"/>
      <c r="F160" s="311" t="s">
        <v>1837</v>
      </c>
      <c r="G160" s="264"/>
      <c r="H160" s="310" t="s">
        <v>1902</v>
      </c>
      <c r="I160" s="310" t="s">
        <v>1872</v>
      </c>
      <c r="J160" s="310"/>
      <c r="K160" s="306"/>
    </row>
    <row r="161" spans="2:11" s="1" customFormat="1" ht="15" customHeight="1">
      <c r="B161" s="312"/>
      <c r="C161" s="294"/>
      <c r="D161" s="294"/>
      <c r="E161" s="294"/>
      <c r="F161" s="294"/>
      <c r="G161" s="294"/>
      <c r="H161" s="294"/>
      <c r="I161" s="294"/>
      <c r="J161" s="294"/>
      <c r="K161" s="313"/>
    </row>
    <row r="162" spans="2:11" s="1" customFormat="1" ht="18.75" customHeight="1">
      <c r="B162" s="261"/>
      <c r="C162" s="264"/>
      <c r="D162" s="264"/>
      <c r="E162" s="264"/>
      <c r="F162" s="284"/>
      <c r="G162" s="264"/>
      <c r="H162" s="264"/>
      <c r="I162" s="264"/>
      <c r="J162" s="264"/>
      <c r="K162" s="261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85" t="s">
        <v>1903</v>
      </c>
      <c r="D165" s="385"/>
      <c r="E165" s="385"/>
      <c r="F165" s="385"/>
      <c r="G165" s="385"/>
      <c r="H165" s="385"/>
      <c r="I165" s="385"/>
      <c r="J165" s="385"/>
      <c r="K165" s="257"/>
    </row>
    <row r="166" spans="2:11" s="1" customFormat="1" ht="17.25" customHeight="1">
      <c r="B166" s="256"/>
      <c r="C166" s="277" t="s">
        <v>1831</v>
      </c>
      <c r="D166" s="277"/>
      <c r="E166" s="277"/>
      <c r="F166" s="277" t="s">
        <v>1832</v>
      </c>
      <c r="G166" s="314"/>
      <c r="H166" s="315" t="s">
        <v>53</v>
      </c>
      <c r="I166" s="315" t="s">
        <v>56</v>
      </c>
      <c r="J166" s="277" t="s">
        <v>1833</v>
      </c>
      <c r="K166" s="257"/>
    </row>
    <row r="167" spans="2:11" s="1" customFormat="1" ht="17.25" customHeight="1">
      <c r="B167" s="258"/>
      <c r="C167" s="279" t="s">
        <v>1834</v>
      </c>
      <c r="D167" s="279"/>
      <c r="E167" s="279"/>
      <c r="F167" s="280" t="s">
        <v>1835</v>
      </c>
      <c r="G167" s="316"/>
      <c r="H167" s="317"/>
      <c r="I167" s="317"/>
      <c r="J167" s="279" t="s">
        <v>1836</v>
      </c>
      <c r="K167" s="259"/>
    </row>
    <row r="168" spans="2:11" s="1" customFormat="1" ht="5.25" customHeight="1">
      <c r="B168" s="285"/>
      <c r="C168" s="282"/>
      <c r="D168" s="282"/>
      <c r="E168" s="282"/>
      <c r="F168" s="282"/>
      <c r="G168" s="283"/>
      <c r="H168" s="282"/>
      <c r="I168" s="282"/>
      <c r="J168" s="282"/>
      <c r="K168" s="306"/>
    </row>
    <row r="169" spans="2:11" s="1" customFormat="1" ht="15" customHeight="1">
      <c r="B169" s="285"/>
      <c r="C169" s="264" t="s">
        <v>1840</v>
      </c>
      <c r="D169" s="264"/>
      <c r="E169" s="264"/>
      <c r="F169" s="284" t="s">
        <v>1837</v>
      </c>
      <c r="G169" s="264"/>
      <c r="H169" s="264" t="s">
        <v>1877</v>
      </c>
      <c r="I169" s="264" t="s">
        <v>1839</v>
      </c>
      <c r="J169" s="264">
        <v>120</v>
      </c>
      <c r="K169" s="306"/>
    </row>
    <row r="170" spans="2:11" s="1" customFormat="1" ht="15" customHeight="1">
      <c r="B170" s="285"/>
      <c r="C170" s="264" t="s">
        <v>1886</v>
      </c>
      <c r="D170" s="264"/>
      <c r="E170" s="264"/>
      <c r="F170" s="284" t="s">
        <v>1837</v>
      </c>
      <c r="G170" s="264"/>
      <c r="H170" s="264" t="s">
        <v>1887</v>
      </c>
      <c r="I170" s="264" t="s">
        <v>1839</v>
      </c>
      <c r="J170" s="264" t="s">
        <v>1888</v>
      </c>
      <c r="K170" s="306"/>
    </row>
    <row r="171" spans="2:11" s="1" customFormat="1" ht="15" customHeight="1">
      <c r="B171" s="285"/>
      <c r="C171" s="264" t="s">
        <v>82</v>
      </c>
      <c r="D171" s="264"/>
      <c r="E171" s="264"/>
      <c r="F171" s="284" t="s">
        <v>1837</v>
      </c>
      <c r="G171" s="264"/>
      <c r="H171" s="264" t="s">
        <v>1904</v>
      </c>
      <c r="I171" s="264" t="s">
        <v>1839</v>
      </c>
      <c r="J171" s="264" t="s">
        <v>1888</v>
      </c>
      <c r="K171" s="306"/>
    </row>
    <row r="172" spans="2:11" s="1" customFormat="1" ht="15" customHeight="1">
      <c r="B172" s="285"/>
      <c r="C172" s="264" t="s">
        <v>1842</v>
      </c>
      <c r="D172" s="264"/>
      <c r="E172" s="264"/>
      <c r="F172" s="284" t="s">
        <v>1843</v>
      </c>
      <c r="G172" s="264"/>
      <c r="H172" s="264" t="s">
        <v>1904</v>
      </c>
      <c r="I172" s="264" t="s">
        <v>1839</v>
      </c>
      <c r="J172" s="264">
        <v>50</v>
      </c>
      <c r="K172" s="306"/>
    </row>
    <row r="173" spans="2:11" s="1" customFormat="1" ht="15" customHeight="1">
      <c r="B173" s="285"/>
      <c r="C173" s="264" t="s">
        <v>1845</v>
      </c>
      <c r="D173" s="264"/>
      <c r="E173" s="264"/>
      <c r="F173" s="284" t="s">
        <v>1837</v>
      </c>
      <c r="G173" s="264"/>
      <c r="H173" s="264" t="s">
        <v>1904</v>
      </c>
      <c r="I173" s="264" t="s">
        <v>1847</v>
      </c>
      <c r="J173" s="264"/>
      <c r="K173" s="306"/>
    </row>
    <row r="174" spans="2:11" s="1" customFormat="1" ht="15" customHeight="1">
      <c r="B174" s="285"/>
      <c r="C174" s="264" t="s">
        <v>1856</v>
      </c>
      <c r="D174" s="264"/>
      <c r="E174" s="264"/>
      <c r="F174" s="284" t="s">
        <v>1843</v>
      </c>
      <c r="G174" s="264"/>
      <c r="H174" s="264" t="s">
        <v>1904</v>
      </c>
      <c r="I174" s="264" t="s">
        <v>1839</v>
      </c>
      <c r="J174" s="264">
        <v>50</v>
      </c>
      <c r="K174" s="306"/>
    </row>
    <row r="175" spans="2:11" s="1" customFormat="1" ht="15" customHeight="1">
      <c r="B175" s="285"/>
      <c r="C175" s="264" t="s">
        <v>1864</v>
      </c>
      <c r="D175" s="264"/>
      <c r="E175" s="264"/>
      <c r="F175" s="284" t="s">
        <v>1843</v>
      </c>
      <c r="G175" s="264"/>
      <c r="H175" s="264" t="s">
        <v>1904</v>
      </c>
      <c r="I175" s="264" t="s">
        <v>1839</v>
      </c>
      <c r="J175" s="264">
        <v>50</v>
      </c>
      <c r="K175" s="306"/>
    </row>
    <row r="176" spans="2:11" s="1" customFormat="1" ht="15" customHeight="1">
      <c r="B176" s="285"/>
      <c r="C176" s="264" t="s">
        <v>1862</v>
      </c>
      <c r="D176" s="264"/>
      <c r="E176" s="264"/>
      <c r="F176" s="284" t="s">
        <v>1843</v>
      </c>
      <c r="G176" s="264"/>
      <c r="H176" s="264" t="s">
        <v>1904</v>
      </c>
      <c r="I176" s="264" t="s">
        <v>1839</v>
      </c>
      <c r="J176" s="264">
        <v>50</v>
      </c>
      <c r="K176" s="306"/>
    </row>
    <row r="177" spans="2:11" s="1" customFormat="1" ht="15" customHeight="1">
      <c r="B177" s="285"/>
      <c r="C177" s="264" t="s">
        <v>121</v>
      </c>
      <c r="D177" s="264"/>
      <c r="E177" s="264"/>
      <c r="F177" s="284" t="s">
        <v>1837</v>
      </c>
      <c r="G177" s="264"/>
      <c r="H177" s="264" t="s">
        <v>1905</v>
      </c>
      <c r="I177" s="264" t="s">
        <v>1906</v>
      </c>
      <c r="J177" s="264"/>
      <c r="K177" s="306"/>
    </row>
    <row r="178" spans="2:11" s="1" customFormat="1" ht="15" customHeight="1">
      <c r="B178" s="285"/>
      <c r="C178" s="264" t="s">
        <v>56</v>
      </c>
      <c r="D178" s="264"/>
      <c r="E178" s="264"/>
      <c r="F178" s="284" t="s">
        <v>1837</v>
      </c>
      <c r="G178" s="264"/>
      <c r="H178" s="264" t="s">
        <v>1907</v>
      </c>
      <c r="I178" s="264" t="s">
        <v>1908</v>
      </c>
      <c r="J178" s="264">
        <v>1</v>
      </c>
      <c r="K178" s="306"/>
    </row>
    <row r="179" spans="2:11" s="1" customFormat="1" ht="15" customHeight="1">
      <c r="B179" s="285"/>
      <c r="C179" s="264" t="s">
        <v>52</v>
      </c>
      <c r="D179" s="264"/>
      <c r="E179" s="264"/>
      <c r="F179" s="284" t="s">
        <v>1837</v>
      </c>
      <c r="G179" s="264"/>
      <c r="H179" s="264" t="s">
        <v>1909</v>
      </c>
      <c r="I179" s="264" t="s">
        <v>1839</v>
      </c>
      <c r="J179" s="264">
        <v>20</v>
      </c>
      <c r="K179" s="306"/>
    </row>
    <row r="180" spans="2:11" s="1" customFormat="1" ht="15" customHeight="1">
      <c r="B180" s="285"/>
      <c r="C180" s="264" t="s">
        <v>53</v>
      </c>
      <c r="D180" s="264"/>
      <c r="E180" s="264"/>
      <c r="F180" s="284" t="s">
        <v>1837</v>
      </c>
      <c r="G180" s="264"/>
      <c r="H180" s="264" t="s">
        <v>1910</v>
      </c>
      <c r="I180" s="264" t="s">
        <v>1839</v>
      </c>
      <c r="J180" s="264">
        <v>255</v>
      </c>
      <c r="K180" s="306"/>
    </row>
    <row r="181" spans="2:11" s="1" customFormat="1" ht="15" customHeight="1">
      <c r="B181" s="285"/>
      <c r="C181" s="264" t="s">
        <v>122</v>
      </c>
      <c r="D181" s="264"/>
      <c r="E181" s="264"/>
      <c r="F181" s="284" t="s">
        <v>1837</v>
      </c>
      <c r="G181" s="264"/>
      <c r="H181" s="264" t="s">
        <v>1801</v>
      </c>
      <c r="I181" s="264" t="s">
        <v>1839</v>
      </c>
      <c r="J181" s="264">
        <v>10</v>
      </c>
      <c r="K181" s="306"/>
    </row>
    <row r="182" spans="2:11" s="1" customFormat="1" ht="15" customHeight="1">
      <c r="B182" s="285"/>
      <c r="C182" s="264" t="s">
        <v>123</v>
      </c>
      <c r="D182" s="264"/>
      <c r="E182" s="264"/>
      <c r="F182" s="284" t="s">
        <v>1837</v>
      </c>
      <c r="G182" s="264"/>
      <c r="H182" s="264" t="s">
        <v>1911</v>
      </c>
      <c r="I182" s="264" t="s">
        <v>1872</v>
      </c>
      <c r="J182" s="264"/>
      <c r="K182" s="306"/>
    </row>
    <row r="183" spans="2:11" s="1" customFormat="1" ht="15" customHeight="1">
      <c r="B183" s="285"/>
      <c r="C183" s="264" t="s">
        <v>1912</v>
      </c>
      <c r="D183" s="264"/>
      <c r="E183" s="264"/>
      <c r="F183" s="284" t="s">
        <v>1837</v>
      </c>
      <c r="G183" s="264"/>
      <c r="H183" s="264" t="s">
        <v>1913</v>
      </c>
      <c r="I183" s="264" t="s">
        <v>1872</v>
      </c>
      <c r="J183" s="264"/>
      <c r="K183" s="306"/>
    </row>
    <row r="184" spans="2:11" s="1" customFormat="1" ht="15" customHeight="1">
      <c r="B184" s="285"/>
      <c r="C184" s="264" t="s">
        <v>1901</v>
      </c>
      <c r="D184" s="264"/>
      <c r="E184" s="264"/>
      <c r="F184" s="284" t="s">
        <v>1837</v>
      </c>
      <c r="G184" s="264"/>
      <c r="H184" s="264" t="s">
        <v>1914</v>
      </c>
      <c r="I184" s="264" t="s">
        <v>1872</v>
      </c>
      <c r="J184" s="264"/>
      <c r="K184" s="306"/>
    </row>
    <row r="185" spans="2:11" s="1" customFormat="1" ht="15" customHeight="1">
      <c r="B185" s="285"/>
      <c r="C185" s="264" t="s">
        <v>125</v>
      </c>
      <c r="D185" s="264"/>
      <c r="E185" s="264"/>
      <c r="F185" s="284" t="s">
        <v>1843</v>
      </c>
      <c r="G185" s="264"/>
      <c r="H185" s="264" t="s">
        <v>1915</v>
      </c>
      <c r="I185" s="264" t="s">
        <v>1839</v>
      </c>
      <c r="J185" s="264">
        <v>50</v>
      </c>
      <c r="K185" s="306"/>
    </row>
    <row r="186" spans="2:11" s="1" customFormat="1" ht="15" customHeight="1">
      <c r="B186" s="285"/>
      <c r="C186" s="264" t="s">
        <v>1916</v>
      </c>
      <c r="D186" s="264"/>
      <c r="E186" s="264"/>
      <c r="F186" s="284" t="s">
        <v>1843</v>
      </c>
      <c r="G186" s="264"/>
      <c r="H186" s="264" t="s">
        <v>1917</v>
      </c>
      <c r="I186" s="264" t="s">
        <v>1918</v>
      </c>
      <c r="J186" s="264"/>
      <c r="K186" s="306"/>
    </row>
    <row r="187" spans="2:11" s="1" customFormat="1" ht="15" customHeight="1">
      <c r="B187" s="285"/>
      <c r="C187" s="264" t="s">
        <v>1919</v>
      </c>
      <c r="D187" s="264"/>
      <c r="E187" s="264"/>
      <c r="F187" s="284" t="s">
        <v>1843</v>
      </c>
      <c r="G187" s="264"/>
      <c r="H187" s="264" t="s">
        <v>1920</v>
      </c>
      <c r="I187" s="264" t="s">
        <v>1918</v>
      </c>
      <c r="J187" s="264"/>
      <c r="K187" s="306"/>
    </row>
    <row r="188" spans="2:11" s="1" customFormat="1" ht="15" customHeight="1">
      <c r="B188" s="285"/>
      <c r="C188" s="264" t="s">
        <v>1921</v>
      </c>
      <c r="D188" s="264"/>
      <c r="E188" s="264"/>
      <c r="F188" s="284" t="s">
        <v>1843</v>
      </c>
      <c r="G188" s="264"/>
      <c r="H188" s="264" t="s">
        <v>1922</v>
      </c>
      <c r="I188" s="264" t="s">
        <v>1918</v>
      </c>
      <c r="J188" s="264"/>
      <c r="K188" s="306"/>
    </row>
    <row r="189" spans="2:11" s="1" customFormat="1" ht="15" customHeight="1">
      <c r="B189" s="285"/>
      <c r="C189" s="318" t="s">
        <v>1923</v>
      </c>
      <c r="D189" s="264"/>
      <c r="E189" s="264"/>
      <c r="F189" s="284" t="s">
        <v>1843</v>
      </c>
      <c r="G189" s="264"/>
      <c r="H189" s="264" t="s">
        <v>1924</v>
      </c>
      <c r="I189" s="264" t="s">
        <v>1925</v>
      </c>
      <c r="J189" s="319" t="s">
        <v>1926</v>
      </c>
      <c r="K189" s="306"/>
    </row>
    <row r="190" spans="2:11" s="1" customFormat="1" ht="15" customHeight="1">
      <c r="B190" s="285"/>
      <c r="C190" s="270" t="s">
        <v>41</v>
      </c>
      <c r="D190" s="264"/>
      <c r="E190" s="264"/>
      <c r="F190" s="284" t="s">
        <v>1837</v>
      </c>
      <c r="G190" s="264"/>
      <c r="H190" s="261" t="s">
        <v>1927</v>
      </c>
      <c r="I190" s="264" t="s">
        <v>1928</v>
      </c>
      <c r="J190" s="264"/>
      <c r="K190" s="306"/>
    </row>
    <row r="191" spans="2:11" s="1" customFormat="1" ht="15" customHeight="1">
      <c r="B191" s="285"/>
      <c r="C191" s="270" t="s">
        <v>1929</v>
      </c>
      <c r="D191" s="264"/>
      <c r="E191" s="264"/>
      <c r="F191" s="284" t="s">
        <v>1837</v>
      </c>
      <c r="G191" s="264"/>
      <c r="H191" s="264" t="s">
        <v>1930</v>
      </c>
      <c r="I191" s="264" t="s">
        <v>1872</v>
      </c>
      <c r="J191" s="264"/>
      <c r="K191" s="306"/>
    </row>
    <row r="192" spans="2:11" s="1" customFormat="1" ht="15" customHeight="1">
      <c r="B192" s="285"/>
      <c r="C192" s="270" t="s">
        <v>1931</v>
      </c>
      <c r="D192" s="264"/>
      <c r="E192" s="264"/>
      <c r="F192" s="284" t="s">
        <v>1837</v>
      </c>
      <c r="G192" s="264"/>
      <c r="H192" s="264" t="s">
        <v>1932</v>
      </c>
      <c r="I192" s="264" t="s">
        <v>1872</v>
      </c>
      <c r="J192" s="264"/>
      <c r="K192" s="306"/>
    </row>
    <row r="193" spans="2:11" s="1" customFormat="1" ht="15" customHeight="1">
      <c r="B193" s="285"/>
      <c r="C193" s="270" t="s">
        <v>1933</v>
      </c>
      <c r="D193" s="264"/>
      <c r="E193" s="264"/>
      <c r="F193" s="284" t="s">
        <v>1843</v>
      </c>
      <c r="G193" s="264"/>
      <c r="H193" s="264" t="s">
        <v>1934</v>
      </c>
      <c r="I193" s="264" t="s">
        <v>1872</v>
      </c>
      <c r="J193" s="264"/>
      <c r="K193" s="306"/>
    </row>
    <row r="194" spans="2:11" s="1" customFormat="1" ht="15" customHeight="1">
      <c r="B194" s="312"/>
      <c r="C194" s="320"/>
      <c r="D194" s="294"/>
      <c r="E194" s="294"/>
      <c r="F194" s="294"/>
      <c r="G194" s="294"/>
      <c r="H194" s="294"/>
      <c r="I194" s="294"/>
      <c r="J194" s="294"/>
      <c r="K194" s="313"/>
    </row>
    <row r="195" spans="2:11" s="1" customFormat="1" ht="18.75" customHeight="1">
      <c r="B195" s="261"/>
      <c r="C195" s="264"/>
      <c r="D195" s="264"/>
      <c r="E195" s="264"/>
      <c r="F195" s="284"/>
      <c r="G195" s="264"/>
      <c r="H195" s="264"/>
      <c r="I195" s="264"/>
      <c r="J195" s="264"/>
      <c r="K195" s="261"/>
    </row>
    <row r="196" spans="2:11" s="1" customFormat="1" ht="18.75" customHeight="1">
      <c r="B196" s="261"/>
      <c r="C196" s="264"/>
      <c r="D196" s="264"/>
      <c r="E196" s="264"/>
      <c r="F196" s="284"/>
      <c r="G196" s="264"/>
      <c r="H196" s="264"/>
      <c r="I196" s="264"/>
      <c r="J196" s="264"/>
      <c r="K196" s="261"/>
    </row>
    <row r="197" spans="2:11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pans="2:11" s="1" customFormat="1" ht="12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pans="2:11" s="1" customFormat="1" ht="22.2">
      <c r="B199" s="256"/>
      <c r="C199" s="385" t="s">
        <v>1935</v>
      </c>
      <c r="D199" s="385"/>
      <c r="E199" s="385"/>
      <c r="F199" s="385"/>
      <c r="G199" s="385"/>
      <c r="H199" s="385"/>
      <c r="I199" s="385"/>
      <c r="J199" s="385"/>
      <c r="K199" s="257"/>
    </row>
    <row r="200" spans="2:11" s="1" customFormat="1" ht="25.5" customHeight="1">
      <c r="B200" s="256"/>
      <c r="C200" s="321" t="s">
        <v>1936</v>
      </c>
      <c r="D200" s="321"/>
      <c r="E200" s="321"/>
      <c r="F200" s="321" t="s">
        <v>1937</v>
      </c>
      <c r="G200" s="322"/>
      <c r="H200" s="386" t="s">
        <v>1938</v>
      </c>
      <c r="I200" s="386"/>
      <c r="J200" s="386"/>
      <c r="K200" s="257"/>
    </row>
    <row r="201" spans="2:11" s="1" customFormat="1" ht="5.25" customHeight="1">
      <c r="B201" s="285"/>
      <c r="C201" s="282"/>
      <c r="D201" s="282"/>
      <c r="E201" s="282"/>
      <c r="F201" s="282"/>
      <c r="G201" s="264"/>
      <c r="H201" s="282"/>
      <c r="I201" s="282"/>
      <c r="J201" s="282"/>
      <c r="K201" s="306"/>
    </row>
    <row r="202" spans="2:11" s="1" customFormat="1" ht="15" customHeight="1">
      <c r="B202" s="285"/>
      <c r="C202" s="264" t="s">
        <v>1928</v>
      </c>
      <c r="D202" s="264"/>
      <c r="E202" s="264"/>
      <c r="F202" s="284" t="s">
        <v>42</v>
      </c>
      <c r="G202" s="264"/>
      <c r="H202" s="387" t="s">
        <v>1939</v>
      </c>
      <c r="I202" s="387"/>
      <c r="J202" s="387"/>
      <c r="K202" s="306"/>
    </row>
    <row r="203" spans="2:11" s="1" customFormat="1" ht="15" customHeight="1">
      <c r="B203" s="285"/>
      <c r="C203" s="291"/>
      <c r="D203" s="264"/>
      <c r="E203" s="264"/>
      <c r="F203" s="284" t="s">
        <v>43</v>
      </c>
      <c r="G203" s="264"/>
      <c r="H203" s="387" t="s">
        <v>1940</v>
      </c>
      <c r="I203" s="387"/>
      <c r="J203" s="387"/>
      <c r="K203" s="306"/>
    </row>
    <row r="204" spans="2:11" s="1" customFormat="1" ht="15" customHeight="1">
      <c r="B204" s="285"/>
      <c r="C204" s="291"/>
      <c r="D204" s="264"/>
      <c r="E204" s="264"/>
      <c r="F204" s="284" t="s">
        <v>46</v>
      </c>
      <c r="G204" s="264"/>
      <c r="H204" s="387" t="s">
        <v>1941</v>
      </c>
      <c r="I204" s="387"/>
      <c r="J204" s="387"/>
      <c r="K204" s="306"/>
    </row>
    <row r="205" spans="2:11" s="1" customFormat="1" ht="15" customHeight="1">
      <c r="B205" s="285"/>
      <c r="C205" s="264"/>
      <c r="D205" s="264"/>
      <c r="E205" s="264"/>
      <c r="F205" s="284" t="s">
        <v>44</v>
      </c>
      <c r="G205" s="264"/>
      <c r="H205" s="387" t="s">
        <v>1942</v>
      </c>
      <c r="I205" s="387"/>
      <c r="J205" s="387"/>
      <c r="K205" s="306"/>
    </row>
    <row r="206" spans="2:11" s="1" customFormat="1" ht="15" customHeight="1">
      <c r="B206" s="285"/>
      <c r="C206" s="264"/>
      <c r="D206" s="264"/>
      <c r="E206" s="264"/>
      <c r="F206" s="284" t="s">
        <v>45</v>
      </c>
      <c r="G206" s="264"/>
      <c r="H206" s="387" t="s">
        <v>1943</v>
      </c>
      <c r="I206" s="387"/>
      <c r="J206" s="387"/>
      <c r="K206" s="306"/>
    </row>
    <row r="207" spans="2:11" s="1" customFormat="1" ht="15" customHeight="1">
      <c r="B207" s="285"/>
      <c r="C207" s="264"/>
      <c r="D207" s="264"/>
      <c r="E207" s="264"/>
      <c r="F207" s="284"/>
      <c r="G207" s="264"/>
      <c r="H207" s="264"/>
      <c r="I207" s="264"/>
      <c r="J207" s="264"/>
      <c r="K207" s="306"/>
    </row>
    <row r="208" spans="2:11" s="1" customFormat="1" ht="15" customHeight="1">
      <c r="B208" s="285"/>
      <c r="C208" s="264" t="s">
        <v>1884</v>
      </c>
      <c r="D208" s="264"/>
      <c r="E208" s="264"/>
      <c r="F208" s="284" t="s">
        <v>77</v>
      </c>
      <c r="G208" s="264"/>
      <c r="H208" s="387" t="s">
        <v>1944</v>
      </c>
      <c r="I208" s="387"/>
      <c r="J208" s="387"/>
      <c r="K208" s="306"/>
    </row>
    <row r="209" spans="2:11" s="1" customFormat="1" ht="15" customHeight="1">
      <c r="B209" s="285"/>
      <c r="C209" s="291"/>
      <c r="D209" s="264"/>
      <c r="E209" s="264"/>
      <c r="F209" s="284" t="s">
        <v>1782</v>
      </c>
      <c r="G209" s="264"/>
      <c r="H209" s="387" t="s">
        <v>1783</v>
      </c>
      <c r="I209" s="387"/>
      <c r="J209" s="387"/>
      <c r="K209" s="306"/>
    </row>
    <row r="210" spans="2:11" s="1" customFormat="1" ht="15" customHeight="1">
      <c r="B210" s="285"/>
      <c r="C210" s="264"/>
      <c r="D210" s="264"/>
      <c r="E210" s="264"/>
      <c r="F210" s="284" t="s">
        <v>1780</v>
      </c>
      <c r="G210" s="264"/>
      <c r="H210" s="387" t="s">
        <v>1945</v>
      </c>
      <c r="I210" s="387"/>
      <c r="J210" s="387"/>
      <c r="K210" s="306"/>
    </row>
    <row r="211" spans="2:11" s="1" customFormat="1" ht="15" customHeight="1">
      <c r="B211" s="323"/>
      <c r="C211" s="291"/>
      <c r="D211" s="291"/>
      <c r="E211" s="291"/>
      <c r="F211" s="284" t="s">
        <v>1784</v>
      </c>
      <c r="G211" s="270"/>
      <c r="H211" s="388" t="s">
        <v>1785</v>
      </c>
      <c r="I211" s="388"/>
      <c r="J211" s="388"/>
      <c r="K211" s="324"/>
    </row>
    <row r="212" spans="2:11" s="1" customFormat="1" ht="15" customHeight="1">
      <c r="B212" s="323"/>
      <c r="C212" s="291"/>
      <c r="D212" s="291"/>
      <c r="E212" s="291"/>
      <c r="F212" s="284" t="s">
        <v>1392</v>
      </c>
      <c r="G212" s="270"/>
      <c r="H212" s="388" t="s">
        <v>1946</v>
      </c>
      <c r="I212" s="388"/>
      <c r="J212" s="388"/>
      <c r="K212" s="324"/>
    </row>
    <row r="213" spans="2:11" s="1" customFormat="1" ht="15" customHeight="1">
      <c r="B213" s="323"/>
      <c r="C213" s="291"/>
      <c r="D213" s="291"/>
      <c r="E213" s="291"/>
      <c r="F213" s="325"/>
      <c r="G213" s="270"/>
      <c r="H213" s="326"/>
      <c r="I213" s="326"/>
      <c r="J213" s="326"/>
      <c r="K213" s="324"/>
    </row>
    <row r="214" spans="2:11" s="1" customFormat="1" ht="15" customHeight="1">
      <c r="B214" s="323"/>
      <c r="C214" s="264" t="s">
        <v>1908</v>
      </c>
      <c r="D214" s="291"/>
      <c r="E214" s="291"/>
      <c r="F214" s="284">
        <v>1</v>
      </c>
      <c r="G214" s="270"/>
      <c r="H214" s="388" t="s">
        <v>1947</v>
      </c>
      <c r="I214" s="388"/>
      <c r="J214" s="388"/>
      <c r="K214" s="324"/>
    </row>
    <row r="215" spans="2:11" s="1" customFormat="1" ht="15" customHeight="1">
      <c r="B215" s="323"/>
      <c r="C215" s="291"/>
      <c r="D215" s="291"/>
      <c r="E215" s="291"/>
      <c r="F215" s="284">
        <v>2</v>
      </c>
      <c r="G215" s="270"/>
      <c r="H215" s="388" t="s">
        <v>1948</v>
      </c>
      <c r="I215" s="388"/>
      <c r="J215" s="388"/>
      <c r="K215" s="324"/>
    </row>
    <row r="216" spans="2:11" s="1" customFormat="1" ht="15" customHeight="1">
      <c r="B216" s="323"/>
      <c r="C216" s="291"/>
      <c r="D216" s="291"/>
      <c r="E216" s="291"/>
      <c r="F216" s="284">
        <v>3</v>
      </c>
      <c r="G216" s="270"/>
      <c r="H216" s="388" t="s">
        <v>1949</v>
      </c>
      <c r="I216" s="388"/>
      <c r="J216" s="388"/>
      <c r="K216" s="324"/>
    </row>
    <row r="217" spans="2:11" s="1" customFormat="1" ht="15" customHeight="1">
      <c r="B217" s="323"/>
      <c r="C217" s="291"/>
      <c r="D217" s="291"/>
      <c r="E217" s="291"/>
      <c r="F217" s="284">
        <v>4</v>
      </c>
      <c r="G217" s="270"/>
      <c r="H217" s="388" t="s">
        <v>1950</v>
      </c>
      <c r="I217" s="388"/>
      <c r="J217" s="388"/>
      <c r="K217" s="324"/>
    </row>
    <row r="218" spans="2:11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Architektonicko -...</vt:lpstr>
      <vt:lpstr>SO 011 - Hromosvod</vt:lpstr>
      <vt:lpstr>SO 012 - Regulace</vt:lpstr>
      <vt:lpstr>SO 02 - Bourání vstupu, b...</vt:lpstr>
      <vt:lpstr>Pokyny pro vyplnění</vt:lpstr>
      <vt:lpstr>'Rekapitulace stavby'!Názvy_tisku</vt:lpstr>
      <vt:lpstr>'SO 01 - Architektonicko -...'!Názvy_tisku</vt:lpstr>
      <vt:lpstr>'SO 011 - Hromosvod'!Názvy_tisku</vt:lpstr>
      <vt:lpstr>'SO 012 - Regulace'!Názvy_tisku</vt:lpstr>
      <vt:lpstr>'SO 02 - Bourání vstupu, b...'!Názvy_tisku</vt:lpstr>
      <vt:lpstr>'Pokyny pro vyplnění'!Oblast_tisku</vt:lpstr>
      <vt:lpstr>'Rekapitulace stavby'!Oblast_tisku</vt:lpstr>
      <vt:lpstr>'SO 01 - Architektonicko -...'!Oblast_tisku</vt:lpstr>
      <vt:lpstr>'SO 011 - Hromosvod'!Oblast_tisku</vt:lpstr>
      <vt:lpstr>'SO 012 - Regulace'!Oblast_tisku</vt:lpstr>
      <vt:lpstr>'SO 02 - Bourání vstupu, b...'!Oblast_tisku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DESKTOP-CO3P5C2\admin</dc:creator>
  <cp:lastModifiedBy>Gorduličová Janka, Mgr.</cp:lastModifiedBy>
  <dcterms:created xsi:type="dcterms:W3CDTF">2020-11-16T10:35:40Z</dcterms:created>
  <dcterms:modified xsi:type="dcterms:W3CDTF">2020-11-25T07:42:14Z</dcterms:modified>
</cp:coreProperties>
</file>