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Irena Fajfrová\Documents\Zakázky\Zádrapa 2021\"/>
    </mc:Choice>
  </mc:AlternateContent>
  <xr:revisionPtr revIDLastSave="0" documentId="13_ncr:1_{7B0389C3-98AB-4671-A92A-40DB3002CA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101 - SO 101 Parkoviště" sheetId="2" r:id="rId2"/>
    <sheet name="102 - SO 102 Chodník" sheetId="3" r:id="rId3"/>
    <sheet name="103 - SO 103 Odvodnění ko..." sheetId="4" r:id="rId4"/>
    <sheet name="104 - Vedlejší rozpočtové..." sheetId="5" r:id="rId5"/>
    <sheet name="Seznam figur" sheetId="6" r:id="rId6"/>
  </sheets>
  <definedNames>
    <definedName name="_xlnm._FilterDatabase" localSheetId="1" hidden="1">'101 - SO 101 Parkoviště'!$C$127:$K$313</definedName>
    <definedName name="_xlnm._FilterDatabase" localSheetId="2" hidden="1">'102 - SO 102 Chodník'!$C$124:$K$256</definedName>
    <definedName name="_xlnm._FilterDatabase" localSheetId="3" hidden="1">'103 - SO 103 Odvodnění ko...'!$C$130:$K$284</definedName>
    <definedName name="_xlnm._FilterDatabase" localSheetId="4" hidden="1">'104 - Vedlejší rozpočtové...'!$C$118:$K$124</definedName>
    <definedName name="_xlnm.Print_Titles" localSheetId="1">'101 - SO 101 Parkoviště'!$127:$127</definedName>
    <definedName name="_xlnm.Print_Titles" localSheetId="2">'102 - SO 102 Chodník'!$124:$124</definedName>
    <definedName name="_xlnm.Print_Titles" localSheetId="3">'103 - SO 103 Odvodnění ko...'!$130:$130</definedName>
    <definedName name="_xlnm.Print_Titles" localSheetId="4">'104 - Vedlejší rozpočtové...'!$118:$118</definedName>
    <definedName name="_xlnm.Print_Titles" localSheetId="0">'Rekapitulace stavby'!$92:$92</definedName>
    <definedName name="_xlnm.Print_Titles" localSheetId="5">'Seznam figur'!$9:$9</definedName>
    <definedName name="_xlnm.Print_Area" localSheetId="1">'101 - SO 101 Parkoviště'!$C$4:$J$76,'101 - SO 101 Parkoviště'!$C$82:$J$109,'101 - SO 101 Parkoviště'!$C$115:$K$313</definedName>
    <definedName name="_xlnm.Print_Area" localSheetId="2">'102 - SO 102 Chodník'!$C$4:$J$76,'102 - SO 102 Chodník'!$C$82:$J$106,'102 - SO 102 Chodník'!$C$112:$K$256</definedName>
    <definedName name="_xlnm.Print_Area" localSheetId="3">'103 - SO 103 Odvodnění ko...'!$C$4:$J$76,'103 - SO 103 Odvodnění ko...'!$C$82:$J$112,'103 - SO 103 Odvodnění ko...'!$C$118:$K$284</definedName>
    <definedName name="_xlnm.Print_Area" localSheetId="4">'104 - Vedlejší rozpočtové...'!$C$4:$J$76,'104 - Vedlejší rozpočtové...'!$C$82:$J$100,'104 - Vedlejší rozpočtové...'!$C$106:$K$124</definedName>
    <definedName name="_xlnm.Print_Area" localSheetId="0">'Rekapitulace stavby'!$D$4:$AO$76,'Rekapitulace stavby'!$C$82:$AQ$99</definedName>
    <definedName name="_xlnm.Print_Area" localSheetId="5">'Seznam figur'!$C$4:$G$237</definedName>
  </definedNames>
  <calcPr calcId="181029"/>
</workbook>
</file>

<file path=xl/calcChain.xml><?xml version="1.0" encoding="utf-8"?>
<calcChain xmlns="http://schemas.openxmlformats.org/spreadsheetml/2006/main">
  <c r="D7" i="6" l="1"/>
  <c r="J37" i="5"/>
  <c r="J36" i="5"/>
  <c r="AY98" i="1"/>
  <c r="J35" i="5"/>
  <c r="AX98" i="1" s="1"/>
  <c r="BI124" i="5"/>
  <c r="BH124" i="5"/>
  <c r="F36" i="5" s="1"/>
  <c r="BG124" i="5"/>
  <c r="BF124" i="5"/>
  <c r="T124" i="5"/>
  <c r="T123" i="5"/>
  <c r="R124" i="5"/>
  <c r="R123" i="5" s="1"/>
  <c r="P124" i="5"/>
  <c r="P123" i="5"/>
  <c r="BI122" i="5"/>
  <c r="BH122" i="5"/>
  <c r="BG122" i="5"/>
  <c r="BF122" i="5"/>
  <c r="T122" i="5"/>
  <c r="T121" i="5" s="1"/>
  <c r="T120" i="5" s="1"/>
  <c r="T119" i="5" s="1"/>
  <c r="R122" i="5"/>
  <c r="R121" i="5" s="1"/>
  <c r="R120" i="5" s="1"/>
  <c r="R119" i="5" s="1"/>
  <c r="P122" i="5"/>
  <c r="P121" i="5" s="1"/>
  <c r="P120" i="5" s="1"/>
  <c r="P119" i="5" s="1"/>
  <c r="AU98" i="1" s="1"/>
  <c r="J116" i="5"/>
  <c r="J115" i="5"/>
  <c r="F115" i="5"/>
  <c r="F113" i="5"/>
  <c r="E111" i="5"/>
  <c r="J92" i="5"/>
  <c r="J91" i="5"/>
  <c r="F91" i="5"/>
  <c r="F89" i="5"/>
  <c r="E87" i="5"/>
  <c r="J18" i="5"/>
  <c r="E18" i="5"/>
  <c r="F116" i="5" s="1"/>
  <c r="J17" i="5"/>
  <c r="J12" i="5"/>
  <c r="J113" i="5" s="1"/>
  <c r="E7" i="5"/>
  <c r="E109" i="5"/>
  <c r="J37" i="4"/>
  <c r="J36" i="4"/>
  <c r="AY97" i="1" s="1"/>
  <c r="J35" i="4"/>
  <c r="AX97" i="1"/>
  <c r="BI284" i="4"/>
  <c r="BH284" i="4"/>
  <c r="BG284" i="4"/>
  <c r="BF284" i="4"/>
  <c r="T284" i="4"/>
  <c r="T283" i="4" s="1"/>
  <c r="R284" i="4"/>
  <c r="R283" i="4"/>
  <c r="P284" i="4"/>
  <c r="P283" i="4" s="1"/>
  <c r="BI282" i="4"/>
  <c r="BH282" i="4"/>
  <c r="BG282" i="4"/>
  <c r="BF282" i="4"/>
  <c r="T282" i="4"/>
  <c r="T281" i="4"/>
  <c r="R282" i="4"/>
  <c r="R281" i="4" s="1"/>
  <c r="P282" i="4"/>
  <c r="P281" i="4"/>
  <c r="BI280" i="4"/>
  <c r="BH280" i="4"/>
  <c r="BG280" i="4"/>
  <c r="BF280" i="4"/>
  <c r="T280" i="4"/>
  <c r="R280" i="4"/>
  <c r="P280" i="4"/>
  <c r="BI279" i="4"/>
  <c r="BH279" i="4"/>
  <c r="BG279" i="4"/>
  <c r="BF279" i="4"/>
  <c r="T279" i="4"/>
  <c r="R279" i="4"/>
  <c r="P279" i="4"/>
  <c r="BI278" i="4"/>
  <c r="BH278" i="4"/>
  <c r="BG278" i="4"/>
  <c r="BF278" i="4"/>
  <c r="T278" i="4"/>
  <c r="R278" i="4"/>
  <c r="P278" i="4"/>
  <c r="BI274" i="4"/>
  <c r="BH274" i="4"/>
  <c r="BG274" i="4"/>
  <c r="BF274" i="4"/>
  <c r="T274" i="4"/>
  <c r="T273" i="4"/>
  <c r="T272" i="4"/>
  <c r="R274" i="4"/>
  <c r="R273" i="4"/>
  <c r="R272" i="4"/>
  <c r="P274" i="4"/>
  <c r="P273" i="4" s="1"/>
  <c r="P272" i="4" s="1"/>
  <c r="BI271" i="4"/>
  <c r="BH271" i="4"/>
  <c r="BG271" i="4"/>
  <c r="BF271" i="4"/>
  <c r="T271" i="4"/>
  <c r="T270" i="4"/>
  <c r="R271" i="4"/>
  <c r="R270" i="4" s="1"/>
  <c r="P271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7" i="4"/>
  <c r="BH267" i="4"/>
  <c r="BG267" i="4"/>
  <c r="BF267" i="4"/>
  <c r="T267" i="4"/>
  <c r="R267" i="4"/>
  <c r="P267" i="4"/>
  <c r="BI265" i="4"/>
  <c r="BH265" i="4"/>
  <c r="BG265" i="4"/>
  <c r="BF265" i="4"/>
  <c r="T265" i="4"/>
  <c r="R265" i="4"/>
  <c r="P265" i="4"/>
  <c r="BI264" i="4"/>
  <c r="BH264" i="4"/>
  <c r="BG264" i="4"/>
  <c r="BF264" i="4"/>
  <c r="T264" i="4"/>
  <c r="R264" i="4"/>
  <c r="P264" i="4"/>
  <c r="BI261" i="4"/>
  <c r="BH261" i="4"/>
  <c r="BG261" i="4"/>
  <c r="BF261" i="4"/>
  <c r="T261" i="4"/>
  <c r="R261" i="4"/>
  <c r="P261" i="4"/>
  <c r="BI259" i="4"/>
  <c r="BH259" i="4"/>
  <c r="BG259" i="4"/>
  <c r="BF259" i="4"/>
  <c r="T259" i="4"/>
  <c r="R259" i="4"/>
  <c r="P259" i="4"/>
  <c r="BI257" i="4"/>
  <c r="BH257" i="4"/>
  <c r="BG257" i="4"/>
  <c r="BF257" i="4"/>
  <c r="T257" i="4"/>
  <c r="R257" i="4"/>
  <c r="P257" i="4"/>
  <c r="BI256" i="4"/>
  <c r="BH256" i="4"/>
  <c r="BG256" i="4"/>
  <c r="BF256" i="4"/>
  <c r="T256" i="4"/>
  <c r="R256" i="4"/>
  <c r="P256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2" i="4"/>
  <c r="BH252" i="4"/>
  <c r="BG252" i="4"/>
  <c r="BF252" i="4"/>
  <c r="T252" i="4"/>
  <c r="R252" i="4"/>
  <c r="P252" i="4"/>
  <c r="BI251" i="4"/>
  <c r="BH251" i="4"/>
  <c r="BG251" i="4"/>
  <c r="BF251" i="4"/>
  <c r="T251" i="4"/>
  <c r="R251" i="4"/>
  <c r="P251" i="4"/>
  <c r="BI250" i="4"/>
  <c r="BH250" i="4"/>
  <c r="BG250" i="4"/>
  <c r="BF250" i="4"/>
  <c r="T250" i="4"/>
  <c r="R250" i="4"/>
  <c r="P250" i="4"/>
  <c r="BI249" i="4"/>
  <c r="BH249" i="4"/>
  <c r="BG249" i="4"/>
  <c r="BF249" i="4"/>
  <c r="T249" i="4"/>
  <c r="R249" i="4"/>
  <c r="P249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5" i="4"/>
  <c r="BH245" i="4"/>
  <c r="BG245" i="4"/>
  <c r="BF245" i="4"/>
  <c r="T245" i="4"/>
  <c r="R245" i="4"/>
  <c r="P245" i="4"/>
  <c r="BI244" i="4"/>
  <c r="BH244" i="4"/>
  <c r="BG244" i="4"/>
  <c r="BF244" i="4"/>
  <c r="T244" i="4"/>
  <c r="R244" i="4"/>
  <c r="P244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1" i="4"/>
  <c r="BH241" i="4"/>
  <c r="BG241" i="4"/>
  <c r="BF241" i="4"/>
  <c r="T241" i="4"/>
  <c r="R241" i="4"/>
  <c r="P241" i="4"/>
  <c r="BI240" i="4"/>
  <c r="BH240" i="4"/>
  <c r="BG240" i="4"/>
  <c r="BF240" i="4"/>
  <c r="T240" i="4"/>
  <c r="R240" i="4"/>
  <c r="P240" i="4"/>
  <c r="BI239" i="4"/>
  <c r="BH239" i="4"/>
  <c r="BG239" i="4"/>
  <c r="BF239" i="4"/>
  <c r="T239" i="4"/>
  <c r="R239" i="4"/>
  <c r="P239" i="4"/>
  <c r="BI238" i="4"/>
  <c r="BH238" i="4"/>
  <c r="BG238" i="4"/>
  <c r="BF238" i="4"/>
  <c r="T238" i="4"/>
  <c r="R238" i="4"/>
  <c r="P238" i="4"/>
  <c r="BI237" i="4"/>
  <c r="BH237" i="4"/>
  <c r="BG237" i="4"/>
  <c r="BF237" i="4"/>
  <c r="T237" i="4"/>
  <c r="R237" i="4"/>
  <c r="P237" i="4"/>
  <c r="BI235" i="4"/>
  <c r="BH235" i="4"/>
  <c r="BG235" i="4"/>
  <c r="BF235" i="4"/>
  <c r="T235" i="4"/>
  <c r="R235" i="4"/>
  <c r="P235" i="4"/>
  <c r="BI232" i="4"/>
  <c r="BH232" i="4"/>
  <c r="BG232" i="4"/>
  <c r="BF232" i="4"/>
  <c r="T232" i="4"/>
  <c r="R232" i="4"/>
  <c r="P232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9" i="4"/>
  <c r="BH229" i="4"/>
  <c r="BG229" i="4"/>
  <c r="BF229" i="4"/>
  <c r="T229" i="4"/>
  <c r="R229" i="4"/>
  <c r="P229" i="4"/>
  <c r="BI228" i="4"/>
  <c r="BH228" i="4"/>
  <c r="BG228" i="4"/>
  <c r="BF228" i="4"/>
  <c r="T228" i="4"/>
  <c r="R228" i="4"/>
  <c r="P228" i="4"/>
  <c r="BI226" i="4"/>
  <c r="BH226" i="4"/>
  <c r="BG226" i="4"/>
  <c r="BF226" i="4"/>
  <c r="T226" i="4"/>
  <c r="R226" i="4"/>
  <c r="P226" i="4"/>
  <c r="BI225" i="4"/>
  <c r="BH225" i="4"/>
  <c r="BG225" i="4"/>
  <c r="BF225" i="4"/>
  <c r="T225" i="4"/>
  <c r="R225" i="4"/>
  <c r="P225" i="4"/>
  <c r="BI224" i="4"/>
  <c r="BH224" i="4"/>
  <c r="BG224" i="4"/>
  <c r="BF224" i="4"/>
  <c r="T224" i="4"/>
  <c r="R224" i="4"/>
  <c r="P224" i="4"/>
  <c r="BI222" i="4"/>
  <c r="BH222" i="4"/>
  <c r="BG222" i="4"/>
  <c r="BF222" i="4"/>
  <c r="T222" i="4"/>
  <c r="R222" i="4"/>
  <c r="P222" i="4"/>
  <c r="BI220" i="4"/>
  <c r="BH220" i="4"/>
  <c r="BG220" i="4"/>
  <c r="BF220" i="4"/>
  <c r="T220" i="4"/>
  <c r="R220" i="4"/>
  <c r="P220" i="4"/>
  <c r="BI218" i="4"/>
  <c r="BH218" i="4"/>
  <c r="BG218" i="4"/>
  <c r="BF218" i="4"/>
  <c r="T218" i="4"/>
  <c r="R218" i="4"/>
  <c r="P218" i="4"/>
  <c r="BI216" i="4"/>
  <c r="BH216" i="4"/>
  <c r="BG216" i="4"/>
  <c r="BF216" i="4"/>
  <c r="T216" i="4"/>
  <c r="R216" i="4"/>
  <c r="P216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07" i="4"/>
  <c r="BH207" i="4"/>
  <c r="BG207" i="4"/>
  <c r="BF207" i="4"/>
  <c r="T207" i="4"/>
  <c r="T206" i="4" s="1"/>
  <c r="R207" i="4"/>
  <c r="R206" i="4"/>
  <c r="P207" i="4"/>
  <c r="P206" i="4"/>
  <c r="BI205" i="4"/>
  <c r="BH205" i="4"/>
  <c r="BG205" i="4"/>
  <c r="BF205" i="4"/>
  <c r="T205" i="4"/>
  <c r="T204" i="4"/>
  <c r="R205" i="4"/>
  <c r="R204" i="4" s="1"/>
  <c r="P205" i="4"/>
  <c r="P204" i="4"/>
  <c r="BI202" i="4"/>
  <c r="BH202" i="4"/>
  <c r="BG202" i="4"/>
  <c r="BF202" i="4"/>
  <c r="T202" i="4"/>
  <c r="R202" i="4"/>
  <c r="P202" i="4"/>
  <c r="BI198" i="4"/>
  <c r="BH198" i="4"/>
  <c r="BG198" i="4"/>
  <c r="BF198" i="4"/>
  <c r="T198" i="4"/>
  <c r="R198" i="4"/>
  <c r="P198" i="4"/>
  <c r="BI196" i="4"/>
  <c r="BH196" i="4"/>
  <c r="BG196" i="4"/>
  <c r="BF196" i="4"/>
  <c r="T196" i="4"/>
  <c r="R196" i="4"/>
  <c r="P196" i="4"/>
  <c r="BI192" i="4"/>
  <c r="BH192" i="4"/>
  <c r="BG192" i="4"/>
  <c r="BF192" i="4"/>
  <c r="T192" i="4"/>
  <c r="R192" i="4"/>
  <c r="P192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3" i="4"/>
  <c r="BH173" i="4"/>
  <c r="BG173" i="4"/>
  <c r="BF173" i="4"/>
  <c r="T173" i="4"/>
  <c r="R173" i="4"/>
  <c r="P173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57" i="4"/>
  <c r="BH157" i="4"/>
  <c r="BG157" i="4"/>
  <c r="BF157" i="4"/>
  <c r="T157" i="4"/>
  <c r="R157" i="4"/>
  <c r="P157" i="4"/>
  <c r="BI151" i="4"/>
  <c r="BH151" i="4"/>
  <c r="BG151" i="4"/>
  <c r="BF151" i="4"/>
  <c r="T151" i="4"/>
  <c r="R151" i="4"/>
  <c r="P151" i="4"/>
  <c r="BI145" i="4"/>
  <c r="BH145" i="4"/>
  <c r="BG145" i="4"/>
  <c r="BF145" i="4"/>
  <c r="T145" i="4"/>
  <c r="R145" i="4"/>
  <c r="P145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J128" i="4"/>
  <c r="J127" i="4"/>
  <c r="F127" i="4"/>
  <c r="F125" i="4"/>
  <c r="E123" i="4"/>
  <c r="J92" i="4"/>
  <c r="J91" i="4"/>
  <c r="F91" i="4"/>
  <c r="F89" i="4"/>
  <c r="E87" i="4"/>
  <c r="J18" i="4"/>
  <c r="E18" i="4"/>
  <c r="F92" i="4" s="1"/>
  <c r="J17" i="4"/>
  <c r="J12" i="4"/>
  <c r="J125" i="4" s="1"/>
  <c r="E7" i="4"/>
  <c r="E121" i="4"/>
  <c r="J37" i="3"/>
  <c r="J36" i="3"/>
  <c r="AY96" i="1" s="1"/>
  <c r="J35" i="3"/>
  <c r="AX96" i="1"/>
  <c r="BI256" i="3"/>
  <c r="BH256" i="3"/>
  <c r="BG256" i="3"/>
  <c r="BF256" i="3"/>
  <c r="T256" i="3"/>
  <c r="T255" i="3" s="1"/>
  <c r="R256" i="3"/>
  <c r="R255" i="3"/>
  <c r="P256" i="3"/>
  <c r="P255" i="3" s="1"/>
  <c r="BI254" i="3"/>
  <c r="BH254" i="3"/>
  <c r="BG254" i="3"/>
  <c r="BF254" i="3"/>
  <c r="T254" i="3"/>
  <c r="R254" i="3"/>
  <c r="P254" i="3"/>
  <c r="BI253" i="3"/>
  <c r="BH253" i="3"/>
  <c r="BG253" i="3"/>
  <c r="BF253" i="3"/>
  <c r="T253" i="3"/>
  <c r="R253" i="3"/>
  <c r="P253" i="3"/>
  <c r="BI252" i="3"/>
  <c r="BH252" i="3"/>
  <c r="BG252" i="3"/>
  <c r="BF252" i="3"/>
  <c r="T252" i="3"/>
  <c r="R252" i="3"/>
  <c r="P252" i="3"/>
  <c r="BI249" i="3"/>
  <c r="BH249" i="3"/>
  <c r="BG249" i="3"/>
  <c r="BF249" i="3"/>
  <c r="T249" i="3"/>
  <c r="T248" i="3" s="1"/>
  <c r="R249" i="3"/>
  <c r="R248" i="3"/>
  <c r="P249" i="3"/>
  <c r="P248" i="3" s="1"/>
  <c r="BI246" i="3"/>
  <c r="BH246" i="3"/>
  <c r="BG246" i="3"/>
  <c r="BF246" i="3"/>
  <c r="T246" i="3"/>
  <c r="R246" i="3"/>
  <c r="P246" i="3"/>
  <c r="BI245" i="3"/>
  <c r="BH245" i="3"/>
  <c r="BG245" i="3"/>
  <c r="BF245" i="3"/>
  <c r="T245" i="3"/>
  <c r="R245" i="3"/>
  <c r="P245" i="3"/>
  <c r="BI243" i="3"/>
  <c r="BH243" i="3"/>
  <c r="BG243" i="3"/>
  <c r="BF243" i="3"/>
  <c r="T243" i="3"/>
  <c r="R243" i="3"/>
  <c r="P243" i="3"/>
  <c r="BI242" i="3"/>
  <c r="BH242" i="3"/>
  <c r="BG242" i="3"/>
  <c r="BF242" i="3"/>
  <c r="T242" i="3"/>
  <c r="R242" i="3"/>
  <c r="P242" i="3"/>
  <c r="BI240" i="3"/>
  <c r="BH240" i="3"/>
  <c r="BG240" i="3"/>
  <c r="BF240" i="3"/>
  <c r="T240" i="3"/>
  <c r="R240" i="3"/>
  <c r="P240" i="3"/>
  <c r="BI238" i="3"/>
  <c r="BH238" i="3"/>
  <c r="BG238" i="3"/>
  <c r="BF238" i="3"/>
  <c r="T238" i="3"/>
  <c r="R238" i="3"/>
  <c r="P238" i="3"/>
  <c r="BI236" i="3"/>
  <c r="BH236" i="3"/>
  <c r="BG236" i="3"/>
  <c r="BF236" i="3"/>
  <c r="T236" i="3"/>
  <c r="R236" i="3"/>
  <c r="P236" i="3"/>
  <c r="BI234" i="3"/>
  <c r="BH234" i="3"/>
  <c r="BG234" i="3"/>
  <c r="BF234" i="3"/>
  <c r="T234" i="3"/>
  <c r="R234" i="3"/>
  <c r="P234" i="3"/>
  <c r="BI232" i="3"/>
  <c r="BH232" i="3"/>
  <c r="BG232" i="3"/>
  <c r="BF232" i="3"/>
  <c r="T232" i="3"/>
  <c r="R232" i="3"/>
  <c r="P232" i="3"/>
  <c r="BI231" i="3"/>
  <c r="BH231" i="3"/>
  <c r="BG231" i="3"/>
  <c r="BF231" i="3"/>
  <c r="T231" i="3"/>
  <c r="R231" i="3"/>
  <c r="P231" i="3"/>
  <c r="BI227" i="3"/>
  <c r="BH227" i="3"/>
  <c r="BG227" i="3"/>
  <c r="BF227" i="3"/>
  <c r="T227" i="3"/>
  <c r="R227" i="3"/>
  <c r="P227" i="3"/>
  <c r="BI225" i="3"/>
  <c r="BH225" i="3"/>
  <c r="BG225" i="3"/>
  <c r="BF225" i="3"/>
  <c r="T225" i="3"/>
  <c r="R225" i="3"/>
  <c r="P225" i="3"/>
  <c r="BI224" i="3"/>
  <c r="BH224" i="3"/>
  <c r="BG224" i="3"/>
  <c r="BF224" i="3"/>
  <c r="T224" i="3"/>
  <c r="R224" i="3"/>
  <c r="P224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7" i="3"/>
  <c r="BH217" i="3"/>
  <c r="BG217" i="3"/>
  <c r="BF217" i="3"/>
  <c r="T217" i="3"/>
  <c r="R217" i="3"/>
  <c r="P217" i="3"/>
  <c r="BI212" i="3"/>
  <c r="BH212" i="3"/>
  <c r="BG212" i="3"/>
  <c r="BF212" i="3"/>
  <c r="T212" i="3"/>
  <c r="R212" i="3"/>
  <c r="P212" i="3"/>
  <c r="BI210" i="3"/>
  <c r="BH210" i="3"/>
  <c r="BG210" i="3"/>
  <c r="BF210" i="3"/>
  <c r="T210" i="3"/>
  <c r="R210" i="3"/>
  <c r="P210" i="3"/>
  <c r="BI208" i="3"/>
  <c r="BH208" i="3"/>
  <c r="BG208" i="3"/>
  <c r="BF208" i="3"/>
  <c r="T208" i="3"/>
  <c r="R208" i="3"/>
  <c r="P208" i="3"/>
  <c r="BI206" i="3"/>
  <c r="BH206" i="3"/>
  <c r="BG206" i="3"/>
  <c r="BF206" i="3"/>
  <c r="T206" i="3"/>
  <c r="R206" i="3"/>
  <c r="P206" i="3"/>
  <c r="BI204" i="3"/>
  <c r="BH204" i="3"/>
  <c r="BG204" i="3"/>
  <c r="BF204" i="3"/>
  <c r="T204" i="3"/>
  <c r="R204" i="3"/>
  <c r="P204" i="3"/>
  <c r="BI202" i="3"/>
  <c r="BH202" i="3"/>
  <c r="BG202" i="3"/>
  <c r="BF202" i="3"/>
  <c r="T202" i="3"/>
  <c r="R202" i="3"/>
  <c r="P202" i="3"/>
  <c r="BI200" i="3"/>
  <c r="BH200" i="3"/>
  <c r="BG200" i="3"/>
  <c r="BF200" i="3"/>
  <c r="T200" i="3"/>
  <c r="R200" i="3"/>
  <c r="P200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4" i="3"/>
  <c r="BH194" i="3"/>
  <c r="BG194" i="3"/>
  <c r="BF194" i="3"/>
  <c r="T194" i="3"/>
  <c r="R194" i="3"/>
  <c r="P194" i="3"/>
  <c r="BI192" i="3"/>
  <c r="BH192" i="3"/>
  <c r="BG192" i="3"/>
  <c r="BF192" i="3"/>
  <c r="T192" i="3"/>
  <c r="R192" i="3"/>
  <c r="P192" i="3"/>
  <c r="BI189" i="3"/>
  <c r="BH189" i="3"/>
  <c r="BG189" i="3"/>
  <c r="BF189" i="3"/>
  <c r="T189" i="3"/>
  <c r="R189" i="3"/>
  <c r="P189" i="3"/>
  <c r="BI186" i="3"/>
  <c r="BH186" i="3"/>
  <c r="BG186" i="3"/>
  <c r="BF186" i="3"/>
  <c r="T186" i="3"/>
  <c r="R186" i="3"/>
  <c r="P186" i="3"/>
  <c r="BI181" i="3"/>
  <c r="BH181" i="3"/>
  <c r="BG181" i="3"/>
  <c r="BF181" i="3"/>
  <c r="T181" i="3"/>
  <c r="R181" i="3"/>
  <c r="P181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3" i="3"/>
  <c r="BH163" i="3"/>
  <c r="BG163" i="3"/>
  <c r="BF163" i="3"/>
  <c r="T163" i="3"/>
  <c r="R163" i="3"/>
  <c r="P163" i="3"/>
  <c r="BI160" i="3"/>
  <c r="BH160" i="3"/>
  <c r="BG160" i="3"/>
  <c r="BF160" i="3"/>
  <c r="T160" i="3"/>
  <c r="R160" i="3"/>
  <c r="P160" i="3"/>
  <c r="BI156" i="3"/>
  <c r="BH156" i="3"/>
  <c r="BG156" i="3"/>
  <c r="BF156" i="3"/>
  <c r="T156" i="3"/>
  <c r="R156" i="3"/>
  <c r="P156" i="3"/>
  <c r="BI150" i="3"/>
  <c r="BH150" i="3"/>
  <c r="BG150" i="3"/>
  <c r="BF150" i="3"/>
  <c r="T150" i="3"/>
  <c r="R150" i="3"/>
  <c r="P150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4" i="3"/>
  <c r="BH134" i="3"/>
  <c r="BG134" i="3"/>
  <c r="BF134" i="3"/>
  <c r="T134" i="3"/>
  <c r="R134" i="3"/>
  <c r="P134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9" i="3"/>
  <c r="BH129" i="3"/>
  <c r="BG129" i="3"/>
  <c r="BF129" i="3"/>
  <c r="T129" i="3"/>
  <c r="R129" i="3"/>
  <c r="P129" i="3"/>
  <c r="BI128" i="3"/>
  <c r="BH128" i="3"/>
  <c r="BG128" i="3"/>
  <c r="BF128" i="3"/>
  <c r="T128" i="3"/>
  <c r="R128" i="3"/>
  <c r="P128" i="3"/>
  <c r="J122" i="3"/>
  <c r="J121" i="3"/>
  <c r="F121" i="3"/>
  <c r="F119" i="3"/>
  <c r="E117" i="3"/>
  <c r="J92" i="3"/>
  <c r="J91" i="3"/>
  <c r="F91" i="3"/>
  <c r="F89" i="3"/>
  <c r="E87" i="3"/>
  <c r="J18" i="3"/>
  <c r="E18" i="3"/>
  <c r="F122" i="3"/>
  <c r="J17" i="3"/>
  <c r="J12" i="3"/>
  <c r="J119" i="3" s="1"/>
  <c r="E7" i="3"/>
  <c r="E115" i="3"/>
  <c r="J37" i="2"/>
  <c r="J36" i="2"/>
  <c r="AY95" i="1"/>
  <c r="J35" i="2"/>
  <c r="AX95" i="1"/>
  <c r="BI313" i="2"/>
  <c r="BH313" i="2"/>
  <c r="BG313" i="2"/>
  <c r="BF313" i="2"/>
  <c r="T313" i="2"/>
  <c r="T312" i="2"/>
  <c r="R313" i="2"/>
  <c r="R312" i="2"/>
  <c r="P313" i="2"/>
  <c r="P312" i="2"/>
  <c r="BI311" i="2"/>
  <c r="BH311" i="2"/>
  <c r="BG311" i="2"/>
  <c r="BF311" i="2"/>
  <c r="T311" i="2"/>
  <c r="T310" i="2"/>
  <c r="R311" i="2"/>
  <c r="R310" i="2"/>
  <c r="P311" i="2"/>
  <c r="P310" i="2"/>
  <c r="BI309" i="2"/>
  <c r="BH309" i="2"/>
  <c r="BG309" i="2"/>
  <c r="BF309" i="2"/>
  <c r="T309" i="2"/>
  <c r="R309" i="2"/>
  <c r="P309" i="2"/>
  <c r="BI308" i="2"/>
  <c r="BH308" i="2"/>
  <c r="BG308" i="2"/>
  <c r="BF308" i="2"/>
  <c r="T308" i="2"/>
  <c r="R308" i="2"/>
  <c r="P308" i="2"/>
  <c r="BI307" i="2"/>
  <c r="BH307" i="2"/>
  <c r="BG307" i="2"/>
  <c r="BF307" i="2"/>
  <c r="T307" i="2"/>
  <c r="R307" i="2"/>
  <c r="P307" i="2"/>
  <c r="BI304" i="2"/>
  <c r="BH304" i="2"/>
  <c r="BG304" i="2"/>
  <c r="BF304" i="2"/>
  <c r="T304" i="2"/>
  <c r="T303" i="2"/>
  <c r="R304" i="2"/>
  <c r="R303" i="2" s="1"/>
  <c r="P304" i="2"/>
  <c r="P303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5" i="2"/>
  <c r="BH295" i="2"/>
  <c r="BG295" i="2"/>
  <c r="BF295" i="2"/>
  <c r="T295" i="2"/>
  <c r="R295" i="2"/>
  <c r="P295" i="2"/>
  <c r="BI293" i="2"/>
  <c r="BH293" i="2"/>
  <c r="BG293" i="2"/>
  <c r="BF293" i="2"/>
  <c r="T293" i="2"/>
  <c r="R293" i="2"/>
  <c r="P293" i="2"/>
  <c r="BI291" i="2"/>
  <c r="BH291" i="2"/>
  <c r="BG291" i="2"/>
  <c r="BF291" i="2"/>
  <c r="T291" i="2"/>
  <c r="R291" i="2"/>
  <c r="P291" i="2"/>
  <c r="BI289" i="2"/>
  <c r="BH289" i="2"/>
  <c r="BG289" i="2"/>
  <c r="BF289" i="2"/>
  <c r="T289" i="2"/>
  <c r="R289" i="2"/>
  <c r="P289" i="2"/>
  <c r="BI287" i="2"/>
  <c r="BH287" i="2"/>
  <c r="BG287" i="2"/>
  <c r="BF287" i="2"/>
  <c r="T287" i="2"/>
  <c r="R287" i="2"/>
  <c r="P287" i="2"/>
  <c r="BI286" i="2"/>
  <c r="BH286" i="2"/>
  <c r="BG286" i="2"/>
  <c r="BF286" i="2"/>
  <c r="T286" i="2"/>
  <c r="R286" i="2"/>
  <c r="P286" i="2"/>
  <c r="BI284" i="2"/>
  <c r="BH284" i="2"/>
  <c r="BG284" i="2"/>
  <c r="BF284" i="2"/>
  <c r="T284" i="2"/>
  <c r="R284" i="2"/>
  <c r="P284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4" i="2"/>
  <c r="BH254" i="2"/>
  <c r="BG254" i="2"/>
  <c r="BF254" i="2"/>
  <c r="T254" i="2"/>
  <c r="R254" i="2"/>
  <c r="P254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5" i="2"/>
  <c r="BH245" i="2"/>
  <c r="BG245" i="2"/>
  <c r="BF245" i="2"/>
  <c r="T245" i="2"/>
  <c r="R245" i="2"/>
  <c r="P245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T223" i="2"/>
  <c r="R224" i="2"/>
  <c r="R223" i="2"/>
  <c r="P224" i="2"/>
  <c r="P223" i="2"/>
  <c r="BI221" i="2"/>
  <c r="BH221" i="2"/>
  <c r="BG221" i="2"/>
  <c r="BF221" i="2"/>
  <c r="T221" i="2"/>
  <c r="R221" i="2"/>
  <c r="P221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08" i="2"/>
  <c r="BH208" i="2"/>
  <c r="BG208" i="2"/>
  <c r="BF208" i="2"/>
  <c r="T208" i="2"/>
  <c r="R208" i="2"/>
  <c r="P208" i="2"/>
  <c r="BI204" i="2"/>
  <c r="BH204" i="2"/>
  <c r="BG204" i="2"/>
  <c r="BF204" i="2"/>
  <c r="T204" i="2"/>
  <c r="R204" i="2"/>
  <c r="P204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4" i="2"/>
  <c r="BH164" i="2"/>
  <c r="BG164" i="2"/>
  <c r="BF164" i="2"/>
  <c r="T164" i="2"/>
  <c r="R164" i="2"/>
  <c r="P164" i="2"/>
  <c r="BI160" i="2"/>
  <c r="BH160" i="2"/>
  <c r="BG160" i="2"/>
  <c r="BF160" i="2"/>
  <c r="T160" i="2"/>
  <c r="R160" i="2"/>
  <c r="P160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J125" i="2"/>
  <c r="J124" i="2"/>
  <c r="F124" i="2"/>
  <c r="F122" i="2"/>
  <c r="E120" i="2"/>
  <c r="J92" i="2"/>
  <c r="J91" i="2"/>
  <c r="F91" i="2"/>
  <c r="F89" i="2"/>
  <c r="E87" i="2"/>
  <c r="J18" i="2"/>
  <c r="E18" i="2"/>
  <c r="F125" i="2"/>
  <c r="J17" i="2"/>
  <c r="J12" i="2"/>
  <c r="J89" i="2" s="1"/>
  <c r="E7" i="2"/>
  <c r="E118" i="2"/>
  <c r="L90" i="1"/>
  <c r="AM90" i="1"/>
  <c r="AM89" i="1"/>
  <c r="L89" i="1"/>
  <c r="AM87" i="1"/>
  <c r="L87" i="1"/>
  <c r="L85" i="1"/>
  <c r="L84" i="1"/>
  <c r="BK124" i="5"/>
  <c r="J124" i="5"/>
  <c r="BK122" i="5"/>
  <c r="J122" i="5"/>
  <c r="J282" i="4"/>
  <c r="J271" i="4"/>
  <c r="BK265" i="4"/>
  <c r="BK261" i="4"/>
  <c r="J257" i="4"/>
  <c r="BK252" i="4"/>
  <c r="J250" i="4"/>
  <c r="BK249" i="4"/>
  <c r="BK248" i="4"/>
  <c r="J246" i="4"/>
  <c r="BK245" i="4"/>
  <c r="BK243" i="4"/>
  <c r="J242" i="4"/>
  <c r="J241" i="4"/>
  <c r="J240" i="4"/>
  <c r="BK239" i="4"/>
  <c r="BK231" i="4"/>
  <c r="BK230" i="4"/>
  <c r="BK229" i="4"/>
  <c r="J228" i="4"/>
  <c r="BK226" i="4"/>
  <c r="BK225" i="4"/>
  <c r="BK224" i="4"/>
  <c r="J222" i="4"/>
  <c r="J213" i="4"/>
  <c r="BK202" i="4"/>
  <c r="J198" i="4"/>
  <c r="BK196" i="4"/>
  <c r="J184" i="4"/>
  <c r="J178" i="4"/>
  <c r="BK170" i="4"/>
  <c r="BK163" i="4"/>
  <c r="BK162" i="4"/>
  <c r="J157" i="4"/>
  <c r="BK151" i="4"/>
  <c r="J142" i="4"/>
  <c r="BK141" i="4"/>
  <c r="BK140" i="4"/>
  <c r="J138" i="4"/>
  <c r="BK135" i="4"/>
  <c r="J134" i="4"/>
  <c r="BK256" i="3"/>
  <c r="J246" i="3"/>
  <c r="J245" i="3"/>
  <c r="BK243" i="3"/>
  <c r="J242" i="3"/>
  <c r="BK240" i="3"/>
  <c r="J238" i="3"/>
  <c r="J231" i="3"/>
  <c r="J227" i="3"/>
  <c r="J224" i="3"/>
  <c r="J217" i="3"/>
  <c r="BK212" i="3"/>
  <c r="BK210" i="3"/>
  <c r="J206" i="3"/>
  <c r="BK204" i="3"/>
  <c r="J200" i="3"/>
  <c r="BK198" i="3"/>
  <c r="J197" i="3"/>
  <c r="J186" i="3"/>
  <c r="BK174" i="3"/>
  <c r="J172" i="3"/>
  <c r="J156" i="3"/>
  <c r="BK141" i="3"/>
  <c r="BK139" i="3"/>
  <c r="J134" i="3"/>
  <c r="J130" i="3"/>
  <c r="BK129" i="3"/>
  <c r="BK128" i="3"/>
  <c r="J311" i="2"/>
  <c r="J309" i="2"/>
  <c r="J308" i="2"/>
  <c r="J307" i="2"/>
  <c r="J300" i="2"/>
  <c r="BK295" i="2"/>
  <c r="J293" i="2"/>
  <c r="J289" i="2"/>
  <c r="BK286" i="2"/>
  <c r="BK284" i="2"/>
  <c r="J283" i="2"/>
  <c r="J282" i="2"/>
  <c r="BK280" i="2"/>
  <c r="J272" i="2"/>
  <c r="J270" i="2"/>
  <c r="J267" i="2"/>
  <c r="J262" i="2"/>
  <c r="J259" i="2"/>
  <c r="BK258" i="2"/>
  <c r="J257" i="2"/>
  <c r="BK255" i="2"/>
  <c r="J254" i="2"/>
  <c r="BK249" i="2"/>
  <c r="BK238" i="2"/>
  <c r="BK236" i="2"/>
  <c r="BK234" i="2"/>
  <c r="J232" i="2"/>
  <c r="J228" i="2"/>
  <c r="BK227" i="2"/>
  <c r="J227" i="2"/>
  <c r="J217" i="2"/>
  <c r="BK216" i="2"/>
  <c r="J214" i="2"/>
  <c r="BK213" i="2"/>
  <c r="J189" i="2"/>
  <c r="BK188" i="2"/>
  <c r="BK185" i="2"/>
  <c r="BK182" i="2"/>
  <c r="J174" i="2"/>
  <c r="BK173" i="2"/>
  <c r="BK171" i="2"/>
  <c r="J169" i="2"/>
  <c r="J167" i="2"/>
  <c r="BK164" i="2"/>
  <c r="J147" i="2"/>
  <c r="BK145" i="2"/>
  <c r="J143" i="2"/>
  <c r="J136" i="2"/>
  <c r="BK134" i="2"/>
  <c r="J131" i="2"/>
  <c r="BK278" i="4"/>
  <c r="BK274" i="4"/>
  <c r="BK271" i="4"/>
  <c r="BK269" i="4"/>
  <c r="BK268" i="4"/>
  <c r="J264" i="4"/>
  <c r="J259" i="4"/>
  <c r="BK257" i="4"/>
  <c r="BK256" i="4"/>
  <c r="J253" i="4"/>
  <c r="J252" i="4"/>
  <c r="J251" i="4"/>
  <c r="J248" i="4"/>
  <c r="J247" i="4"/>
  <c r="J244" i="4"/>
  <c r="J243" i="4"/>
  <c r="J239" i="4"/>
  <c r="J238" i="4"/>
  <c r="J229" i="4"/>
  <c r="BK228" i="4"/>
  <c r="J218" i="4"/>
  <c r="BK216" i="4"/>
  <c r="BK212" i="4"/>
  <c r="BK207" i="4"/>
  <c r="J205" i="4"/>
  <c r="J202" i="4"/>
  <c r="BK198" i="4"/>
  <c r="J196" i="4"/>
  <c r="BK182" i="4"/>
  <c r="J173" i="4"/>
  <c r="BK169" i="4"/>
  <c r="J163" i="4"/>
  <c r="J151" i="4"/>
  <c r="BK145" i="4"/>
  <c r="BK142" i="4"/>
  <c r="J254" i="3"/>
  <c r="BK253" i="3"/>
  <c r="J252" i="3"/>
  <c r="BK249" i="3"/>
  <c r="BK246" i="3"/>
  <c r="BK242" i="3"/>
  <c r="J240" i="3"/>
  <c r="J234" i="3"/>
  <c r="BK232" i="3"/>
  <c r="BK225" i="3"/>
  <c r="BK224" i="3"/>
  <c r="BK223" i="3"/>
  <c r="J220" i="3"/>
  <c r="J212" i="3"/>
  <c r="BK202" i="3"/>
  <c r="BK200" i="3"/>
  <c r="BK194" i="3"/>
  <c r="J189" i="3"/>
  <c r="BK186" i="3"/>
  <c r="BK181" i="3"/>
  <c r="J178" i="3"/>
  <c r="J177" i="3"/>
  <c r="BK175" i="3"/>
  <c r="BK172" i="3"/>
  <c r="BK170" i="3"/>
  <c r="J165" i="3"/>
  <c r="BK163" i="3"/>
  <c r="BK160" i="3"/>
  <c r="J150" i="3"/>
  <c r="BK147" i="3"/>
  <c r="J145" i="3"/>
  <c r="J143" i="3"/>
  <c r="J139" i="3"/>
  <c r="BK138" i="3"/>
  <c r="J137" i="3"/>
  <c r="BK134" i="3"/>
  <c r="J131" i="3"/>
  <c r="BK130" i="3"/>
  <c r="BK313" i="2"/>
  <c r="J313" i="2"/>
  <c r="BK307" i="2"/>
  <c r="J304" i="2"/>
  <c r="J301" i="2"/>
  <c r="J298" i="2"/>
  <c r="BK291" i="2"/>
  <c r="J287" i="2"/>
  <c r="J286" i="2"/>
  <c r="J284" i="2"/>
  <c r="BK283" i="2"/>
  <c r="BK278" i="2"/>
  <c r="J268" i="2"/>
  <c r="BK260" i="2"/>
  <c r="BK257" i="2"/>
  <c r="BK256" i="2"/>
  <c r="J255" i="2"/>
  <c r="BK247" i="2"/>
  <c r="J245" i="2"/>
  <c r="J239" i="2"/>
  <c r="BK231" i="2"/>
  <c r="BK224" i="2"/>
  <c r="BK217" i="2"/>
  <c r="J204" i="2"/>
  <c r="BK198" i="2"/>
  <c r="BK196" i="2"/>
  <c r="BK194" i="2"/>
  <c r="J193" i="2"/>
  <c r="BK179" i="2"/>
  <c r="J178" i="2"/>
  <c r="J176" i="2"/>
  <c r="J164" i="2"/>
  <c r="J160" i="2"/>
  <c r="BK154" i="2"/>
  <c r="J150" i="2"/>
  <c r="BK143" i="2"/>
  <c r="J142" i="2"/>
  <c r="BK141" i="2"/>
  <c r="BK137" i="2"/>
  <c r="BK136" i="2"/>
  <c r="BK135" i="2"/>
  <c r="BK133" i="2"/>
  <c r="J132" i="2"/>
  <c r="AS94" i="1"/>
  <c r="BK284" i="4"/>
  <c r="J284" i="4"/>
  <c r="BK282" i="4"/>
  <c r="J280" i="4"/>
  <c r="J279" i="4"/>
  <c r="J278" i="4"/>
  <c r="BK267" i="4"/>
  <c r="J265" i="4"/>
  <c r="BK255" i="4"/>
  <c r="J254" i="4"/>
  <c r="BK253" i="4"/>
  <c r="BK251" i="4"/>
  <c r="BK250" i="4"/>
  <c r="J249" i="4"/>
  <c r="BK247" i="4"/>
  <c r="BK246" i="4"/>
  <c r="J245" i="4"/>
  <c r="BK244" i="4"/>
  <c r="BK241" i="4"/>
  <c r="BK240" i="4"/>
  <c r="BK237" i="4"/>
  <c r="BK235" i="4"/>
  <c r="BK232" i="4"/>
  <c r="BK220" i="4"/>
  <c r="BK218" i="4"/>
  <c r="J216" i="4"/>
  <c r="J214" i="4"/>
  <c r="BK213" i="4"/>
  <c r="J212" i="4"/>
  <c r="J207" i="4"/>
  <c r="BK205" i="4"/>
  <c r="J192" i="4"/>
  <c r="BK186" i="4"/>
  <c r="BK180" i="4"/>
  <c r="BK157" i="4"/>
  <c r="J145" i="4"/>
  <c r="BK138" i="4"/>
  <c r="J135" i="4"/>
  <c r="BK134" i="4"/>
  <c r="J256" i="3"/>
  <c r="BK254" i="3"/>
  <c r="J253" i="3"/>
  <c r="BK252" i="3"/>
  <c r="BK245" i="3"/>
  <c r="J243" i="3"/>
  <c r="BK238" i="3"/>
  <c r="BK236" i="3"/>
  <c r="BK234" i="3"/>
  <c r="J208" i="3"/>
  <c r="BK206" i="3"/>
  <c r="J204" i="3"/>
  <c r="J198" i="3"/>
  <c r="BK197" i="3"/>
  <c r="J192" i="3"/>
  <c r="J181" i="3"/>
  <c r="J175" i="3"/>
  <c r="J174" i="3"/>
  <c r="J170" i="3"/>
  <c r="J169" i="3"/>
  <c r="J167" i="3"/>
  <c r="J160" i="3"/>
  <c r="BK156" i="3"/>
  <c r="BK150" i="3"/>
  <c r="J147" i="3"/>
  <c r="J142" i="3"/>
  <c r="J141" i="3"/>
  <c r="BK131" i="3"/>
  <c r="J129" i="3"/>
  <c r="J128" i="3"/>
  <c r="BK301" i="2"/>
  <c r="BK298" i="2"/>
  <c r="BK297" i="2"/>
  <c r="J295" i="2"/>
  <c r="BK270" i="2"/>
  <c r="BK268" i="2"/>
  <c r="BK267" i="2"/>
  <c r="J266" i="2"/>
  <c r="BK259" i="2"/>
  <c r="J258" i="2"/>
  <c r="BK254" i="2"/>
  <c r="J249" i="2"/>
  <c r="J248" i="2"/>
  <c r="BK242" i="2"/>
  <c r="J236" i="2"/>
  <c r="J234" i="2"/>
  <c r="BK233" i="2"/>
  <c r="BK228" i="2"/>
  <c r="BK226" i="2"/>
  <c r="J224" i="2"/>
  <c r="J221" i="2"/>
  <c r="J212" i="2"/>
  <c r="J208" i="2"/>
  <c r="BK204" i="2"/>
  <c r="BK200" i="2"/>
  <c r="J199" i="2"/>
  <c r="J197" i="2"/>
  <c r="BK192" i="2"/>
  <c r="BK191" i="2"/>
  <c r="J190" i="2"/>
  <c r="BK189" i="2"/>
  <c r="J186" i="2"/>
  <c r="J182" i="2"/>
  <c r="J181" i="2"/>
  <c r="J179" i="2"/>
  <c r="BK178" i="2"/>
  <c r="BK176" i="2"/>
  <c r="BK174" i="2"/>
  <c r="J171" i="2"/>
  <c r="BK169" i="2"/>
  <c r="BK167" i="2"/>
  <c r="J151" i="2"/>
  <c r="BK150" i="2"/>
  <c r="BK147" i="2"/>
  <c r="BK142" i="2"/>
  <c r="J135" i="2"/>
  <c r="J134" i="2"/>
  <c r="J133" i="2"/>
  <c r="BK132" i="2"/>
  <c r="BK131" i="2"/>
  <c r="BK280" i="4"/>
  <c r="BK279" i="4"/>
  <c r="J274" i="4"/>
  <c r="J269" i="4"/>
  <c r="J268" i="4"/>
  <c r="J267" i="4"/>
  <c r="BK264" i="4"/>
  <c r="J261" i="4"/>
  <c r="BK259" i="4"/>
  <c r="J256" i="4"/>
  <c r="J255" i="4"/>
  <c r="BK254" i="4"/>
  <c r="BK242" i="4"/>
  <c r="BK238" i="4"/>
  <c r="J237" i="4"/>
  <c r="J235" i="4"/>
  <c r="J232" i="4"/>
  <c r="J231" i="4"/>
  <c r="J230" i="4"/>
  <c r="J226" i="4"/>
  <c r="J225" i="4"/>
  <c r="J224" i="4"/>
  <c r="BK222" i="4"/>
  <c r="J220" i="4"/>
  <c r="BK214" i="4"/>
  <c r="BK192" i="4"/>
  <c r="J186" i="4"/>
  <c r="BK184" i="4"/>
  <c r="J182" i="4"/>
  <c r="J180" i="4"/>
  <c r="BK178" i="4"/>
  <c r="BK173" i="4"/>
  <c r="J170" i="4"/>
  <c r="J169" i="4"/>
  <c r="J162" i="4"/>
  <c r="J141" i="4"/>
  <c r="J140" i="4"/>
  <c r="J249" i="3"/>
  <c r="J236" i="3"/>
  <c r="J232" i="3"/>
  <c r="BK231" i="3"/>
  <c r="BK227" i="3"/>
  <c r="J225" i="3"/>
  <c r="J223" i="3"/>
  <c r="BK220" i="3"/>
  <c r="BK217" i="3"/>
  <c r="J210" i="3"/>
  <c r="BK208" i="3"/>
  <c r="J202" i="3"/>
  <c r="J194" i="3"/>
  <c r="BK192" i="3"/>
  <c r="BK189" i="3"/>
  <c r="BK178" i="3"/>
  <c r="BK177" i="3"/>
  <c r="BK169" i="3"/>
  <c r="BK167" i="3"/>
  <c r="BK165" i="3"/>
  <c r="J163" i="3"/>
  <c r="BK145" i="3"/>
  <c r="BK143" i="3"/>
  <c r="BK142" i="3"/>
  <c r="J138" i="3"/>
  <c r="BK137" i="3"/>
  <c r="BK311" i="2"/>
  <c r="BK309" i="2"/>
  <c r="BK308" i="2"/>
  <c r="BK304" i="2"/>
  <c r="BK300" i="2"/>
  <c r="J297" i="2"/>
  <c r="BK293" i="2"/>
  <c r="J291" i="2"/>
  <c r="BK289" i="2"/>
  <c r="BK287" i="2"/>
  <c r="BK282" i="2"/>
  <c r="J280" i="2"/>
  <c r="J278" i="2"/>
  <c r="BK272" i="2"/>
  <c r="BK266" i="2"/>
  <c r="BK262" i="2"/>
  <c r="J260" i="2"/>
  <c r="J256" i="2"/>
  <c r="BK248" i="2"/>
  <c r="J247" i="2"/>
  <c r="BK245" i="2"/>
  <c r="J242" i="2"/>
  <c r="BK239" i="2"/>
  <c r="J238" i="2"/>
  <c r="J233" i="2"/>
  <c r="BK232" i="2"/>
  <c r="J231" i="2"/>
  <c r="J226" i="2"/>
  <c r="BK221" i="2"/>
  <c r="J216" i="2"/>
  <c r="BK214" i="2"/>
  <c r="J213" i="2"/>
  <c r="BK212" i="2"/>
  <c r="BK208" i="2"/>
  <c r="J200" i="2"/>
  <c r="BK199" i="2"/>
  <c r="J198" i="2"/>
  <c r="BK197" i="2"/>
  <c r="J196" i="2"/>
  <c r="J194" i="2"/>
  <c r="BK193" i="2"/>
  <c r="J192" i="2"/>
  <c r="J191" i="2"/>
  <c r="BK190" i="2"/>
  <c r="J188" i="2"/>
  <c r="BK186" i="2"/>
  <c r="J185" i="2"/>
  <c r="BK181" i="2"/>
  <c r="J173" i="2"/>
  <c r="BK160" i="2"/>
  <c r="J154" i="2"/>
  <c r="BK151" i="2"/>
  <c r="J145" i="2"/>
  <c r="J141" i="2"/>
  <c r="J137" i="2"/>
  <c r="BK130" i="2" l="1"/>
  <c r="BK184" i="2"/>
  <c r="J184" i="2"/>
  <c r="J99" i="2"/>
  <c r="BK225" i="2"/>
  <c r="J225" i="2" s="1"/>
  <c r="J101" i="2" s="1"/>
  <c r="BK244" i="2"/>
  <c r="J244" i="2" s="1"/>
  <c r="J102" i="2" s="1"/>
  <c r="BK288" i="2"/>
  <c r="J288" i="2"/>
  <c r="J103" i="2" s="1"/>
  <c r="T306" i="2"/>
  <c r="T305" i="2"/>
  <c r="P127" i="3"/>
  <c r="T180" i="3"/>
  <c r="P211" i="3"/>
  <c r="R233" i="3"/>
  <c r="T251" i="3"/>
  <c r="T250" i="3" s="1"/>
  <c r="P133" i="4"/>
  <c r="R211" i="4"/>
  <c r="P223" i="4"/>
  <c r="P258" i="4"/>
  <c r="P130" i="2"/>
  <c r="T184" i="2"/>
  <c r="T225" i="2"/>
  <c r="T129" i="2" s="1"/>
  <c r="T128" i="2" s="1"/>
  <c r="T244" i="2"/>
  <c r="R288" i="2"/>
  <c r="P306" i="2"/>
  <c r="P305" i="2"/>
  <c r="T127" i="3"/>
  <c r="BK211" i="3"/>
  <c r="J211" i="3"/>
  <c r="J100" i="3"/>
  <c r="BK233" i="3"/>
  <c r="J233" i="3" s="1"/>
  <c r="J101" i="3" s="1"/>
  <c r="BK251" i="3"/>
  <c r="J251" i="3" s="1"/>
  <c r="J104" i="3" s="1"/>
  <c r="BK133" i="4"/>
  <c r="T211" i="4"/>
  <c r="T223" i="4"/>
  <c r="BK263" i="4"/>
  <c r="J263" i="4"/>
  <c r="J104" i="4"/>
  <c r="T263" i="4"/>
  <c r="R130" i="2"/>
  <c r="R184" i="2"/>
  <c r="P225" i="2"/>
  <c r="P244" i="2"/>
  <c r="T288" i="2"/>
  <c r="BK306" i="2"/>
  <c r="J306" i="2"/>
  <c r="J106" i="2" s="1"/>
  <c r="R127" i="3"/>
  <c r="BK180" i="3"/>
  <c r="J180" i="3"/>
  <c r="J99" i="3" s="1"/>
  <c r="P180" i="3"/>
  <c r="T211" i="3"/>
  <c r="P233" i="3"/>
  <c r="R251" i="3"/>
  <c r="R250" i="3" s="1"/>
  <c r="R133" i="4"/>
  <c r="BK223" i="4"/>
  <c r="J223" i="4" s="1"/>
  <c r="J102" i="4" s="1"/>
  <c r="BK258" i="4"/>
  <c r="J258" i="4"/>
  <c r="J103" i="4" s="1"/>
  <c r="R258" i="4"/>
  <c r="P263" i="4"/>
  <c r="P277" i="4"/>
  <c r="P276" i="4" s="1"/>
  <c r="T130" i="2"/>
  <c r="P184" i="2"/>
  <c r="R225" i="2"/>
  <c r="R244" i="2"/>
  <c r="P288" i="2"/>
  <c r="R306" i="2"/>
  <c r="R305" i="2" s="1"/>
  <c r="BK127" i="3"/>
  <c r="J127" i="3"/>
  <c r="J98" i="3" s="1"/>
  <c r="R180" i="3"/>
  <c r="R211" i="3"/>
  <c r="T233" i="3"/>
  <c r="P251" i="3"/>
  <c r="P250" i="3" s="1"/>
  <c r="T133" i="4"/>
  <c r="T132" i="4"/>
  <c r="BK211" i="4"/>
  <c r="J211" i="4" s="1"/>
  <c r="J101" i="4" s="1"/>
  <c r="P211" i="4"/>
  <c r="R223" i="4"/>
  <c r="T258" i="4"/>
  <c r="R263" i="4"/>
  <c r="BK277" i="4"/>
  <c r="J277" i="4" s="1"/>
  <c r="J109" i="4" s="1"/>
  <c r="R277" i="4"/>
  <c r="R276" i="4"/>
  <c r="T277" i="4"/>
  <c r="T276" i="4" s="1"/>
  <c r="E85" i="2"/>
  <c r="J122" i="2"/>
  <c r="BE131" i="2"/>
  <c r="BE133" i="2"/>
  <c r="BE134" i="2"/>
  <c r="BE142" i="2"/>
  <c r="BE147" i="2"/>
  <c r="BE164" i="2"/>
  <c r="BE167" i="2"/>
  <c r="BE174" i="2"/>
  <c r="BE182" i="2"/>
  <c r="BE226" i="2"/>
  <c r="BE228" i="2"/>
  <c r="BE234" i="2"/>
  <c r="BE254" i="2"/>
  <c r="BE257" i="2"/>
  <c r="BE258" i="2"/>
  <c r="BE259" i="2"/>
  <c r="BE267" i="2"/>
  <c r="BE268" i="2"/>
  <c r="BE283" i="2"/>
  <c r="BE284" i="2"/>
  <c r="BE291" i="2"/>
  <c r="BE293" i="2"/>
  <c r="BE300" i="2"/>
  <c r="BK303" i="2"/>
  <c r="J303" i="2" s="1"/>
  <c r="J104" i="2" s="1"/>
  <c r="BK312" i="2"/>
  <c r="J312" i="2"/>
  <c r="J108" i="2" s="1"/>
  <c r="BE128" i="3"/>
  <c r="BE129" i="3"/>
  <c r="BE130" i="3"/>
  <c r="BE131" i="3"/>
  <c r="BE139" i="3"/>
  <c r="BE147" i="3"/>
  <c r="BE150" i="3"/>
  <c r="BE156" i="3"/>
  <c r="BE170" i="3"/>
  <c r="BE174" i="3"/>
  <c r="BE181" i="3"/>
  <c r="BE198" i="3"/>
  <c r="BE204" i="3"/>
  <c r="BE210" i="3"/>
  <c r="BE238" i="3"/>
  <c r="BE242" i="3"/>
  <c r="BE245" i="3"/>
  <c r="BE252" i="3"/>
  <c r="E85" i="4"/>
  <c r="F128" i="4"/>
  <c r="BE134" i="4"/>
  <c r="BE142" i="4"/>
  <c r="BE151" i="4"/>
  <c r="BE196" i="4"/>
  <c r="BE198" i="4"/>
  <c r="BE202" i="4"/>
  <c r="BE205" i="4"/>
  <c r="BE212" i="4"/>
  <c r="BE228" i="4"/>
  <c r="BE239" i="4"/>
  <c r="BE243" i="4"/>
  <c r="BE244" i="4"/>
  <c r="BE245" i="4"/>
  <c r="BE246" i="4"/>
  <c r="BE247" i="4"/>
  <c r="BE248" i="4"/>
  <c r="BE249" i="4"/>
  <c r="BE250" i="4"/>
  <c r="BE252" i="4"/>
  <c r="BE256" i="4"/>
  <c r="BE282" i="4"/>
  <c r="BK204" i="4"/>
  <c r="J204" i="4"/>
  <c r="J99" i="4" s="1"/>
  <c r="BE136" i="2"/>
  <c r="BE137" i="2"/>
  <c r="BE143" i="2"/>
  <c r="BE160" i="2"/>
  <c r="BE193" i="2"/>
  <c r="BE194" i="2"/>
  <c r="BE213" i="2"/>
  <c r="BE214" i="2"/>
  <c r="BE216" i="2"/>
  <c r="BE231" i="2"/>
  <c r="BE238" i="2"/>
  <c r="BE245" i="2"/>
  <c r="BE256" i="2"/>
  <c r="BE260" i="2"/>
  <c r="BE272" i="2"/>
  <c r="BE278" i="2"/>
  <c r="BE280" i="2"/>
  <c r="BE282" i="2"/>
  <c r="BE286" i="2"/>
  <c r="BE304" i="2"/>
  <c r="BE307" i="2"/>
  <c r="BE308" i="2"/>
  <c r="BK310" i="2"/>
  <c r="J310" i="2" s="1"/>
  <c r="J107" i="2" s="1"/>
  <c r="F92" i="3"/>
  <c r="BE134" i="3"/>
  <c r="BE137" i="3"/>
  <c r="BE138" i="3"/>
  <c r="BE143" i="3"/>
  <c r="BE163" i="3"/>
  <c r="BE172" i="3"/>
  <c r="BE208" i="3"/>
  <c r="BE212" i="3"/>
  <c r="BE223" i="3"/>
  <c r="BE225" i="3"/>
  <c r="BE231" i="3"/>
  <c r="BE240" i="3"/>
  <c r="BE246" i="3"/>
  <c r="BK255" i="3"/>
  <c r="J255" i="3" s="1"/>
  <c r="J105" i="3" s="1"/>
  <c r="J89" i="4"/>
  <c r="BE140" i="4"/>
  <c r="BE141" i="4"/>
  <c r="BE145" i="4"/>
  <c r="BE162" i="4"/>
  <c r="BE163" i="4"/>
  <c r="BE169" i="4"/>
  <c r="BE170" i="4"/>
  <c r="BE173" i="4"/>
  <c r="BE182" i="4"/>
  <c r="BE192" i="4"/>
  <c r="BE222" i="4"/>
  <c r="BE224" i="4"/>
  <c r="BE226" i="4"/>
  <c r="BE238" i="4"/>
  <c r="BE242" i="4"/>
  <c r="BE257" i="4"/>
  <c r="BE261" i="4"/>
  <c r="BE268" i="4"/>
  <c r="BE269" i="4"/>
  <c r="BE271" i="4"/>
  <c r="BE284" i="4"/>
  <c r="BK206" i="4"/>
  <c r="J206" i="4"/>
  <c r="J100" i="4"/>
  <c r="F92" i="2"/>
  <c r="BE145" i="2"/>
  <c r="BE169" i="2"/>
  <c r="BE171" i="2"/>
  <c r="BE173" i="2"/>
  <c r="BE181" i="2"/>
  <c r="BE185" i="2"/>
  <c r="BE186" i="2"/>
  <c r="BE188" i="2"/>
  <c r="BE189" i="2"/>
  <c r="BE190" i="2"/>
  <c r="BE199" i="2"/>
  <c r="BE204" i="2"/>
  <c r="BE212" i="2"/>
  <c r="BE217" i="2"/>
  <c r="BE227" i="2"/>
  <c r="BE232" i="2"/>
  <c r="BE233" i="2"/>
  <c r="BE236" i="2"/>
  <c r="BE248" i="2"/>
  <c r="BE249" i="2"/>
  <c r="BE262" i="2"/>
  <c r="BE266" i="2"/>
  <c r="BE270" i="2"/>
  <c r="BE287" i="2"/>
  <c r="BE289" i="2"/>
  <c r="BE295" i="2"/>
  <c r="BE298" i="2"/>
  <c r="BE309" i="2"/>
  <c r="BE311" i="2"/>
  <c r="BE313" i="2"/>
  <c r="J89" i="3"/>
  <c r="BE141" i="3"/>
  <c r="BE167" i="3"/>
  <c r="BE177" i="3"/>
  <c r="BE189" i="3"/>
  <c r="BE192" i="3"/>
  <c r="BE197" i="3"/>
  <c r="BE202" i="3"/>
  <c r="BE206" i="3"/>
  <c r="BE227" i="3"/>
  <c r="BE234" i="3"/>
  <c r="BE236" i="3"/>
  <c r="BE243" i="3"/>
  <c r="BK248" i="3"/>
  <c r="J248" i="3" s="1"/>
  <c r="J102" i="3" s="1"/>
  <c r="BE135" i="4"/>
  <c r="BE138" i="4"/>
  <c r="BE157" i="4"/>
  <c r="BE178" i="4"/>
  <c r="BE184" i="4"/>
  <c r="BE213" i="4"/>
  <c r="BE220" i="4"/>
  <c r="BE225" i="4"/>
  <c r="BE229" i="4"/>
  <c r="BE230" i="4"/>
  <c r="BE231" i="4"/>
  <c r="BE235" i="4"/>
  <c r="BE241" i="4"/>
  <c r="BE251" i="4"/>
  <c r="BE253" i="4"/>
  <c r="BE259" i="4"/>
  <c r="BE264" i="4"/>
  <c r="BE265" i="4"/>
  <c r="BE267" i="4"/>
  <c r="BE279" i="4"/>
  <c r="BE280" i="4"/>
  <c r="BK270" i="4"/>
  <c r="J270" i="4" s="1"/>
  <c r="J105" i="4" s="1"/>
  <c r="BE132" i="2"/>
  <c r="BE135" i="2"/>
  <c r="BE141" i="2"/>
  <c r="BE150" i="2"/>
  <c r="BE151" i="2"/>
  <c r="BE154" i="2"/>
  <c r="BE176" i="2"/>
  <c r="BE178" i="2"/>
  <c r="BE179" i="2"/>
  <c r="BE191" i="2"/>
  <c r="BE192" i="2"/>
  <c r="BE196" i="2"/>
  <c r="BE197" i="2"/>
  <c r="BE198" i="2"/>
  <c r="BE200" i="2"/>
  <c r="BE208" i="2"/>
  <c r="BE221" i="2"/>
  <c r="BE224" i="2"/>
  <c r="BE239" i="2"/>
  <c r="BE242" i="2"/>
  <c r="BE247" i="2"/>
  <c r="BE255" i="2"/>
  <c r="BE297" i="2"/>
  <c r="BE301" i="2"/>
  <c r="BK223" i="2"/>
  <c r="J223" i="2" s="1"/>
  <c r="J100" i="2" s="1"/>
  <c r="E85" i="3"/>
  <c r="BE142" i="3"/>
  <c r="BE145" i="3"/>
  <c r="BE160" i="3"/>
  <c r="BE165" i="3"/>
  <c r="BE169" i="3"/>
  <c r="BE175" i="3"/>
  <c r="BE178" i="3"/>
  <c r="BE186" i="3"/>
  <c r="BE194" i="3"/>
  <c r="BE200" i="3"/>
  <c r="BE217" i="3"/>
  <c r="BE220" i="3"/>
  <c r="BE224" i="3"/>
  <c r="BE232" i="3"/>
  <c r="BE249" i="3"/>
  <c r="BE253" i="3"/>
  <c r="BE254" i="3"/>
  <c r="BE256" i="3"/>
  <c r="BE180" i="4"/>
  <c r="BE186" i="4"/>
  <c r="BE207" i="4"/>
  <c r="BE214" i="4"/>
  <c r="BE216" i="4"/>
  <c r="BE218" i="4"/>
  <c r="BE232" i="4"/>
  <c r="BE237" i="4"/>
  <c r="BE240" i="4"/>
  <c r="BE254" i="4"/>
  <c r="BE255" i="4"/>
  <c r="BE274" i="4"/>
  <c r="BE278" i="4"/>
  <c r="BK273" i="4"/>
  <c r="J273" i="4"/>
  <c r="J107" i="4" s="1"/>
  <c r="BK281" i="4"/>
  <c r="J281" i="4"/>
  <c r="J110" i="4"/>
  <c r="BK283" i="4"/>
  <c r="J283" i="4" s="1"/>
  <c r="J111" i="4" s="1"/>
  <c r="E85" i="5"/>
  <c r="J89" i="5"/>
  <c r="F92" i="5"/>
  <c r="BE122" i="5"/>
  <c r="BE124" i="5"/>
  <c r="BC98" i="1"/>
  <c r="BK121" i="5"/>
  <c r="J121" i="5"/>
  <c r="J98" i="5"/>
  <c r="BK123" i="5"/>
  <c r="J123" i="5" s="1"/>
  <c r="J99" i="5" s="1"/>
  <c r="J34" i="2"/>
  <c r="AW95" i="1" s="1"/>
  <c r="F37" i="2"/>
  <c r="BD95" i="1"/>
  <c r="F36" i="2"/>
  <c r="BC95" i="1" s="1"/>
  <c r="F35" i="4"/>
  <c r="BB97" i="1"/>
  <c r="F37" i="4"/>
  <c r="BD97" i="1" s="1"/>
  <c r="J34" i="4"/>
  <c r="AW97" i="1"/>
  <c r="F34" i="2"/>
  <c r="BA95" i="1" s="1"/>
  <c r="J34" i="3"/>
  <c r="AW96" i="1"/>
  <c r="F35" i="5"/>
  <c r="BB98" i="1" s="1"/>
  <c r="F36" i="3"/>
  <c r="BC96" i="1"/>
  <c r="F34" i="3"/>
  <c r="BA96" i="1" s="1"/>
  <c r="F36" i="4"/>
  <c r="BC97" i="1"/>
  <c r="F37" i="3"/>
  <c r="BD96" i="1" s="1"/>
  <c r="J34" i="5"/>
  <c r="AW98" i="1"/>
  <c r="F34" i="4"/>
  <c r="BA97" i="1" s="1"/>
  <c r="F35" i="3"/>
  <c r="BB96" i="1" s="1"/>
  <c r="F35" i="2"/>
  <c r="BB95" i="1" s="1"/>
  <c r="F34" i="5"/>
  <c r="BA98" i="1"/>
  <c r="F37" i="5"/>
  <c r="BD98" i="1" s="1"/>
  <c r="R126" i="3" l="1"/>
  <c r="R125" i="3" s="1"/>
  <c r="P126" i="3"/>
  <c r="P125" i="3"/>
  <c r="AU96" i="1" s="1"/>
  <c r="T131" i="4"/>
  <c r="P129" i="2"/>
  <c r="P128" i="2"/>
  <c r="AU95" i="1" s="1"/>
  <c r="R132" i="4"/>
  <c r="R131" i="4"/>
  <c r="R129" i="2"/>
  <c r="R128" i="2" s="1"/>
  <c r="BK132" i="4"/>
  <c r="T126" i="3"/>
  <c r="T125" i="3"/>
  <c r="BK129" i="2"/>
  <c r="P132" i="4"/>
  <c r="P131" i="4"/>
  <c r="AU97" i="1"/>
  <c r="J130" i="2"/>
  <c r="J98" i="2"/>
  <c r="BK250" i="3"/>
  <c r="J250" i="3"/>
  <c r="J103" i="3" s="1"/>
  <c r="BK305" i="2"/>
  <c r="J305" i="2"/>
  <c r="J105" i="2"/>
  <c r="J133" i="4"/>
  <c r="J98" i="4"/>
  <c r="BK126" i="3"/>
  <c r="BK125" i="3"/>
  <c r="J125" i="3" s="1"/>
  <c r="J30" i="3" s="1"/>
  <c r="AG96" i="1" s="1"/>
  <c r="BK272" i="4"/>
  <c r="J272" i="4"/>
  <c r="J106" i="4"/>
  <c r="BK276" i="4"/>
  <c r="J276" i="4"/>
  <c r="J108" i="4"/>
  <c r="BK120" i="5"/>
  <c r="J120" i="5" s="1"/>
  <c r="J97" i="5" s="1"/>
  <c r="BC94" i="1"/>
  <c r="AY94" i="1" s="1"/>
  <c r="J33" i="5"/>
  <c r="AV98" i="1"/>
  <c r="AT98" i="1" s="1"/>
  <c r="BA94" i="1"/>
  <c r="W30" i="1"/>
  <c r="J33" i="3"/>
  <c r="AV96" i="1" s="1"/>
  <c r="AT96" i="1" s="1"/>
  <c r="F33" i="4"/>
  <c r="AZ97" i="1"/>
  <c r="BB94" i="1"/>
  <c r="AX94" i="1" s="1"/>
  <c r="F33" i="2"/>
  <c r="AZ95" i="1"/>
  <c r="F33" i="5"/>
  <c r="AZ98" i="1" s="1"/>
  <c r="F33" i="3"/>
  <c r="AZ96" i="1"/>
  <c r="BD94" i="1"/>
  <c r="W33" i="1" s="1"/>
  <c r="J33" i="4"/>
  <c r="AV97" i="1"/>
  <c r="AT97" i="1" s="1"/>
  <c r="J33" i="2"/>
  <c r="AV95" i="1" s="1"/>
  <c r="AT95" i="1" s="1"/>
  <c r="BK131" i="4" l="1"/>
  <c r="J131" i="4" s="1"/>
  <c r="J96" i="4" s="1"/>
  <c r="BK128" i="2"/>
  <c r="J128" i="2" s="1"/>
  <c r="J96" i="2" s="1"/>
  <c r="J39" i="3"/>
  <c r="J96" i="3"/>
  <c r="J132" i="4"/>
  <c r="J97" i="4" s="1"/>
  <c r="J126" i="3"/>
  <c r="J97" i="3"/>
  <c r="J129" i="2"/>
  <c r="J97" i="2" s="1"/>
  <c r="BK119" i="5"/>
  <c r="J119" i="5"/>
  <c r="J96" i="5" s="1"/>
  <c r="AN96" i="1"/>
  <c r="AU94" i="1"/>
  <c r="AW94" i="1"/>
  <c r="AK30" i="1" s="1"/>
  <c r="W31" i="1"/>
  <c r="W32" i="1"/>
  <c r="AZ94" i="1"/>
  <c r="AV94" i="1" s="1"/>
  <c r="AK29" i="1" s="1"/>
  <c r="W29" i="1" l="1"/>
  <c r="J30" i="4"/>
  <c r="AG97" i="1"/>
  <c r="AN97" i="1"/>
  <c r="J30" i="2"/>
  <c r="AG95" i="1" s="1"/>
  <c r="AN95" i="1" s="1"/>
  <c r="J30" i="5"/>
  <c r="AG98" i="1" s="1"/>
  <c r="AN98" i="1" s="1"/>
  <c r="AT94" i="1"/>
  <c r="J39" i="4" l="1"/>
  <c r="J39" i="2"/>
  <c r="J39" i="5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<sst xmlns="http://schemas.openxmlformats.org/spreadsheetml/2006/main" count="7042" uniqueCount="1049">
  <si>
    <t>Export Komplet</t>
  </si>
  <si>
    <t/>
  </si>
  <si>
    <t>2.0</t>
  </si>
  <si>
    <t>False</t>
  </si>
  <si>
    <t>{24e4482e-28f8-43cc-a848-20700d735635}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</si>
  <si>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</si>
  <si>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</si>
  <si>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</si>
  <si>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</si>
  <si>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</si>
  <si>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</si>
  <si>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</si>
  <si>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</si>
  <si>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</si>
  <si>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Zadrapa10181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</si>
  <si>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</si>
  <si>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</si>
  <si>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Nový chodník a úprava stávajícího parkoviště na ulici Žerotínova</t>
  </si>
  <si>
    <t>KSO:</t>
  </si>
  <si>
    <t>CC-CZ:</t>
  </si>
  <si>
    <t>Místo:</t>
  </si>
  <si>
    <t>Valašské Meziříčí</t>
  </si>
  <si>
    <t>Datum:</t>
  </si>
  <si>
    <t>28. 4. 2021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</si>
  <si>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</si>
  <si>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</si>
  <si>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</si>
  <si>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</si>
  <si>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</si>
  <si>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</si>
  <si>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</si>
  <si>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</si>
  <si>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</si>
  <si>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</si>
  <si>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</si>
  <si>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</si>
  <si>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</si>
  <si>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</si>
  <si>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</si>
  <si>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</si>
  <si>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</si>
  <si>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</si>
  <si>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</si>
  <si>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</si>
  <si>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</si>
  <si>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</si>
  <si>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</si>
  <si>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</si>
  <si>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</si>
  <si>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</si>
  <si>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</si>
  <si>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</si>
  <si>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</si>
  <si>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</si>
  <si>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</si>
  <si>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</si>
  <si>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</si>
  <si>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</si>
  <si>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</si>
  <si>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</si>
  <si>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</si>
  <si>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</si>
  <si>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</si>
  <si>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</si>
  <si>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</si>
  <si>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</si>
  <si>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</si>
  <si>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</si>
  <si>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</si>
  <si>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</si>
  <si>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</si>
  <si>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</si>
  <si>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</si>
  <si>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</si>
  <si>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</si>
  <si>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</si>
  <si>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</si>
  <si>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</si>
  <si>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</si>
  <si>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</si>
  <si>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</si>
  <si>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</si>
  <si>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 101 Parkoviště</t>
  </si>
  <si>
    <t>STA</t>
  </si>
  <si>
    <t>1</t>
  </si>
  <si>
    <t>{083961d5-32d7-4061-9495-9166ee220872}</t>
  </si>
  <si>
    <t>2</t>
  </si>
  <si>
    <t>102</t>
  </si>
  <si>
    <t>SO 102 Chodník</t>
  </si>
  <si>
    <t>{a9a08ef0-7f7d-48ba-840b-7616c94a10fa}</t>
  </si>
  <si>
    <t>103</t>
  </si>
  <si>
    <t>SO 103 Odvodnění komunikace</t>
  </si>
  <si>
    <t>{f8ae9ec2-ff15-4568-9377-e990f6a957f3}</t>
  </si>
  <si>
    <t>104</t>
  </si>
  <si>
    <t>Vedlejší rozpočtové náklady</t>
  </si>
  <si>
    <t>{f195e24c-e9e7-4e2a-9833-29cbaa648978}</t>
  </si>
  <si>
    <t>j</t>
  </si>
  <si>
    <t>455</t>
  </si>
  <si>
    <t>n</t>
  </si>
  <si>
    <t>8</t>
  </si>
  <si>
    <t>KRYCÍ LIST SOUPISU PRACÍ</t>
  </si>
  <si>
    <t>o1</t>
  </si>
  <si>
    <t>460,4</t>
  </si>
  <si>
    <t>o2</t>
  </si>
  <si>
    <t>75</t>
  </si>
  <si>
    <t>or</t>
  </si>
  <si>
    <t>640</t>
  </si>
  <si>
    <t>or1</t>
  </si>
  <si>
    <t>140</t>
  </si>
  <si>
    <t>Objekt:</t>
  </si>
  <si>
    <t>r</t>
  </si>
  <si>
    <t>13,4</t>
  </si>
  <si>
    <t>101 - SO 101 Parkoviště</t>
  </si>
  <si>
    <t>sut1</t>
  </si>
  <si>
    <t>46,059</t>
  </si>
  <si>
    <t>sut2</t>
  </si>
  <si>
    <t>408,552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</si>
  <si>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</si>
  <si>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</si>
  <si>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</si>
  <si>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</si>
  <si>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</si>
  <si>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</si>
  <si>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</si>
  <si>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1104 - Výsadba stromů a keřů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</si>
  <si>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</si>
  <si>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</si>
  <si>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</si>
  <si>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</si>
  <si>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</si>
  <si>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</si>
  <si>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</si>
  <si>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</si>
  <si>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</si>
  <si>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</si>
  <si>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</si>
  <si>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</si>
  <si>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</si>
  <si>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</si>
  <si>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</si>
  <si>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</si>
  <si>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</si>
  <si>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</si>
  <si>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</si>
  <si>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</si>
  <si>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</si>
  <si>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</si>
  <si>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</si>
  <si>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</si>
  <si>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</si>
  <si>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</si>
  <si>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</si>
  <si>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</si>
  <si>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</si>
  <si>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</si>
  <si>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2020 01</t>
  </si>
  <si>
    <t>4</t>
  </si>
  <si>
    <t>41159444</t>
  </si>
  <si>
    <t>111251101</t>
  </si>
  <si>
    <t>Odstranění křovin a stromů průměru kmene do 100 mm i s kořeny sklonu terénu do 1:5 z celkové plochy do 100 m2 strojně</t>
  </si>
  <si>
    <t>1930398797</t>
  </si>
  <si>
    <t>3</t>
  </si>
  <si>
    <t>113106134</t>
  </si>
  <si>
    <t>Rozebrání dlažeb ze zámkových dlaždic komunikací pro pěší strojně pl do 50 m2</t>
  </si>
  <si>
    <t>677456016</t>
  </si>
  <si>
    <t>113107223</t>
  </si>
  <si>
    <t>Odstranění podkladu z kameniva drceného tl 250 mm strojně pl přes 200 m2</t>
  </si>
  <si>
    <t>2144303251</t>
  </si>
  <si>
    <t>5</t>
  </si>
  <si>
    <t>113107243</t>
  </si>
  <si>
    <t>Odstranění podkladu živičného tl 150 mm strojně pl přes 200 m2</t>
  </si>
  <si>
    <t>-1476860058</t>
  </si>
  <si>
    <t>6</t>
  </si>
  <si>
    <t>113107322</t>
  </si>
  <si>
    <t>Odstranění podkladu z kameniva drceného tl 200 mm strojně pl do 50 m2</t>
  </si>
  <si>
    <t>-1099029628</t>
  </si>
  <si>
    <t>7</t>
  </si>
  <si>
    <t>113202111</t>
  </si>
  <si>
    <t>Vytrhání obrub krajníků obrubníků stojatých</t>
  </si>
  <si>
    <t>m</t>
  </si>
  <si>
    <t>-1743829058</t>
  </si>
  <si>
    <t>VV</t>
  </si>
  <si>
    <t>19,0*2</t>
  </si>
  <si>
    <t>41,0+18,0+18,0+36,0+6,0*2</t>
  </si>
  <si>
    <t>Součet</t>
  </si>
  <si>
    <t>119003211</t>
  </si>
  <si>
    <t>Mobilní plotová zábrana s reflexním pásem výšky do 1,5 m pro zabezpečení výkopu zřízení</t>
  </si>
  <si>
    <t>612004453</t>
  </si>
  <si>
    <t>9</t>
  </si>
  <si>
    <t>119003212</t>
  </si>
  <si>
    <t>Mobilní plotová zábrana s reflexním pásem výšky do 1,5 m pro zabezpečení výkopu odstranění</t>
  </si>
  <si>
    <t>950863293</t>
  </si>
  <si>
    <t>10</t>
  </si>
  <si>
    <t>121151113</t>
  </si>
  <si>
    <t>Sejmutí ornice plochy do 500 m2 tl vrstvy do 200 mm strojně</t>
  </si>
  <si>
    <t>-2096091109</t>
  </si>
  <si>
    <t>96,0/0,15</t>
  </si>
  <si>
    <t>11</t>
  </si>
  <si>
    <t>122252204</t>
  </si>
  <si>
    <t>Odkopávky a prokopávky nezapažené pro silnice a dálnice v hornině třídy těžitelnosti I objem do 500 m3 strojně</t>
  </si>
  <si>
    <t>m3</t>
  </si>
  <si>
    <t>358442810</t>
  </si>
  <si>
    <t>455,0</t>
  </si>
  <si>
    <t>12</t>
  </si>
  <si>
    <t>132251102</t>
  </si>
  <si>
    <t>Hloubení rýh nezapažených  š do 800 mm v hornině třídy těžitelnosti I, skupiny 3 objem do 50 m3 strojně</t>
  </si>
  <si>
    <t>1817802754</t>
  </si>
  <si>
    <t>drenáž</t>
  </si>
  <si>
    <t>(0,3+0,5)*0,5*0,5*67,0</t>
  </si>
  <si>
    <t>13</t>
  </si>
  <si>
    <t>162301501</t>
  </si>
  <si>
    <t>Vodorovné přemístění křovin do 5 km D kmene do 100 mm</t>
  </si>
  <si>
    <t>-1161134934</t>
  </si>
  <si>
    <t>14</t>
  </si>
  <si>
    <t>162651112</t>
  </si>
  <si>
    <t>Vodorovné přemístění do 5000 m výkopku/sypaniny z horniny třídy těžitelnosti I, skupiny 1 až 3</t>
  </si>
  <si>
    <t>1646290429</t>
  </si>
  <si>
    <t>odvoz+dovoz zeminy a ornice na mezideponii</t>
  </si>
  <si>
    <t>(n+or1*0,15)*2</t>
  </si>
  <si>
    <t>162751117</t>
  </si>
  <si>
    <t>Vodorovné přemístění do 10000 m výkopku/sypaniny z horniny třídy těžitelnosti I, skupiny 1 až 3</t>
  </si>
  <si>
    <t>-675659909</t>
  </si>
  <si>
    <t>odvoz přebytečné zeminy</t>
  </si>
  <si>
    <t>j+r-n</t>
  </si>
  <si>
    <t>odvoz přebytečné ornice</t>
  </si>
  <si>
    <t>or*0,15-or1*0,15</t>
  </si>
  <si>
    <t>16</t>
  </si>
  <si>
    <t>162751119</t>
  </si>
  <si>
    <t>Příplatek k vodorovnému přemístění výkopku/sypaniny z horniny třídy těžitelnosti I, skupiny 1 až 3 ZKD 1000 m přes 10000 m</t>
  </si>
  <si>
    <t>-1158998284</t>
  </si>
  <si>
    <t>o1*5</t>
  </si>
  <si>
    <t>o2*5</t>
  </si>
  <si>
    <t>17</t>
  </si>
  <si>
    <t>167151101</t>
  </si>
  <si>
    <t>Nakládání výkopku z hornin třídy těžitelnosti I, skupiny 1 až 3 do 100 m3</t>
  </si>
  <si>
    <t>-1423723138</t>
  </si>
  <si>
    <t>dovoz zeminy a ornice z mezideponie</t>
  </si>
  <si>
    <t>n+or1*0,15</t>
  </si>
  <si>
    <t>18</t>
  </si>
  <si>
    <t>171152101</t>
  </si>
  <si>
    <t>Uložení sypaniny z hornin soudržných do násypů zhutněných silnic a dálnic</t>
  </si>
  <si>
    <t>-1025544307</t>
  </si>
  <si>
    <t>8,0</t>
  </si>
  <si>
    <t>19</t>
  </si>
  <si>
    <t>171201231</t>
  </si>
  <si>
    <t>Poplatek za uložení zeminy a kamení na recyklační skládce (skládkovné) kód odpadu 17 05 04</t>
  </si>
  <si>
    <t>t</t>
  </si>
  <si>
    <t>-96409032</t>
  </si>
  <si>
    <t>o1*2</t>
  </si>
  <si>
    <t>20</t>
  </si>
  <si>
    <t>171251201</t>
  </si>
  <si>
    <t>Uložení sypaniny na skládky nebo meziskládky</t>
  </si>
  <si>
    <t>1450623232</t>
  </si>
  <si>
    <t>o1+o2</t>
  </si>
  <si>
    <t>181152302</t>
  </si>
  <si>
    <t>Úprava pláně pro silnice a dálnice v zářezech se zhutněním</t>
  </si>
  <si>
    <t>-1374150938</t>
  </si>
  <si>
    <t>22</t>
  </si>
  <si>
    <t>181311103</t>
  </si>
  <si>
    <t>Rozprostření ornice tl vrstvy do 200 mm v rovině nebo ve svahu do 1:5 ručně</t>
  </si>
  <si>
    <t>-1409006172</t>
  </si>
  <si>
    <t>"podél obrubníků"  140,0</t>
  </si>
  <si>
    <t>23</t>
  </si>
  <si>
    <t>181411131</t>
  </si>
  <si>
    <t>Založení parkového trávníku výsevem plochy do 1000 m2 v rovině a ve svahu do 1:5</t>
  </si>
  <si>
    <t>1172547327</t>
  </si>
  <si>
    <t>24</t>
  </si>
  <si>
    <t>M</t>
  </si>
  <si>
    <t>00572410</t>
  </si>
  <si>
    <t>osivo směs travní parková</t>
  </si>
  <si>
    <t>kg</t>
  </si>
  <si>
    <t>-2017523260</t>
  </si>
  <si>
    <t>25</t>
  </si>
  <si>
    <t>183403153</t>
  </si>
  <si>
    <t>Obdělání půdy hrabáním v rovině a svahu do 1:5</t>
  </si>
  <si>
    <t>-1434322424</t>
  </si>
  <si>
    <t>26</t>
  </si>
  <si>
    <t>183403161</t>
  </si>
  <si>
    <t>Obdělání půdy válením v rovině a svahu do 1:5</t>
  </si>
  <si>
    <t>538406674</t>
  </si>
  <si>
    <t>27</t>
  </si>
  <si>
    <t>1848026R1</t>
  </si>
  <si>
    <t>Mechanické odplevelení</t>
  </si>
  <si>
    <t>405651755</t>
  </si>
  <si>
    <t>1104</t>
  </si>
  <si>
    <t>Výsadba stromů a keřů</t>
  </si>
  <si>
    <t>28</t>
  </si>
  <si>
    <t>183111212</t>
  </si>
  <si>
    <t>Jamky pro výsadbu s výměnou 50 % půdy zeminy tř 1 až 4 objem do 0,005 m3 v rovině a svahu do 1:5</t>
  </si>
  <si>
    <t>kus</t>
  </si>
  <si>
    <t>-1876711517</t>
  </si>
  <si>
    <t>29</t>
  </si>
  <si>
    <t>10371500</t>
  </si>
  <si>
    <t>substrát pro trávníky VL</t>
  </si>
  <si>
    <t>1714987064</t>
  </si>
  <si>
    <t>100*0,0025 'Přepočtené koeficientem množství</t>
  </si>
  <si>
    <t>30</t>
  </si>
  <si>
    <t>184102211</t>
  </si>
  <si>
    <t>Výsadba keře bez balu v do 1 m do jamky se zalitím v rovině a svahu do 1:5</t>
  </si>
  <si>
    <t>-1268856050</t>
  </si>
  <si>
    <t>31</t>
  </si>
  <si>
    <t>026505R02</t>
  </si>
  <si>
    <t xml:space="preserve">Pustoryl obecný     </t>
  </si>
  <si>
    <t>2141991792</t>
  </si>
  <si>
    <t>32</t>
  </si>
  <si>
    <t>02652R01</t>
  </si>
  <si>
    <t>Tavolník van Houtteův</t>
  </si>
  <si>
    <t>1021334791</t>
  </si>
  <si>
    <t>33</t>
  </si>
  <si>
    <t>02652R03</t>
  </si>
  <si>
    <t>Trojpuk drsný</t>
  </si>
  <si>
    <t>-771414803</t>
  </si>
  <si>
    <t>34</t>
  </si>
  <si>
    <t>02652R04</t>
  </si>
  <si>
    <t xml:space="preserve">Skalník     </t>
  </si>
  <si>
    <t>10533470</t>
  </si>
  <si>
    <t>35</t>
  </si>
  <si>
    <t>183101214</t>
  </si>
  <si>
    <t>Jamky pro výsadbu s výměnou 50 % půdy zeminy tř 1 až 4 objem do 0,125 m3 v rovině a svahu do 1:5</t>
  </si>
  <si>
    <t>-650879647</t>
  </si>
  <si>
    <t>36</t>
  </si>
  <si>
    <t>-2014507539</t>
  </si>
  <si>
    <t>15*0,0625 'Přepočtené koeficientem množství</t>
  </si>
  <si>
    <t>37</t>
  </si>
  <si>
    <t>184102112</t>
  </si>
  <si>
    <t>Výsadba dřeviny s balem D do 0,3 m do jamky se zalitím v rovině a svahu do 1:5</t>
  </si>
  <si>
    <t>-909938828</t>
  </si>
  <si>
    <t>38</t>
  </si>
  <si>
    <t>026503R1</t>
  </si>
  <si>
    <t xml:space="preserve">Acer campestre-javor babyka (OK 12-14 cm, bal) </t>
  </si>
  <si>
    <t>2093612209</t>
  </si>
  <si>
    <t>39</t>
  </si>
  <si>
    <t>02660358.1</t>
  </si>
  <si>
    <t>Jedle bělokorá /Abies alba/ velikost 150-175, bal</t>
  </si>
  <si>
    <t>56886614</t>
  </si>
  <si>
    <t>40</t>
  </si>
  <si>
    <t>02660325.1</t>
  </si>
  <si>
    <t>Borovice černá /Pinus nigra/  velikost 150-175, bal</t>
  </si>
  <si>
    <t>-11792587</t>
  </si>
  <si>
    <t>41</t>
  </si>
  <si>
    <t>185802114</t>
  </si>
  <si>
    <t>Hnojení půdy umělým hnojivem k jednotlivým rostlinám v rovině a svahu do 1:5</t>
  </si>
  <si>
    <t>-2005966271</t>
  </si>
  <si>
    <t>15,000*0,001</t>
  </si>
  <si>
    <t>100*0,001</t>
  </si>
  <si>
    <t>42</t>
  </si>
  <si>
    <t>251911551</t>
  </si>
  <si>
    <t xml:space="preserve">umělé hnojivo Silvamix tablety,  4x10g/ks, </t>
  </si>
  <si>
    <t>7337045</t>
  </si>
  <si>
    <t>15,000*4</t>
  </si>
  <si>
    <t>100*4</t>
  </si>
  <si>
    <t>43</t>
  </si>
  <si>
    <t>185804311</t>
  </si>
  <si>
    <t>Zalití rostlin vodou plocha do 20 m2</t>
  </si>
  <si>
    <t>-519187825</t>
  </si>
  <si>
    <t>11*0,1</t>
  </si>
  <si>
    <t>100*0,1</t>
  </si>
  <si>
    <t>44</t>
  </si>
  <si>
    <t>08211321</t>
  </si>
  <si>
    <t>voda pitná pro ostatní odběratele</t>
  </si>
  <si>
    <t>CS ÚRS 2019 01</t>
  </si>
  <si>
    <t>888141406</t>
  </si>
  <si>
    <t>45</t>
  </si>
  <si>
    <t>184215133</t>
  </si>
  <si>
    <t>Ukotvení kmene dřevin třemi kůly D do 0,1 m délky do 3 m</t>
  </si>
  <si>
    <t>-1327170855</t>
  </si>
  <si>
    <t>46</t>
  </si>
  <si>
    <t>05217108</t>
  </si>
  <si>
    <t>tyče dřevěné v kůře D 80mm dl 6m</t>
  </si>
  <si>
    <t>1765563489</t>
  </si>
  <si>
    <t>15*3*1,01</t>
  </si>
  <si>
    <t>47</t>
  </si>
  <si>
    <t>052172101</t>
  </si>
  <si>
    <t>příčka z půlené frézované kulatiny pr. 9cm, délka 60cm, 3ks/1strom</t>
  </si>
  <si>
    <t>1159058213</t>
  </si>
  <si>
    <t>48</t>
  </si>
  <si>
    <t>184911421</t>
  </si>
  <si>
    <t>Mulčování rostlin kůrou tl. do 0,1 m v rovině a svahu do 1:5</t>
  </si>
  <si>
    <t>-1688632821</t>
  </si>
  <si>
    <t>15*2,0</t>
  </si>
  <si>
    <t>100*1,0</t>
  </si>
  <si>
    <t>49</t>
  </si>
  <si>
    <t>10391100</t>
  </si>
  <si>
    <t>kůra mulčovací VL</t>
  </si>
  <si>
    <t>-1655641967</t>
  </si>
  <si>
    <t>130*0,15*1,03</t>
  </si>
  <si>
    <t>Zakládání</t>
  </si>
  <si>
    <t>50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</si>
  <si>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</si>
  <si>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</si>
  <si>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-627093048</t>
  </si>
  <si>
    <t>Komunikace pozemní</t>
  </si>
  <si>
    <t>51</t>
  </si>
  <si>
    <t>564761111</t>
  </si>
  <si>
    <t>Podklad z kameniva hrubého drceného vel. 32-63 mm tl 200 mm</t>
  </si>
  <si>
    <t>1563635032</t>
  </si>
  <si>
    <t>52</t>
  </si>
  <si>
    <t>564761111.1</t>
  </si>
  <si>
    <t>Podklad z kameniva hrubého drceného vel. 32-63 mm tl 170-200 mm</t>
  </si>
  <si>
    <t>-402246508</t>
  </si>
  <si>
    <t>53</t>
  </si>
  <si>
    <t>564831111</t>
  </si>
  <si>
    <t>Podklad ze štěrkodrtě ŠD tl 100 mm</t>
  </si>
  <si>
    <t>560683295</t>
  </si>
  <si>
    <t>pod obrubníky</t>
  </si>
  <si>
    <t>(110,0+6,0+10,0+3,0)*0,45</t>
  </si>
  <si>
    <t>54</t>
  </si>
  <si>
    <t>564851111</t>
  </si>
  <si>
    <t>Podklad ze štěrkodrtě ŠD tl 150 mm  0/63</t>
  </si>
  <si>
    <t>1214396090</t>
  </si>
  <si>
    <t>55</t>
  </si>
  <si>
    <t>564962111</t>
  </si>
  <si>
    <t>Podklad z mechanicky zpevněného kameniva MZK tl 200 mm</t>
  </si>
  <si>
    <t>-121759923</t>
  </si>
  <si>
    <t>56</t>
  </si>
  <si>
    <t>565165122</t>
  </si>
  <si>
    <t>Asfaltový beton vrstva podkladní ACP 16 (obalované kamenivo OKS) tl 90 mm š přes 3 m</t>
  </si>
  <si>
    <t>-152236578</t>
  </si>
  <si>
    <t>57</t>
  </si>
  <si>
    <t>573231111</t>
  </si>
  <si>
    <t>Postřik živičný spojovací ze silniční emulze v množství 0,70 kg/m2</t>
  </si>
  <si>
    <t>-359769164</t>
  </si>
  <si>
    <t>520,000*2</t>
  </si>
  <si>
    <t>58</t>
  </si>
  <si>
    <t>577134121</t>
  </si>
  <si>
    <t>Asfaltový beton vrstva obrusná ACO 11 (ABS) tř. I tl 40 mm š přes 3 m z nemodifikovaného asfaltu</t>
  </si>
  <si>
    <t>-361107261</t>
  </si>
  <si>
    <t>"živičná plocha"   520,0</t>
  </si>
  <si>
    <t>59</t>
  </si>
  <si>
    <t>577155122</t>
  </si>
  <si>
    <t>Asfaltový beton vrstva ložní ACL 16 (ABH) tl 60 mm š přes 3 m z nemodifikovaného asfaltu</t>
  </si>
  <si>
    <t>1118295935</t>
  </si>
  <si>
    <t>60</t>
  </si>
  <si>
    <t>596212213</t>
  </si>
  <si>
    <t>Kladení zámkové dlažby pozemních komunikací tl 80 mm skupiny A pl přes 300 m2 s ložem z kameniva těženého nebo drceného tl. do 50 mm, s vyplněním spár</t>
  </si>
  <si>
    <t>-149775235</t>
  </si>
  <si>
    <t>"dlážděná plocha"</t>
  </si>
  <si>
    <t>430,0</t>
  </si>
  <si>
    <t>61</t>
  </si>
  <si>
    <t>59245006.3</t>
  </si>
  <si>
    <t>tvárnice betonová drenážní 200x200x80mm</t>
  </si>
  <si>
    <t>1778822878</t>
  </si>
  <si>
    <t>430*1,05 'Přepočtené koeficientem množství</t>
  </si>
  <si>
    <t>Ostatní konstrukce a práce, bourání</t>
  </si>
  <si>
    <t>62</t>
  </si>
  <si>
    <t>914111112</t>
  </si>
  <si>
    <t>Montáž svislé dopravní značky do velikosti 1 m2 páskováním na sloup</t>
  </si>
  <si>
    <t>-1879203127</t>
  </si>
  <si>
    <t>10+1</t>
  </si>
  <si>
    <t>63</t>
  </si>
  <si>
    <t>40445625</t>
  </si>
  <si>
    <t>informativní značky provozní  IP12 500x700mm</t>
  </si>
  <si>
    <t>183111032</t>
  </si>
  <si>
    <t>64</t>
  </si>
  <si>
    <t>40445647</t>
  </si>
  <si>
    <t>dodatkové tabulky E1, E2a,b , E6, E9, E10 E12c, E17 500x500mm</t>
  </si>
  <si>
    <t>-552633183</t>
  </si>
  <si>
    <t>65</t>
  </si>
  <si>
    <t>40445620</t>
  </si>
  <si>
    <t>zákazové, příkazové dopravní značky  700mm</t>
  </si>
  <si>
    <t>-1653705095</t>
  </si>
  <si>
    <t>"B02"  1</t>
  </si>
  <si>
    <t>"C09a"  4</t>
  </si>
  <si>
    <t>"C09b"  4</t>
  </si>
  <si>
    <t>66</t>
  </si>
  <si>
    <t>914511112</t>
  </si>
  <si>
    <t>Montáž sloupku dopravních značek délky do 3,5 m s betonovým základem a patkou</t>
  </si>
  <si>
    <t>1732733765</t>
  </si>
  <si>
    <t>67</t>
  </si>
  <si>
    <t>40445241</t>
  </si>
  <si>
    <t>patka pro sloupek Al D 70mm</t>
  </si>
  <si>
    <t>-703606362</t>
  </si>
  <si>
    <t>68</t>
  </si>
  <si>
    <t>40445257</t>
  </si>
  <si>
    <t>svorka upínací na sloupek D 70mm</t>
  </si>
  <si>
    <t>1201331336</t>
  </si>
  <si>
    <t>69</t>
  </si>
  <si>
    <t>40445254</t>
  </si>
  <si>
    <t>víčko plastové na sloupek D 70mm</t>
  </si>
  <si>
    <t>-494215689</t>
  </si>
  <si>
    <t>70</t>
  </si>
  <si>
    <t>40445230</t>
  </si>
  <si>
    <t>sloupek pro dopravní značku Zn D 70mm v 3,5m</t>
  </si>
  <si>
    <t>-1458634850</t>
  </si>
  <si>
    <t>71</t>
  </si>
  <si>
    <t>914511112.1</t>
  </si>
  <si>
    <t>Přemístění stávajícího svislého dopravního značení vč.nového základu</t>
  </si>
  <si>
    <t>-1401004749</t>
  </si>
  <si>
    <t>72</t>
  </si>
  <si>
    <t>915211112</t>
  </si>
  <si>
    <t>Vodorovné dopravní značení dělící čáry souvislé š 125 mm retroreflexní bílý plast</t>
  </si>
  <si>
    <t>-2144856716</t>
  </si>
  <si>
    <t>"V10b"  140,0</t>
  </si>
  <si>
    <t>73</t>
  </si>
  <si>
    <t>915231112</t>
  </si>
  <si>
    <t>Vodorovné dopravní značení přechody pro chodce, šipky, symboly retroreflexní bílý plast</t>
  </si>
  <si>
    <t>1859429189</t>
  </si>
  <si>
    <t>"V10f"   2,5*2</t>
  </si>
  <si>
    <t>"V13a"   25,0</t>
  </si>
  <si>
    <t>74</t>
  </si>
  <si>
    <t>915611111</t>
  </si>
  <si>
    <t>Předznačení vodorovného liniového značení</t>
  </si>
  <si>
    <t>1865707609</t>
  </si>
  <si>
    <t>915621111</t>
  </si>
  <si>
    <t>Předznačení vodorovného plošného značení</t>
  </si>
  <si>
    <t>804920653</t>
  </si>
  <si>
    <t>76</t>
  </si>
  <si>
    <t>916131113</t>
  </si>
  <si>
    <t>Osazení silničního obrubníku betonového ležatého s boční opěrou do lože z betonu prostého</t>
  </si>
  <si>
    <t>1905655349</t>
  </si>
  <si>
    <t>"přídlažba"   112,0</t>
  </si>
  <si>
    <t>77</t>
  </si>
  <si>
    <t>59218001</t>
  </si>
  <si>
    <t>krajník betonový silniční 500x250x80mm</t>
  </si>
  <si>
    <t>-1775323252</t>
  </si>
  <si>
    <t>112*1,05 'Přepočtené koeficientem množství</t>
  </si>
  <si>
    <t>78</t>
  </si>
  <si>
    <t>916131213</t>
  </si>
  <si>
    <t>Osazení silničního obrubníku betonového stojatého s boční opěrou do lože z betonu prostého</t>
  </si>
  <si>
    <t>-382036613</t>
  </si>
  <si>
    <t>"silniční"      110,0</t>
  </si>
  <si>
    <t>"obloukový"        6,0</t>
  </si>
  <si>
    <t>"nájezdový"       10,0</t>
  </si>
  <si>
    <t>"přechodový"       3,0</t>
  </si>
  <si>
    <t>79</t>
  </si>
  <si>
    <t>59217031</t>
  </si>
  <si>
    <t>obrubník betonový silniční 1000x150x250mm</t>
  </si>
  <si>
    <t>-1322599164</t>
  </si>
  <si>
    <t>110*1,05 'Přepočtené koeficientem množství</t>
  </si>
  <si>
    <t>80</t>
  </si>
  <si>
    <t>59217029</t>
  </si>
  <si>
    <t>obrubník betonový silniční nájezdový 1000x150x150mm</t>
  </si>
  <si>
    <t>-1095431545</t>
  </si>
  <si>
    <t>10*1,05 'Přepočtené koeficientem množství</t>
  </si>
  <si>
    <t>81</t>
  </si>
  <si>
    <t>59217030</t>
  </si>
  <si>
    <t>obrubník betonový silniční přechodový 1000x150x150-250mm</t>
  </si>
  <si>
    <t>291145279</t>
  </si>
  <si>
    <t>82</t>
  </si>
  <si>
    <t>59217035</t>
  </si>
  <si>
    <t>obrubník betonový obloukový vnější 780x150x250mm</t>
  </si>
  <si>
    <t>-1094801971</t>
  </si>
  <si>
    <t>83</t>
  </si>
  <si>
    <t>916991121</t>
  </si>
  <si>
    <t>Lože pod obrubníky, krajníky nebo obruby z dlažebních kostek z betonu prostého</t>
  </si>
  <si>
    <t>813155109</t>
  </si>
  <si>
    <t>(110,0+6,0+10,0+3,0)*0,45*0,15</t>
  </si>
  <si>
    <t>84</t>
  </si>
  <si>
    <t>919726123</t>
  </si>
  <si>
    <t>Geotextilie pro ochranu, separaci a filtraci netkaná měrná hmotnost do 500 g/m2</t>
  </si>
  <si>
    <t>-1529530155</t>
  </si>
  <si>
    <t>85</t>
  </si>
  <si>
    <t>966006132</t>
  </si>
  <si>
    <t>Odstranění značek dopravních nebo orientačních se sloupky s betonovými patkami</t>
  </si>
  <si>
    <t>-964388411</t>
  </si>
  <si>
    <t>997</t>
  </si>
  <si>
    <t>Přesun sutě</t>
  </si>
  <si>
    <t>86</t>
  </si>
  <si>
    <t>997221551</t>
  </si>
  <si>
    <t>Vodorovná doprava suti ze sypkých materiálů do 1 km</t>
  </si>
  <si>
    <t>1784382702</t>
  </si>
  <si>
    <t>454,611-sut1</t>
  </si>
  <si>
    <t>87</t>
  </si>
  <si>
    <t>997221559</t>
  </si>
  <si>
    <t>Příplatek ZKD 1 km u vodorovné dopravy suti ze sypkých materiálů</t>
  </si>
  <si>
    <t>1902764313</t>
  </si>
  <si>
    <t>sut2*14</t>
  </si>
  <si>
    <t>88</t>
  </si>
  <si>
    <t>997221561</t>
  </si>
  <si>
    <t>Vodorovná doprava suti z kusových materiálů do 1 km</t>
  </si>
  <si>
    <t>1059412826</t>
  </si>
  <si>
    <t>89</t>
  </si>
  <si>
    <t>997221569</t>
  </si>
  <si>
    <t>Příplatek ZKD 1 km u vodorovné dopravy suti z kusových materiálů</t>
  </si>
  <si>
    <t>-1512662270</t>
  </si>
  <si>
    <t>sut1*14</t>
  </si>
  <si>
    <t>90</t>
  </si>
  <si>
    <t>997221611</t>
  </si>
  <si>
    <t>Nakládání suti na dopravní prostředky pro vodorovnou dopravu</t>
  </si>
  <si>
    <t>-1213494038</t>
  </si>
  <si>
    <t>91</t>
  </si>
  <si>
    <t>997221615</t>
  </si>
  <si>
    <t>Poplatek za uložení na skládce (skládkovné) stavebního odpadu betonového kód odpadu 17 01 01</t>
  </si>
  <si>
    <t>-1164099242</t>
  </si>
  <si>
    <t>92</t>
  </si>
  <si>
    <t>997221645</t>
  </si>
  <si>
    <t>Poplatek za uložení na skládce (skládkovné) odpadu asfaltového bez dehtu kód odpadu 17 03 02</t>
  </si>
  <si>
    <t>963051159</t>
  </si>
  <si>
    <t>93</t>
  </si>
  <si>
    <t>997221873</t>
  </si>
  <si>
    <t>Poplatek za uložení stavebního odpadu na recyklační skládce (skládkovné) zeminy a kamení zatříděného do Katalogu odpadů pod kódem 17 05 04</t>
  </si>
  <si>
    <t>-1151627314</t>
  </si>
  <si>
    <t>sut2-164,952</t>
  </si>
  <si>
    <t>998</t>
  </si>
  <si>
    <t>Přesun hmot</t>
  </si>
  <si>
    <t>94</t>
  </si>
  <si>
    <t>998225111</t>
  </si>
  <si>
    <t>Přesun hmot pro pozemní komunikace s krytem z kamene, monolitickým betonovým nebo živičným</t>
  </si>
  <si>
    <t>1763902344</t>
  </si>
  <si>
    <t>VRN</t>
  </si>
  <si>
    <t>VRN1</t>
  </si>
  <si>
    <t>Průzkumné, geodetické a projektové práce</t>
  </si>
  <si>
    <t>95</t>
  </si>
  <si>
    <t>012103000</t>
  </si>
  <si>
    <t>Geodetické práce před výstavbou</t>
  </si>
  <si>
    <t>kpl</t>
  </si>
  <si>
    <t>1024</t>
  </si>
  <si>
    <t>1954352445</t>
  </si>
  <si>
    <t>96</t>
  </si>
  <si>
    <t>012203000</t>
  </si>
  <si>
    <t>Geodetické práce při provádění stavby</t>
  </si>
  <si>
    <t>512465976</t>
  </si>
  <si>
    <t>97</t>
  </si>
  <si>
    <t>012303000</t>
  </si>
  <si>
    <t>Geodetické práce po výstavbě</t>
  </si>
  <si>
    <t>-1117478625</t>
  </si>
  <si>
    <t>VRN7</t>
  </si>
  <si>
    <t>Provozní vlivy</t>
  </si>
  <si>
    <t>98</t>
  </si>
  <si>
    <t>072002000</t>
  </si>
  <si>
    <t>Silniční provoz - dočasné dopravní značení</t>
  </si>
  <si>
    <t>-547556489</t>
  </si>
  <si>
    <t>VRN9</t>
  </si>
  <si>
    <t>Ostatní náklady</t>
  </si>
  <si>
    <t>99</t>
  </si>
  <si>
    <t>0940020R</t>
  </si>
  <si>
    <t>zřízení sond na křížení s plynovodním potrubím u vjezdů hloubky 1,2m</t>
  </si>
  <si>
    <t>-631520318</t>
  </si>
  <si>
    <t>dl</t>
  </si>
  <si>
    <t>422</t>
  </si>
  <si>
    <t>151</t>
  </si>
  <si>
    <t>148</t>
  </si>
  <si>
    <t>133,333</t>
  </si>
  <si>
    <t>102 - SO 102 Chodník</t>
  </si>
  <si>
    <t>38,08</t>
  </si>
  <si>
    <t>183,08</t>
  </si>
  <si>
    <t>149057724</t>
  </si>
  <si>
    <t>113107162</t>
  </si>
  <si>
    <t>Odstranění podkladu z kameniva drceného tl 200 mm strojně pl přes 50 do 200 m2</t>
  </si>
  <si>
    <t>67884352</t>
  </si>
  <si>
    <t>113107163</t>
  </si>
  <si>
    <t>Odstranění podkladu z kameniva drceného tl 250 mm strojně pl přes 50 do 200 m2</t>
  </si>
  <si>
    <t>906205803</t>
  </si>
  <si>
    <t>113107182</t>
  </si>
  <si>
    <t>Odstranění podkladu živičného tl 100 mm strojně pl přes 50 do 200 m2</t>
  </si>
  <si>
    <t>1703059362</t>
  </si>
  <si>
    <t>stáv.chodník</t>
  </si>
  <si>
    <t>108,0</t>
  </si>
  <si>
    <t>113107183</t>
  </si>
  <si>
    <t>Odstranění podkladu živičného tl 150 mm strojně pl přes 50 do 200 m2</t>
  </si>
  <si>
    <t>-879262295</t>
  </si>
  <si>
    <t>živičná plocha-stáv.parkoviště</t>
  </si>
  <si>
    <t>145,0</t>
  </si>
  <si>
    <t>-2058278848</t>
  </si>
  <si>
    <t>113154114</t>
  </si>
  <si>
    <t>Frézování živičného krytu tl 100 mm pruh š 0,5 m pl do 500 m2 bez překážek v trase</t>
  </si>
  <si>
    <t>1355806121</t>
  </si>
  <si>
    <t>-1326714452</t>
  </si>
  <si>
    <t>51,0+53,0+6,0*2+3,0*2+50,0</t>
  </si>
  <si>
    <t>-876198828</t>
  </si>
  <si>
    <t>-57902780</t>
  </si>
  <si>
    <t>1833723074</t>
  </si>
  <si>
    <t>20,0/0,15</t>
  </si>
  <si>
    <t>-1330110314</t>
  </si>
  <si>
    <t>151,0</t>
  </si>
  <si>
    <t>1082970000</t>
  </si>
  <si>
    <t>-233324889</t>
  </si>
  <si>
    <t>j-n</t>
  </si>
  <si>
    <t>545213176</t>
  </si>
  <si>
    <t>-373149934</t>
  </si>
  <si>
    <t>-2057542564</t>
  </si>
  <si>
    <t>3,0</t>
  </si>
  <si>
    <t>1428124957</t>
  </si>
  <si>
    <t>-339145698</t>
  </si>
  <si>
    <t>-1633301233</t>
  </si>
  <si>
    <t>53705823</t>
  </si>
  <si>
    <t>"podél obrubníků"  40,0</t>
  </si>
  <si>
    <t>54637057</t>
  </si>
  <si>
    <t>-1893953472</t>
  </si>
  <si>
    <t>-1621510901</t>
  </si>
  <si>
    <t>126032520</t>
  </si>
  <si>
    <t>-109249130</t>
  </si>
  <si>
    <t>-277738662</t>
  </si>
  <si>
    <t>(128,0+32,0+7,0)*0,45</t>
  </si>
  <si>
    <t>58,0*0,3</t>
  </si>
  <si>
    <t>Podklad ze štěrkodrtě ŠD tl 150 mm  0-32</t>
  </si>
  <si>
    <t>404556941</t>
  </si>
  <si>
    <t>tl.350mm=150+200</t>
  </si>
  <si>
    <t>564861111</t>
  </si>
  <si>
    <t>Podklad ze štěrkodrtě ŠD tl 200 mm  0-32</t>
  </si>
  <si>
    <t>346599854</t>
  </si>
  <si>
    <t>-1142442137</t>
  </si>
  <si>
    <t>65,000*2</t>
  </si>
  <si>
    <t>577134111</t>
  </si>
  <si>
    <t>Asfaltový beton vrstva obrusná ACO 11 (ABS) tř. I tl 40 mm š do 3 m z nemodifikovaného asfaltu</t>
  </si>
  <si>
    <t>-1539140963</t>
  </si>
  <si>
    <t>oprava živičného povrchu</t>
  </si>
  <si>
    <t>65,0</t>
  </si>
  <si>
    <t>577155112</t>
  </si>
  <si>
    <t>Asfaltový beton vrstva ložní ACL 16 (ABH) tl 60 mm š do 3 m z nemodifikovaného asfaltu</t>
  </si>
  <si>
    <t>-2049388551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</si>
  <si>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</si>
  <si>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</si>
  <si>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502355396</t>
  </si>
  <si>
    <t>375,0+24,0+14,0+9,0</t>
  </si>
  <si>
    <t>59245020</t>
  </si>
  <si>
    <t>dlažba tvar obdélník betonová 200x100x80mm přírodní</t>
  </si>
  <si>
    <t>-1397638742</t>
  </si>
  <si>
    <t>375*1,05 'Přepočtené koeficientem množství</t>
  </si>
  <si>
    <t>59245226</t>
  </si>
  <si>
    <t>dlažba tvar obdélník betonová pro nevidomé 200x100x80mm barevná</t>
  </si>
  <si>
    <t>-2065631316</t>
  </si>
  <si>
    <t>14*1,05 'Přepočtené koeficientem množství</t>
  </si>
  <si>
    <t>59245006.4</t>
  </si>
  <si>
    <t xml:space="preserve">Dlažba s vodící linií 200x200x80mm </t>
  </si>
  <si>
    <t>-1331138709</t>
  </si>
  <si>
    <t>24*1,05 'Přepočtené koeficientem množství</t>
  </si>
  <si>
    <t>59245030</t>
  </si>
  <si>
    <t>dlažba tvar čtverec betonová 200x200x80mm přírodní bez sražené hrany</t>
  </si>
  <si>
    <t>-2025866796</t>
  </si>
  <si>
    <t>9*1,05 'Přepočtené koeficientem množství</t>
  </si>
  <si>
    <t>596211215</t>
  </si>
  <si>
    <t>Příplatek za kombinaci více než dvou barev u kladení betonových dlažeb pro pěší tl 80 mm skupiny A</t>
  </si>
  <si>
    <t>1388955104</t>
  </si>
  <si>
    <t>24+14+9</t>
  </si>
  <si>
    <t>599141111</t>
  </si>
  <si>
    <t>Vyplnění spár mezi silničními dílci živičnou zálivkou</t>
  </si>
  <si>
    <t>-1053050238</t>
  </si>
  <si>
    <t>1816787326</t>
  </si>
  <si>
    <t>"silniční"      128,0</t>
  </si>
  <si>
    <t>"nájezdový"       32,0</t>
  </si>
  <si>
    <t>"přechodový"       7,0</t>
  </si>
  <si>
    <t>1790020252</t>
  </si>
  <si>
    <t>128</t>
  </si>
  <si>
    <t>128*1,05 'Přepočtené koeficientem množství</t>
  </si>
  <si>
    <t>448271501</t>
  </si>
  <si>
    <t>32*1,05 'Přepočtené koeficientem množství</t>
  </si>
  <si>
    <t>-1903888856</t>
  </si>
  <si>
    <t>916231213</t>
  </si>
  <si>
    <t>Osazení chodníkového obrubníku betonového stojatého s boční opěrou do lože z betonu prostého</t>
  </si>
  <si>
    <t>486764004</t>
  </si>
  <si>
    <t>59217017</t>
  </si>
  <si>
    <t>obrubník betonový chodníkový 1000x100x250mm</t>
  </si>
  <si>
    <t>-462239341</t>
  </si>
  <si>
    <t>58*1,05 'Přepočtené koeficientem množství</t>
  </si>
  <si>
    <t>1673829403</t>
  </si>
  <si>
    <t>(128,0+32,0+7,0)*0,45*0,15</t>
  </si>
  <si>
    <t>58,0*0,3*0,1</t>
  </si>
  <si>
    <t>919735113</t>
  </si>
  <si>
    <t>Řezání stávajícího živičného krytu hl do 150 mm</t>
  </si>
  <si>
    <t>-1519984210</t>
  </si>
  <si>
    <t>966005111</t>
  </si>
  <si>
    <t>Rozebrání a odstranění silničního zábradlí se sloupky osazenými s betonovými patkami</t>
  </si>
  <si>
    <t>2089859525</t>
  </si>
  <si>
    <t>-1779803294</t>
  </si>
  <si>
    <t>221,16-sut1</t>
  </si>
  <si>
    <t>646055396</t>
  </si>
  <si>
    <t>2035272184</t>
  </si>
  <si>
    <t>-1727320988</t>
  </si>
  <si>
    <t>273977981</t>
  </si>
  <si>
    <t>-1758275042</t>
  </si>
  <si>
    <t>860832281</t>
  </si>
  <si>
    <t>1004054664</t>
  </si>
  <si>
    <t>sut2-86,22</t>
  </si>
  <si>
    <t>998223011</t>
  </si>
  <si>
    <t>Přesun hmot pro pozemní komunikace s krytem dlážděným</t>
  </si>
  <si>
    <t>667160643</t>
  </si>
  <si>
    <t>-476321469</t>
  </si>
  <si>
    <t>920355266</t>
  </si>
  <si>
    <t>-1077177699</t>
  </si>
  <si>
    <t>-205975950</t>
  </si>
  <si>
    <t>k</t>
  </si>
  <si>
    <t>4,95</t>
  </si>
  <si>
    <t>o</t>
  </si>
  <si>
    <t>65,627</t>
  </si>
  <si>
    <t>p1</t>
  </si>
  <si>
    <t>37,736</t>
  </si>
  <si>
    <t>p2</t>
  </si>
  <si>
    <t>12,375</t>
  </si>
  <si>
    <t>p3</t>
  </si>
  <si>
    <t>10,717</t>
  </si>
  <si>
    <t>r1</t>
  </si>
  <si>
    <t>15,131</t>
  </si>
  <si>
    <t>s</t>
  </si>
  <si>
    <t>33,336</t>
  </si>
  <si>
    <t>103 - SO 103 Odvodnění komunikace</t>
  </si>
  <si>
    <t>s1</t>
  </si>
  <si>
    <t>12,6</t>
  </si>
  <si>
    <t>132,385</t>
  </si>
  <si>
    <t>v1</t>
  </si>
  <si>
    <t>76,285</t>
  </si>
  <si>
    <t>v2</t>
  </si>
  <si>
    <t>56,1</t>
  </si>
  <si>
    <t>z</t>
  </si>
  <si>
    <t>115,225</t>
  </si>
  <si>
    <t xml:space="preserve">    3 - Svislé a kompletní konstrukce</t>
  </si>
  <si>
    <t xml:space="preserve">    4 - Vodorovné konstrukce</t>
  </si>
  <si>
    <t xml:space="preserve">    8 - Trubní vedení</t>
  </si>
  <si>
    <t>M - Práce a dodávky M</t>
  </si>
  <si>
    <t xml:space="preserve">    23-M - Montáže potrubí</t>
  </si>
  <si>
    <t>113107123</t>
  </si>
  <si>
    <t>Odstranění podkladu z kameniva drceného tl 300 mm ručně</t>
  </si>
  <si>
    <t>351300027</t>
  </si>
  <si>
    <t>113107143</t>
  </si>
  <si>
    <t>Odstranění podkladu živičného tl 150 mm ručně</t>
  </si>
  <si>
    <t>-1896522342</t>
  </si>
  <si>
    <t>ve stáv.komunikaci</t>
  </si>
  <si>
    <t>1,1*4,5</t>
  </si>
  <si>
    <t>119001405</t>
  </si>
  <si>
    <t>Dočasné zajištění potrubí z PE DN do 200 mm</t>
  </si>
  <si>
    <t>1012737177</t>
  </si>
  <si>
    <t>1,5*2</t>
  </si>
  <si>
    <t>-797602815</t>
  </si>
  <si>
    <t>1196396708</t>
  </si>
  <si>
    <t>132212211</t>
  </si>
  <si>
    <t>Hloubení rýh š do 2000 mm v soudržných horninách třídy těžitelnosti I, skupiny 3 ručně</t>
  </si>
  <si>
    <t>2086469663</t>
  </si>
  <si>
    <t>větev D1</t>
  </si>
  <si>
    <t>1,1*(2,05+1,88)*0,5*7,0</t>
  </si>
  <si>
    <t>132254203</t>
  </si>
  <si>
    <t>Hloubení zapažených rýh š do 2000 mm v hornině třídy těžitelnosti I, skupiny 3 objem do 100 m3</t>
  </si>
  <si>
    <t>94766788</t>
  </si>
  <si>
    <t>větev D2</t>
  </si>
  <si>
    <t>1,1*(2,08+1,57)*0,5*38,0</t>
  </si>
  <si>
    <t>přípojky</t>
  </si>
  <si>
    <t>1,0*1,7*33,0</t>
  </si>
  <si>
    <t>133254102</t>
  </si>
  <si>
    <t>Hloubení šachet zapažených v hornině třídy těžitelnosti I, skupiny 3 objem do 50 m3</t>
  </si>
  <si>
    <t>-1997145751</t>
  </si>
  <si>
    <t>výkop pro šachty DN 600</t>
  </si>
  <si>
    <t>1,5*1,5*(1,8+1,77+1,58+0,15*3)</t>
  </si>
  <si>
    <t>výkop pro UV</t>
  </si>
  <si>
    <t>s2</t>
  </si>
  <si>
    <t>1,2*1,2*1,8*8</t>
  </si>
  <si>
    <t>151101101</t>
  </si>
  <si>
    <t>Zřízení příložného pažení a rozepření stěn rýh hl do 2 m</t>
  </si>
  <si>
    <t>-159543017</t>
  </si>
  <si>
    <t>r1/1,1*2</t>
  </si>
  <si>
    <t>v1/1,1*2</t>
  </si>
  <si>
    <t>v2/1,0*2</t>
  </si>
  <si>
    <t>151101111</t>
  </si>
  <si>
    <t>Odstranění příložného pažení a rozepření stěn rýh hl do 2 m</t>
  </si>
  <si>
    <t>-1937791489</t>
  </si>
  <si>
    <t>151101201</t>
  </si>
  <si>
    <t>Zřízení příložného pažení stěn výkopu hl do 4 m</t>
  </si>
  <si>
    <t>-184394088</t>
  </si>
  <si>
    <t>1,5*4*(1,8+1,77+1,58+0,15*3)</t>
  </si>
  <si>
    <t>1,2*4*1,8*8</t>
  </si>
  <si>
    <t>151101211</t>
  </si>
  <si>
    <t>Odstranění příložného pažení stěn hl do 4 m</t>
  </si>
  <si>
    <t>1547826527</t>
  </si>
  <si>
    <t>-910684192</t>
  </si>
  <si>
    <t>odvoz+dovoz mezideponie</t>
  </si>
  <si>
    <t>z*2</t>
  </si>
  <si>
    <t>-2052670151</t>
  </si>
  <si>
    <t>přebytečná zemina</t>
  </si>
  <si>
    <t>r1+v+s</t>
  </si>
  <si>
    <t>-z</t>
  </si>
  <si>
    <t>1771773740</t>
  </si>
  <si>
    <t>o*5</t>
  </si>
  <si>
    <t>167151111</t>
  </si>
  <si>
    <t>Nakládání výkopku z hornin třídy těžitelnosti I, skupiny 1 až 3 přes 100 m3</t>
  </si>
  <si>
    <t>-528755290</t>
  </si>
  <si>
    <t>-158323449</t>
  </si>
  <si>
    <t>o*2,0</t>
  </si>
  <si>
    <t>-2099969167</t>
  </si>
  <si>
    <t>174151101</t>
  </si>
  <si>
    <t>Zásyp jam, šachet rýh nebo kolem objektů sypaninou se zhutněním</t>
  </si>
  <si>
    <t>-100786199</t>
  </si>
  <si>
    <t>-p1-p2-p3</t>
  </si>
  <si>
    <t>-0,45*0,45*1,8*8</t>
  </si>
  <si>
    <t>-0,6*0,6*(1,88+1,77+1,58)</t>
  </si>
  <si>
    <t>175111201</t>
  </si>
  <si>
    <t>Obsypání objektu nad přilehlým původním terénem sypaninou bez prohození, uloženou do 3 m ručně</t>
  </si>
  <si>
    <t>1220712505</t>
  </si>
  <si>
    <t>58337331</t>
  </si>
  <si>
    <t>štěrkopísek frakce 0/22</t>
  </si>
  <si>
    <t>-1772131204</t>
  </si>
  <si>
    <t>10,717*2 'Přepočtené koeficientem množství</t>
  </si>
  <si>
    <t>175151101</t>
  </si>
  <si>
    <t>Obsypání potrubí strojně sypaninou bez prohození, uloženou do 3 m</t>
  </si>
  <si>
    <t>1914608853</t>
  </si>
  <si>
    <t>1,1*0,471*45,0</t>
  </si>
  <si>
    <t>1,0*0,437*33,0</t>
  </si>
  <si>
    <t>58331351</t>
  </si>
  <si>
    <t>kamenivo těžené drobné frakce 0/4</t>
  </si>
  <si>
    <t>-87823208</t>
  </si>
  <si>
    <t>37,736*2 'Přepočtené koeficientem množství</t>
  </si>
  <si>
    <t>Svislé a kompletní konstrukce</t>
  </si>
  <si>
    <t>359901211</t>
  </si>
  <si>
    <t>Monitoring stoky jakékoli výšky na nové kanalizaci</t>
  </si>
  <si>
    <t>-135548266</t>
  </si>
  <si>
    <t>Vodorovné konstrukce</t>
  </si>
  <si>
    <t>451572111</t>
  </si>
  <si>
    <t>Lože pod potrubí otevřený výkop z kameniva drobného těženého</t>
  </si>
  <si>
    <t>-1259045328</t>
  </si>
  <si>
    <t>1,1*0,15*45,0</t>
  </si>
  <si>
    <t>1,0*0,15*33,0</t>
  </si>
  <si>
    <t>182792833</t>
  </si>
  <si>
    <t>1875107858</t>
  </si>
  <si>
    <t>565165102</t>
  </si>
  <si>
    <t>Asfaltový beton vrstva podkladní ACP 16 (obalované kamenivo OKS) tl 90 mm š do 1,5 m</t>
  </si>
  <si>
    <t>444388831</t>
  </si>
  <si>
    <t>-119155341</t>
  </si>
  <si>
    <t>k*2</t>
  </si>
  <si>
    <t>-511362425</t>
  </si>
  <si>
    <t>-1712793633</t>
  </si>
  <si>
    <t>1220383004</t>
  </si>
  <si>
    <t>Trubní vedení</t>
  </si>
  <si>
    <t>871315211</t>
  </si>
  <si>
    <t>Kanalizační potrubí z tvrdého PVC jednovrstvé tuhost třídy SN4 DN 160  vč.tvarovek</t>
  </si>
  <si>
    <t>1491712372</t>
  </si>
  <si>
    <t>871350310.1</t>
  </si>
  <si>
    <t>Montáž kanalizačního potrubí hladkého plnostěnného SN 8 z polypropylenu DN 200</t>
  </si>
  <si>
    <t>-1528704698</t>
  </si>
  <si>
    <t>28617020.1</t>
  </si>
  <si>
    <t>trubka kanalizační PP plnostěnná třívrstvá DN 200x6000mm SN8</t>
  </si>
  <si>
    <t>-452203089</t>
  </si>
  <si>
    <t>45*1,015 'Přepočtené koeficientem množství</t>
  </si>
  <si>
    <t>877350320</t>
  </si>
  <si>
    <t>Montáž odboček na kanalizačním potrubí z PP trub hladkých plnostěnných DN 200</t>
  </si>
  <si>
    <t>-1591372544</t>
  </si>
  <si>
    <t>28617207.1</t>
  </si>
  <si>
    <t>odbočka kanalizační PP  DN 200/150</t>
  </si>
  <si>
    <t>-1362688983</t>
  </si>
  <si>
    <t>877355122.1</t>
  </si>
  <si>
    <t>Montáž připojovací vložky na potrubí z kanalizačních trub z PVC DN 200</t>
  </si>
  <si>
    <t>-2084334687</t>
  </si>
  <si>
    <t>28614373.1</t>
  </si>
  <si>
    <t>Přechodová vložka DN 200mm</t>
  </si>
  <si>
    <t>-1502498732</t>
  </si>
  <si>
    <t>890411851</t>
  </si>
  <si>
    <t>Bourání šachet z prefabrikovaných skruží strojně obestavěného prostoru do 1,5 m3</t>
  </si>
  <si>
    <t>368046902</t>
  </si>
  <si>
    <t>stávající vpusti</t>
  </si>
  <si>
    <t>0,5*0,5*1,8*3</t>
  </si>
  <si>
    <t>892351111</t>
  </si>
  <si>
    <t>Tlaková zkouška vodou potrubí DN 150 nebo 200</t>
  </si>
  <si>
    <t>-357504528</t>
  </si>
  <si>
    <t>33+45</t>
  </si>
  <si>
    <t>894812316</t>
  </si>
  <si>
    <t>Revizní a čistící šachta z PP typ DN 600/200 šachtové dno průtočné 30°, 60°, 90°</t>
  </si>
  <si>
    <t>-469569375</t>
  </si>
  <si>
    <t>894812317</t>
  </si>
  <si>
    <t>Revizní a čistící šachta z PP typ DN 600/200 šachtové dno s přítokem tvaru T</t>
  </si>
  <si>
    <t>527209257</t>
  </si>
  <si>
    <t>894812332</t>
  </si>
  <si>
    <t>Revizní a čistící šachta z PP DN 600 šachtová roura korugovaná světlé hloubky 2000 mm</t>
  </si>
  <si>
    <t>-1602384320</t>
  </si>
  <si>
    <t>894812339</t>
  </si>
  <si>
    <t>Příplatek k rourám revizní a čistící šachty z PP DN 600 za uříznutí šachtové roury</t>
  </si>
  <si>
    <t>2133784585</t>
  </si>
  <si>
    <t>894812356</t>
  </si>
  <si>
    <t>Revizní a čistící šachta z PP DN 600 poklop litinový pro třídu zatížení B125 s betonovým prstencem vč.těsnění</t>
  </si>
  <si>
    <t>1462662437</t>
  </si>
  <si>
    <t>895941111</t>
  </si>
  <si>
    <t>Zřízení vpusti kanalizační uliční z betonových dílců typ UV-50 normální</t>
  </si>
  <si>
    <t>-496862688</t>
  </si>
  <si>
    <t>59223864</t>
  </si>
  <si>
    <t>prstenec pro uliční vpusť vyrovnávací betonový 390x60x130mm</t>
  </si>
  <si>
    <t>452714303</t>
  </si>
  <si>
    <t>59223858</t>
  </si>
  <si>
    <t>skruž pro uliční vpusť horní betonová 450x570x50mm</t>
  </si>
  <si>
    <t>1510795356</t>
  </si>
  <si>
    <t>59223860</t>
  </si>
  <si>
    <t>skruž pro uliční vpusť středová betonová 450x195x50mm</t>
  </si>
  <si>
    <t>2122199360</t>
  </si>
  <si>
    <t>59223857</t>
  </si>
  <si>
    <t>skruž pro uliční vpusť horní betonová 450x295x50mm</t>
  </si>
  <si>
    <t>1042592330</t>
  </si>
  <si>
    <t>59223854</t>
  </si>
  <si>
    <t>skruž pro uliční vpusť s výtokovým otvorem PVC betonová 450x350x50mm</t>
  </si>
  <si>
    <t>548723372</t>
  </si>
  <si>
    <t>59223852</t>
  </si>
  <si>
    <t>dno pro uliční vpusť s kalovou prohlubní betonové 450x300x50mm</t>
  </si>
  <si>
    <t>-190412133</t>
  </si>
  <si>
    <t>59223862</t>
  </si>
  <si>
    <t>skruž pro uliční vpusť středová betonová TBV-Q 450/555/6d</t>
  </si>
  <si>
    <t>-965731729</t>
  </si>
  <si>
    <t>899131112.1</t>
  </si>
  <si>
    <t>Úprava nivelety poklopu revizní šachty DN 1000-demontáž poklopu,doplnění vyrov.prstenců,příp.skruží,zpětné osazení poklopu</t>
  </si>
  <si>
    <t>111178681</t>
  </si>
  <si>
    <t>899131R01</t>
  </si>
  <si>
    <t>Vyspravení šachtového  dna revizní šachty DN 1000mm po zaústění kanalizace DN 200</t>
  </si>
  <si>
    <t>853061461</t>
  </si>
  <si>
    <t>899204112</t>
  </si>
  <si>
    <t>Osazení mříží litinových včetně rámů a košů na bahno pro třídu zatížení D400, E600</t>
  </si>
  <si>
    <t>-305045182</t>
  </si>
  <si>
    <t>55242320</t>
  </si>
  <si>
    <t>mříž vtoková litinová plochá 500x500mm</t>
  </si>
  <si>
    <t>1048293084</t>
  </si>
  <si>
    <t>59223871</t>
  </si>
  <si>
    <t>koš vysoký pro uliční vpusti žárově Pz plech pro rám 500/500mm</t>
  </si>
  <si>
    <t>-328174634</t>
  </si>
  <si>
    <t>899204211</t>
  </si>
  <si>
    <t>Demontáž mříží litinových včetně rámů hmotnosti přes 150 kg</t>
  </si>
  <si>
    <t>-1759126041</t>
  </si>
  <si>
    <t>899431111</t>
  </si>
  <si>
    <t>Výšková úprava uličního vstupu nebo vpusti do 200 mm zvýšením krycího hrnce, šoupěte nebo hydrantu</t>
  </si>
  <si>
    <t>-1426546312</t>
  </si>
  <si>
    <t>899431R01</t>
  </si>
  <si>
    <t>Napojení drenážního potrubí DN 150 do šachty UV</t>
  </si>
  <si>
    <t>-1209919386</t>
  </si>
  <si>
    <t>952500687</t>
  </si>
  <si>
    <t>4,5*2</t>
  </si>
  <si>
    <t>977151125</t>
  </si>
  <si>
    <t>Jádrové vrty diamantovými korunkami do D 200 mm do stavebních materiálů</t>
  </si>
  <si>
    <t>706028334</t>
  </si>
  <si>
    <t>"napojení do stáv.šachty"   0,2</t>
  </si>
  <si>
    <t>1415506436</t>
  </si>
  <si>
    <t>1010628656</t>
  </si>
  <si>
    <t>7,859*14 'Přepočtené koeficientem množství</t>
  </si>
  <si>
    <t>-950659673</t>
  </si>
  <si>
    <t>-1417943206</t>
  </si>
  <si>
    <t>358390662</t>
  </si>
  <si>
    <t>998276101</t>
  </si>
  <si>
    <t>Přesun hmot pro trubní vedení z trub z plastických hmot otevřený výkop</t>
  </si>
  <si>
    <t>816487158</t>
  </si>
  <si>
    <t>Práce a dodávky M</t>
  </si>
  <si>
    <t>23-M</t>
  </si>
  <si>
    <t>Montáže potrubí</t>
  </si>
  <si>
    <t>2302100R</t>
  </si>
  <si>
    <t>Montáž + dodávka trojnásobná ochranná izolace asfaltovými pásy na ocelovém plynovodním potrubí DN 250</t>
  </si>
  <si>
    <t>-1802674679</t>
  </si>
  <si>
    <t>3,14*0,25*2,2*3</t>
  </si>
  <si>
    <t>1801980056</t>
  </si>
  <si>
    <t>-170960292</t>
  </si>
  <si>
    <t>-466638537</t>
  </si>
  <si>
    <t>515349621</t>
  </si>
  <si>
    <t>0940020R1</t>
  </si>
  <si>
    <t>zřízení  sond na křížení s plynovodním potrubím hloubky 1,6m</t>
  </si>
  <si>
    <t>1753896568</t>
  </si>
  <si>
    <t>104 - Vedlejší rozpočtové náklady</t>
  </si>
  <si>
    <t xml:space="preserve">    VRN2 - Příprava staveniště</t>
  </si>
  <si>
    <t xml:space="preserve">    VRN3 - Zařízení staveniště</t>
  </si>
  <si>
    <t>VRN2</t>
  </si>
  <si>
    <t>Příprava staveniště</t>
  </si>
  <si>
    <t>020001000</t>
  </si>
  <si>
    <t>-526393160</t>
  </si>
  <si>
    <t>VRN3</t>
  </si>
  <si>
    <t>Zařízení staveniště</t>
  </si>
  <si>
    <t>030001000</t>
  </si>
  <si>
    <t>211394798</t>
  </si>
  <si>
    <t>SEZNAM FIGUR</t>
  </si>
  <si>
    <t>Výměra</t>
  </si>
  <si>
    <t xml:space="preserve"> 101</t>
  </si>
  <si>
    <t>Použití figury:</t>
  </si>
  <si>
    <t xml:space="preserve"> 102</t>
  </si>
  <si>
    <t xml:space="preserve">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</si>
</sst>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>
      <selection activeCell="E14" sqref="E14:AJ1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43" t="s">
        <v>5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27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R5" s="20"/>
      <c r="BE5" s="224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29" t="s">
        <v>17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R6" s="20"/>
      <c r="BE6" s="225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5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5"/>
      <c r="BS8" s="17" t="s">
        <v>6</v>
      </c>
    </row>
    <row r="9" spans="1:74" s="1" customFormat="1" ht="14.45" customHeight="1">
      <c r="B9" s="20"/>
      <c r="AR9" s="20"/>
      <c r="BE9" s="225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5"/>
      <c r="BS10" s="17" t="s">
        <v>6</v>
      </c>
    </row>
    <row r="11" spans="1:74" s="1" customFormat="1" ht="18.399999999999999" customHeight="1">
      <c r="B11" s="20"/>
      <c r="E11" s="25" t="s">
        <v>26</v>
      </c>
      <c r="AK11" s="27" t="s">
        <v>27</v>
      </c>
      <c r="AN11" s="25" t="s">
        <v>1</v>
      </c>
      <c r="AR11" s="20"/>
      <c r="BE11" s="225"/>
      <c r="BS11" s="17" t="s">
        <v>6</v>
      </c>
    </row>
    <row r="12" spans="1:74" s="1" customFormat="1" ht="6.95" customHeight="1">
      <c r="B12" s="20"/>
      <c r="AR12" s="20"/>
      <c r="BE12" s="225"/>
      <c r="BS12" s="17" t="s">
        <v>6</v>
      </c>
    </row>
    <row r="13" spans="1:74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5"/>
      <c r="BS13" s="17" t="s">
        <v>6</v>
      </c>
    </row>
    <row r="14" spans="1:74" ht="12.75">
      <c r="B14" s="20"/>
      <c r="E14" s="230" t="s">
        <v>29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7" t="s">
        <v>27</v>
      </c>
      <c r="AN14" s="29" t="s">
        <v>29</v>
      </c>
      <c r="AR14" s="20"/>
      <c r="BE14" s="225"/>
      <c r="BS14" s="17" t="s">
        <v>6</v>
      </c>
    </row>
    <row r="15" spans="1:74" s="1" customFormat="1" ht="6.95" customHeight="1">
      <c r="B15" s="20"/>
      <c r="AR15" s="20"/>
      <c r="BE15" s="225"/>
      <c r="BS15" s="17" t="s">
        <v>3</v>
      </c>
    </row>
    <row r="16" spans="1:74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5"/>
      <c r="BS16" s="17" t="s">
        <v>3</v>
      </c>
    </row>
    <row r="17" spans="1:71" s="1" customFormat="1" ht="18.399999999999999" customHeight="1">
      <c r="B17" s="20"/>
      <c r="E17" s="25" t="s">
        <v>31</v>
      </c>
      <c r="AK17" s="27" t="s">
        <v>27</v>
      </c>
      <c r="AN17" s="25" t="s">
        <v>1</v>
      </c>
      <c r="AR17" s="20"/>
      <c r="BE17" s="225"/>
      <c r="BS17" s="17" t="s">
        <v>32</v>
      </c>
    </row>
    <row r="18" spans="1:71" s="1" customFormat="1" ht="6.95" customHeight="1">
      <c r="B18" s="20"/>
      <c r="AR18" s="20"/>
      <c r="BE18" s="225"/>
      <c r="BS18" s="17" t="s">
        <v>6</v>
      </c>
    </row>
    <row r="19" spans="1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25"/>
      <c r="BS19" s="17" t="s">
        <v>6</v>
      </c>
    </row>
    <row r="20" spans="1:71" s="1" customFormat="1" ht="18.399999999999999" customHeight="1">
      <c r="B20" s="20"/>
      <c r="E20" s="25" t="s">
        <v>34</v>
      </c>
      <c r="AK20" s="27" t="s">
        <v>27</v>
      </c>
      <c r="AN20" s="25" t="s">
        <v>1</v>
      </c>
      <c r="AR20" s="20"/>
      <c r="BE20" s="225"/>
      <c r="BS20" s="17" t="s">
        <v>32</v>
      </c>
    </row>
    <row r="21" spans="1:71" s="1" customFormat="1" ht="6.95" customHeight="1">
      <c r="B21" s="20"/>
      <c r="AR21" s="20"/>
      <c r="BE21" s="225"/>
    </row>
    <row r="22" spans="1:71" s="1" customFormat="1" ht="12" customHeight="1">
      <c r="B22" s="20"/>
      <c r="D22" s="27" t="s">
        <v>35</v>
      </c>
      <c r="AR22" s="20"/>
      <c r="BE22" s="225"/>
    </row>
    <row r="23" spans="1:71" s="1" customFormat="1" ht="16.5" customHeight="1">
      <c r="B23" s="20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20"/>
      <c r="BE23" s="225"/>
    </row>
    <row r="24" spans="1:71" s="1" customFormat="1" ht="6.95" customHeight="1">
      <c r="B24" s="20"/>
      <c r="AR24" s="20"/>
      <c r="BE24" s="225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5"/>
    </row>
    <row r="26" spans="1:71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3">
        <f>ROUND(AG94,2)</f>
        <v>0</v>
      </c>
      <c r="AL26" s="234"/>
      <c r="AM26" s="234"/>
      <c r="AN26" s="234"/>
      <c r="AO26" s="234"/>
      <c r="AP26" s="32"/>
      <c r="AQ26" s="32"/>
      <c r="AR26" s="33"/>
      <c r="BE26" s="225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5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5" t="s">
        <v>37</v>
      </c>
      <c r="M28" s="235"/>
      <c r="N28" s="235"/>
      <c r="O28" s="235"/>
      <c r="P28" s="235"/>
      <c r="Q28" s="32"/>
      <c r="R28" s="32"/>
      <c r="S28" s="32"/>
      <c r="T28" s="32"/>
      <c r="U28" s="32"/>
      <c r="V28" s="32"/>
      <c r="W28" s="235" t="s">
        <v>38</v>
      </c>
      <c r="X28" s="235"/>
      <c r="Y28" s="235"/>
      <c r="Z28" s="235"/>
      <c r="AA28" s="235"/>
      <c r="AB28" s="235"/>
      <c r="AC28" s="235"/>
      <c r="AD28" s="235"/>
      <c r="AE28" s="235"/>
      <c r="AF28" s="32"/>
      <c r="AG28" s="32"/>
      <c r="AH28" s="32"/>
      <c r="AI28" s="32"/>
      <c r="AJ28" s="32"/>
      <c r="AK28" s="235" t="s">
        <v>39</v>
      </c>
      <c r="AL28" s="235"/>
      <c r="AM28" s="235"/>
      <c r="AN28" s="235"/>
      <c r="AO28" s="235"/>
      <c r="AP28" s="32"/>
      <c r="AQ28" s="32"/>
      <c r="AR28" s="33"/>
      <c r="BE28" s="225"/>
    </row>
    <row r="29" spans="1:71" s="3" customFormat="1" ht="14.45" customHeight="1">
      <c r="B29" s="37"/>
      <c r="D29" s="27" t="s">
        <v>40</v>
      </c>
      <c r="F29" s="27" t="s">
        <v>41</v>
      </c>
      <c r="L29" s="238">
        <v>0.21</v>
      </c>
      <c r="M29" s="237"/>
      <c r="N29" s="237"/>
      <c r="O29" s="237"/>
      <c r="P29" s="237"/>
      <c r="W29" s="236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K29" s="236">
        <f>ROUND(AV94, 2)</f>
        <v>0</v>
      </c>
      <c r="AL29" s="237"/>
      <c r="AM29" s="237"/>
      <c r="AN29" s="237"/>
      <c r="AO29" s="237"/>
      <c r="AR29" s="37"/>
      <c r="BE29" s="226"/>
    </row>
    <row r="30" spans="1:71" s="3" customFormat="1" ht="14.45" customHeight="1">
      <c r="B30" s="37"/>
      <c r="F30" s="27" t="s">
        <v>42</v>
      </c>
      <c r="L30" s="238">
        <v>0.15</v>
      </c>
      <c r="M30" s="237"/>
      <c r="N30" s="237"/>
      <c r="O30" s="237"/>
      <c r="P30" s="237"/>
      <c r="W30" s="236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K30" s="236">
        <f>ROUND(AW94, 2)</f>
        <v>0</v>
      </c>
      <c r="AL30" s="237"/>
      <c r="AM30" s="237"/>
      <c r="AN30" s="237"/>
      <c r="AO30" s="237"/>
      <c r="AR30" s="37"/>
      <c r="BE30" s="226"/>
    </row>
    <row r="31" spans="1:71" s="3" customFormat="1" ht="14.45" hidden="1" customHeight="1">
      <c r="B31" s="37"/>
      <c r="F31" s="27" t="s">
        <v>43</v>
      </c>
      <c r="L31" s="238">
        <v>0.21</v>
      </c>
      <c r="M31" s="237"/>
      <c r="N31" s="237"/>
      <c r="O31" s="237"/>
      <c r="P31" s="237"/>
      <c r="W31" s="236">
        <f>ROUND(BB94, 2)</f>
        <v>0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7"/>
      <c r="BE31" s="226"/>
    </row>
    <row r="32" spans="1:71" s="3" customFormat="1" ht="14.45" hidden="1" customHeight="1">
      <c r="B32" s="37"/>
      <c r="F32" s="27" t="s">
        <v>44</v>
      </c>
      <c r="L32" s="238">
        <v>0.15</v>
      </c>
      <c r="M32" s="237"/>
      <c r="N32" s="237"/>
      <c r="O32" s="237"/>
      <c r="P32" s="237"/>
      <c r="W32" s="236">
        <f>ROUND(BC94, 2)</f>
        <v>0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7"/>
      <c r="BE32" s="226"/>
    </row>
    <row r="33" spans="1:57" s="3" customFormat="1" ht="14.45" hidden="1" customHeight="1">
      <c r="B33" s="37"/>
      <c r="F33" s="27" t="s">
        <v>45</v>
      </c>
      <c r="L33" s="238">
        <v>0</v>
      </c>
      <c r="M33" s="237"/>
      <c r="N33" s="237"/>
      <c r="O33" s="237"/>
      <c r="P33" s="237"/>
      <c r="W33" s="236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K33" s="236">
        <v>0</v>
      </c>
      <c r="AL33" s="237"/>
      <c r="AM33" s="237"/>
      <c r="AN33" s="237"/>
      <c r="AO33" s="237"/>
      <c r="AR33" s="37"/>
      <c r="BE33" s="226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5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2" t="s">
        <v>48</v>
      </c>
      <c r="Y35" s="240"/>
      <c r="Z35" s="240"/>
      <c r="AA35" s="240"/>
      <c r="AB35" s="240"/>
      <c r="AC35" s="40"/>
      <c r="AD35" s="40"/>
      <c r="AE35" s="40"/>
      <c r="AF35" s="40"/>
      <c r="AG35" s="40"/>
      <c r="AH35" s="40"/>
      <c r="AI35" s="40"/>
      <c r="AJ35" s="40"/>
      <c r="AK35" s="239">
        <f>SUM(AK26:AK33)</f>
        <v>0</v>
      </c>
      <c r="AL35" s="240"/>
      <c r="AM35" s="240"/>
      <c r="AN35" s="240"/>
      <c r="AO35" s="241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>
        <f>K5</f>
        <v>0</v>
      </c>
      <c r="AR84" s="51"/>
    </row>
    <row r="85" spans="1:91" s="5" customFormat="1" ht="36.950000000000003" customHeight="1">
      <c r="B85" s="52"/>
      <c r="C85" s="53" t="s">
        <v>16</v>
      </c>
      <c r="L85" s="205" t="str">
        <f>K6</f>
        <v>Nový chodník a úprava stávajícího parkoviště na ulici Žerotínova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Valašské Meziříčí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07" t="str">
        <f>IF(AN8= "","",AN8)</f>
        <v>28. 4. 2021</v>
      </c>
      <c r="AN87" s="207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Město Valašské Meziříčí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08" t="str">
        <f>IF(E17="","",E17)</f>
        <v>LZ-PROJEKT plus s.r.o.</v>
      </c>
      <c r="AN89" s="209"/>
      <c r="AO89" s="209"/>
      <c r="AP89" s="209"/>
      <c r="AQ89" s="32"/>
      <c r="AR89" s="33"/>
      <c r="AS89" s="210" t="s">
        <v>56</v>
      </c>
      <c r="AT89" s="21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08" t="str">
        <f>IF(E20="","",E20)</f>
        <v>Fajfrová Irena</v>
      </c>
      <c r="AN90" s="209"/>
      <c r="AO90" s="209"/>
      <c r="AP90" s="209"/>
      <c r="AQ90" s="32"/>
      <c r="AR90" s="33"/>
      <c r="AS90" s="212"/>
      <c r="AT90" s="21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2"/>
      <c r="AT91" s="21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7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6" t="s">
        <v>59</v>
      </c>
      <c r="AH92" s="215"/>
      <c r="AI92" s="215"/>
      <c r="AJ92" s="215"/>
      <c r="AK92" s="215"/>
      <c r="AL92" s="215"/>
      <c r="AM92" s="215"/>
      <c r="AN92" s="217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ROUND(SUM(AG95:AG98),2)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9" t="s">
        <v>81</v>
      </c>
      <c r="E95" s="219"/>
      <c r="F95" s="219"/>
      <c r="G95" s="219"/>
      <c r="H95" s="219"/>
      <c r="I95" s="82"/>
      <c r="J95" s="219" t="s">
        <v>82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20">
        <f>'101 - SO 101 Parkoviště'!J30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83" t="s">
        <v>83</v>
      </c>
      <c r="AR95" s="80"/>
      <c r="AS95" s="84">
        <v>0</v>
      </c>
      <c r="AT95" s="85">
        <f>ROUND(SUM(AV95:AW95),2)</f>
        <v>0</v>
      </c>
      <c r="AU95" s="86">
        <f>'101 - SO 101 Parkoviště'!P128</f>
        <v>0</v>
      </c>
      <c r="AV95" s="85">
        <f>'101 - SO 101 Parkoviště'!J33</f>
        <v>0</v>
      </c>
      <c r="AW95" s="85">
        <f>'101 - SO 101 Parkoviště'!J34</f>
        <v>0</v>
      </c>
      <c r="AX95" s="85">
        <f>'101 - SO 101 Parkoviště'!J35</f>
        <v>0</v>
      </c>
      <c r="AY95" s="85">
        <f>'101 - SO 101 Parkoviště'!J36</f>
        <v>0</v>
      </c>
      <c r="AZ95" s="85">
        <f>'101 - SO 101 Parkoviště'!F33</f>
        <v>0</v>
      </c>
      <c r="BA95" s="85">
        <f>'101 - SO 101 Parkoviště'!F34</f>
        <v>0</v>
      </c>
      <c r="BB95" s="85">
        <f>'101 - SO 101 Parkoviště'!F35</f>
        <v>0</v>
      </c>
      <c r="BC95" s="85">
        <f>'101 - SO 101 Parkoviště'!F36</f>
        <v>0</v>
      </c>
      <c r="BD95" s="87">
        <f>'101 - SO 101 Parkoviště'!F37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86</v>
      </c>
    </row>
    <row r="96" spans="1:91" s="7" customFormat="1" ht="16.5" customHeight="1">
      <c r="A96" s="79" t="s">
        <v>80</v>
      </c>
      <c r="B96" s="80"/>
      <c r="C96" s="81"/>
      <c r="D96" s="219" t="s">
        <v>87</v>
      </c>
      <c r="E96" s="219"/>
      <c r="F96" s="219"/>
      <c r="G96" s="219"/>
      <c r="H96" s="219"/>
      <c r="I96" s="82"/>
      <c r="J96" s="219" t="s">
        <v>88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20">
        <f>'102 - SO 102 Chodník'!J30</f>
        <v>0</v>
      </c>
      <c r="AH96" s="221"/>
      <c r="AI96" s="221"/>
      <c r="AJ96" s="221"/>
      <c r="AK96" s="221"/>
      <c r="AL96" s="221"/>
      <c r="AM96" s="221"/>
      <c r="AN96" s="220">
        <f>SUM(AG96,AT96)</f>
        <v>0</v>
      </c>
      <c r="AO96" s="221"/>
      <c r="AP96" s="221"/>
      <c r="AQ96" s="83" t="s">
        <v>83</v>
      </c>
      <c r="AR96" s="80"/>
      <c r="AS96" s="84">
        <v>0</v>
      </c>
      <c r="AT96" s="85">
        <f>ROUND(SUM(AV96:AW96),2)</f>
        <v>0</v>
      </c>
      <c r="AU96" s="86">
        <f>'102 - SO 102 Chodník'!P125</f>
        <v>0</v>
      </c>
      <c r="AV96" s="85">
        <f>'102 - SO 102 Chodník'!J33</f>
        <v>0</v>
      </c>
      <c r="AW96" s="85">
        <f>'102 - SO 102 Chodník'!J34</f>
        <v>0</v>
      </c>
      <c r="AX96" s="85">
        <f>'102 - SO 102 Chodník'!J35</f>
        <v>0</v>
      </c>
      <c r="AY96" s="85">
        <f>'102 - SO 102 Chodník'!J36</f>
        <v>0</v>
      </c>
      <c r="AZ96" s="85">
        <f>'102 - SO 102 Chodník'!F33</f>
        <v>0</v>
      </c>
      <c r="BA96" s="85">
        <f>'102 - SO 102 Chodník'!F34</f>
        <v>0</v>
      </c>
      <c r="BB96" s="85">
        <f>'102 - SO 102 Chodník'!F35</f>
        <v>0</v>
      </c>
      <c r="BC96" s="85">
        <f>'102 - SO 102 Chodník'!F36</f>
        <v>0</v>
      </c>
      <c r="BD96" s="87">
        <f>'102 - SO 102 Chodník'!F37</f>
        <v>0</v>
      </c>
      <c r="BT96" s="88" t="s">
        <v>84</v>
      </c>
      <c r="BV96" s="88" t="s">
        <v>78</v>
      </c>
      <c r="BW96" s="88" t="s">
        <v>89</v>
      </c>
      <c r="BX96" s="88" t="s">
        <v>4</v>
      </c>
      <c r="CL96" s="88" t="s">
        <v>1</v>
      </c>
      <c r="CM96" s="88" t="s">
        <v>86</v>
      </c>
    </row>
    <row r="97" spans="1:91" s="7" customFormat="1" ht="16.5" customHeight="1">
      <c r="A97" s="79" t="s">
        <v>80</v>
      </c>
      <c r="B97" s="80"/>
      <c r="C97" s="81"/>
      <c r="D97" s="219" t="s">
        <v>90</v>
      </c>
      <c r="E97" s="219"/>
      <c r="F97" s="219"/>
      <c r="G97" s="219"/>
      <c r="H97" s="219"/>
      <c r="I97" s="82"/>
      <c r="J97" s="219" t="s">
        <v>91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20">
        <f>'103 - SO 103 Odvodnění ko...'!J30</f>
        <v>0</v>
      </c>
      <c r="AH97" s="221"/>
      <c r="AI97" s="221"/>
      <c r="AJ97" s="221"/>
      <c r="AK97" s="221"/>
      <c r="AL97" s="221"/>
      <c r="AM97" s="221"/>
      <c r="AN97" s="220">
        <f>SUM(AG97,AT97)</f>
        <v>0</v>
      </c>
      <c r="AO97" s="221"/>
      <c r="AP97" s="221"/>
      <c r="AQ97" s="83" t="s">
        <v>83</v>
      </c>
      <c r="AR97" s="80"/>
      <c r="AS97" s="84">
        <v>0</v>
      </c>
      <c r="AT97" s="85">
        <f>ROUND(SUM(AV97:AW97),2)</f>
        <v>0</v>
      </c>
      <c r="AU97" s="86">
        <f>'103 - SO 103 Odvodnění ko...'!P131</f>
        <v>0</v>
      </c>
      <c r="AV97" s="85">
        <f>'103 - SO 103 Odvodnění ko...'!J33</f>
        <v>0</v>
      </c>
      <c r="AW97" s="85">
        <f>'103 - SO 103 Odvodnění ko...'!J34</f>
        <v>0</v>
      </c>
      <c r="AX97" s="85">
        <f>'103 - SO 103 Odvodnění ko...'!J35</f>
        <v>0</v>
      </c>
      <c r="AY97" s="85">
        <f>'103 - SO 103 Odvodnění ko...'!J36</f>
        <v>0</v>
      </c>
      <c r="AZ97" s="85">
        <f>'103 - SO 103 Odvodnění ko...'!F33</f>
        <v>0</v>
      </c>
      <c r="BA97" s="85">
        <f>'103 - SO 103 Odvodnění ko...'!F34</f>
        <v>0</v>
      </c>
      <c r="BB97" s="85">
        <f>'103 - SO 103 Odvodnění ko...'!F35</f>
        <v>0</v>
      </c>
      <c r="BC97" s="85">
        <f>'103 - SO 103 Odvodnění ko...'!F36</f>
        <v>0</v>
      </c>
      <c r="BD97" s="87">
        <f>'103 - SO 103 Odvodnění ko...'!F37</f>
        <v>0</v>
      </c>
      <c r="BT97" s="88" t="s">
        <v>84</v>
      </c>
      <c r="BV97" s="88" t="s">
        <v>78</v>
      </c>
      <c r="BW97" s="88" t="s">
        <v>92</v>
      </c>
      <c r="BX97" s="88" t="s">
        <v>4</v>
      </c>
      <c r="CL97" s="88" t="s">
        <v>1</v>
      </c>
      <c r="CM97" s="88" t="s">
        <v>86</v>
      </c>
    </row>
    <row r="98" spans="1:91" s="7" customFormat="1" ht="16.5" customHeight="1">
      <c r="A98" s="79" t="s">
        <v>80</v>
      </c>
      <c r="B98" s="80"/>
      <c r="C98" s="81"/>
      <c r="D98" s="219" t="s">
        <v>93</v>
      </c>
      <c r="E98" s="219"/>
      <c r="F98" s="219"/>
      <c r="G98" s="219"/>
      <c r="H98" s="219"/>
      <c r="I98" s="82"/>
      <c r="J98" s="219" t="s">
        <v>94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20">
        <f>'104 - Vedlejší rozpočtové...'!J30</f>
        <v>0</v>
      </c>
      <c r="AH98" s="221"/>
      <c r="AI98" s="221"/>
      <c r="AJ98" s="221"/>
      <c r="AK98" s="221"/>
      <c r="AL98" s="221"/>
      <c r="AM98" s="221"/>
      <c r="AN98" s="220">
        <f>SUM(AG98,AT98)</f>
        <v>0</v>
      </c>
      <c r="AO98" s="221"/>
      <c r="AP98" s="221"/>
      <c r="AQ98" s="83" t="s">
        <v>83</v>
      </c>
      <c r="AR98" s="80"/>
      <c r="AS98" s="89">
        <v>0</v>
      </c>
      <c r="AT98" s="90">
        <f>ROUND(SUM(AV98:AW98),2)</f>
        <v>0</v>
      </c>
      <c r="AU98" s="91">
        <f>'104 - Vedlejší rozpočtové...'!P119</f>
        <v>0</v>
      </c>
      <c r="AV98" s="90">
        <f>'104 - Vedlejší rozpočtové...'!J33</f>
        <v>0</v>
      </c>
      <c r="AW98" s="90">
        <f>'104 - Vedlejší rozpočtové...'!J34</f>
        <v>0</v>
      </c>
      <c r="AX98" s="90">
        <f>'104 - Vedlejší rozpočtové...'!J35</f>
        <v>0</v>
      </c>
      <c r="AY98" s="90">
        <f>'104 - Vedlejší rozpočtové...'!J36</f>
        <v>0</v>
      </c>
      <c r="AZ98" s="90">
        <f>'104 - Vedlejší rozpočtové...'!F33</f>
        <v>0</v>
      </c>
      <c r="BA98" s="90">
        <f>'104 - Vedlejší rozpočtové...'!F34</f>
        <v>0</v>
      </c>
      <c r="BB98" s="90">
        <f>'104 - Vedlejší rozpočtové...'!F35</f>
        <v>0</v>
      </c>
      <c r="BC98" s="90">
        <f>'104 - Vedlejší rozpočtové...'!F36</f>
        <v>0</v>
      </c>
      <c r="BD98" s="92">
        <f>'104 - Vedlejší rozpočtové...'!F37</f>
        <v>0</v>
      </c>
      <c r="BT98" s="88" t="s">
        <v>84</v>
      </c>
      <c r="BV98" s="88" t="s">
        <v>78</v>
      </c>
      <c r="BW98" s="88" t="s">
        <v>95</v>
      </c>
      <c r="BX98" s="88" t="s">
        <v>4</v>
      </c>
      <c r="CL98" s="88" t="s">
        <v>1</v>
      </c>
      <c r="CM98" s="88" t="s">
        <v>86</v>
      </c>
    </row>
    <row r="99" spans="1:91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9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101 - SO 101 Parkoviště'!C2" display="/" xr:uid="{00000000-0004-0000-0000-000000000000}"/>
    <hyperlink ref="A96" location="'102 - SO 102 Chodník'!C2" display="/" xr:uid="{00000000-0004-0000-0000-000001000000}"/>
    <hyperlink ref="A97" location="'103 - SO 103 Odvodnění ko...'!C2" display="/" xr:uid="{00000000-0004-0000-0000-000002000000}"/>
    <hyperlink ref="A98" location="'104 - Vedlejší rozpočtové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1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3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85</v>
      </c>
      <c r="AZ2" s="93" t="s">
        <v>96</v>
      </c>
      <c r="BA2" s="93" t="s">
        <v>1</v>
      </c>
      <c r="BB2" s="93" t="s">
        <v>1</v>
      </c>
      <c r="BC2" s="93" t="s">
        <v>97</v>
      </c>
      <c r="BD2" s="93" t="s">
        <v>86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  <c r="AZ3" s="93" t="s">
        <v>98</v>
      </c>
      <c r="BA3" s="93" t="s">
        <v>1</v>
      </c>
      <c r="BB3" s="93" t="s">
        <v>1</v>
      </c>
      <c r="BC3" s="93" t="s">
        <v>99</v>
      </c>
      <c r="BD3" s="93" t="s">
        <v>86</v>
      </c>
    </row>
    <row r="4" spans="1:56" s="1" customFormat="1" ht="24.95" customHeight="1">
      <c r="B4" s="20"/>
      <c r="D4" s="21" t="s">
        <v>100</v>
      </c>
      <c r="L4" s="20"/>
      <c r="M4" s="94" t="s">
        <v>10</v>
      </c>
      <c r="AT4" s="17" t="s">
        <v>3</v>
      </c>
      <c r="AZ4" s="93" t="s">
        <v>101</v>
      </c>
      <c r="BA4" s="93" t="s">
        <v>1</v>
      </c>
      <c r="BB4" s="93" t="s">
        <v>1</v>
      </c>
      <c r="BC4" s="93" t="s">
        <v>102</v>
      </c>
      <c r="BD4" s="93" t="s">
        <v>86</v>
      </c>
    </row>
    <row r="5" spans="1:56" s="1" customFormat="1" ht="6.95" customHeight="1">
      <c r="B5" s="20"/>
      <c r="L5" s="20"/>
      <c r="AZ5" s="93" t="s">
        <v>103</v>
      </c>
      <c r="BA5" s="93" t="s">
        <v>1</v>
      </c>
      <c r="BB5" s="93" t="s">
        <v>1</v>
      </c>
      <c r="BC5" s="93" t="s">
        <v>104</v>
      </c>
      <c r="BD5" s="93" t="s">
        <v>86</v>
      </c>
    </row>
    <row r="6" spans="1:56" s="1" customFormat="1" ht="12" customHeight="1">
      <c r="B6" s="20"/>
      <c r="D6" s="27" t="s">
        <v>16</v>
      </c>
      <c r="L6" s="20"/>
      <c r="AZ6" s="93" t="s">
        <v>105</v>
      </c>
      <c r="BA6" s="93" t="s">
        <v>1</v>
      </c>
      <c r="BB6" s="93" t="s">
        <v>1</v>
      </c>
      <c r="BC6" s="93" t="s">
        <v>106</v>
      </c>
      <c r="BD6" s="93" t="s">
        <v>86</v>
      </c>
    </row>
    <row r="7" spans="1:56" s="1" customFormat="1" ht="16.5" customHeight="1">
      <c r="B7" s="20"/>
      <c r="E7" s="244" t="str">
        <f>'Rekapitulace stavby'!K6</f>
        <v>Nový chodník a úprava stávajícího parkoviště na ulici Žerotínova</v>
      </c>
      <c r="F7" s="245"/>
      <c r="G7" s="245"/>
      <c r="H7" s="245"/>
      <c r="L7" s="20"/>
      <c r="AZ7" s="93" t="s">
        <v>107</v>
      </c>
      <c r="BA7" s="93" t="s">
        <v>1</v>
      </c>
      <c r="BB7" s="93" t="s">
        <v>1</v>
      </c>
      <c r="BC7" s="93" t="s">
        <v>108</v>
      </c>
      <c r="BD7" s="93" t="s">
        <v>86</v>
      </c>
    </row>
    <row r="8" spans="1:56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110</v>
      </c>
      <c r="BA8" s="93" t="s">
        <v>1</v>
      </c>
      <c r="BB8" s="93" t="s">
        <v>1</v>
      </c>
      <c r="BC8" s="93" t="s">
        <v>111</v>
      </c>
      <c r="BD8" s="93" t="s">
        <v>86</v>
      </c>
    </row>
    <row r="9" spans="1:56" s="2" customFormat="1" ht="16.5" customHeight="1">
      <c r="A9" s="32"/>
      <c r="B9" s="33"/>
      <c r="C9" s="32"/>
      <c r="D9" s="32"/>
      <c r="E9" s="205" t="s">
        <v>112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113</v>
      </c>
      <c r="BA9" s="93" t="s">
        <v>1</v>
      </c>
      <c r="BB9" s="93" t="s">
        <v>1</v>
      </c>
      <c r="BC9" s="93" t="s">
        <v>114</v>
      </c>
      <c r="BD9" s="93" t="s">
        <v>86</v>
      </c>
    </row>
    <row r="10" spans="1:5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3" t="s">
        <v>115</v>
      </c>
      <c r="BA10" s="93" t="s">
        <v>1</v>
      </c>
      <c r="BB10" s="93" t="s">
        <v>1</v>
      </c>
      <c r="BC10" s="93" t="s">
        <v>116</v>
      </c>
      <c r="BD10" s="93" t="s">
        <v>86</v>
      </c>
    </row>
    <row r="11" spans="1:5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28. 4. 2021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32" t="s">
        <v>1</v>
      </c>
      <c r="F27" s="232"/>
      <c r="G27" s="232"/>
      <c r="H27" s="23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ROUND(J128,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ROUND((SUM(BE128:BE313)),  2)</f>
        <v>0</v>
      </c>
      <c r="G33" s="32"/>
      <c r="H33" s="32"/>
      <c r="I33" s="101">
        <v>0.21</v>
      </c>
      <c r="J33" s="100">
        <f>ROUND(((SUM(BE128:BE313))*I33),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ROUND((SUM(BF128:BF313)),  2)</f>
        <v>0</v>
      </c>
      <c r="G34" s="32"/>
      <c r="H34" s="32"/>
      <c r="I34" s="101">
        <v>0.15</v>
      </c>
      <c r="J34" s="100">
        <f>ROUND(((SUM(BF128:BF313))*I34),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43</v>
      </c>
      <c r="F35" s="100">
        <f>ROUND((SUM(BG128:BG313)),  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44</v>
      </c>
      <c r="F36" s="100">
        <f>ROUND((SUM(BH128:BH313)),  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45</v>
      </c>
      <c r="F37" s="100">
        <f>ROUND((SUM(BI128:BI313)),  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4" t="str">
        <f>E7</f>
        <v>Nový chodník a úprava stávajícího parkoviště na ulici Žerotínova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05" t="str">
        <f>E9</f>
        <v>101 - SO 101 Parkoviště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28. 4. 2021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0" t="s">
        <v>118</v>
      </c>
      <c r="D94" s="102"/>
      <c r="E94" s="102"/>
      <c r="F94" s="102"/>
      <c r="G94" s="102"/>
      <c r="H94" s="102"/>
      <c r="I94" s="102"/>
      <c r="J94" s="111" t="s">
        <v>119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120</v>
      </c>
      <c r="D96" s="32"/>
      <c r="E96" s="32"/>
      <c r="F96" s="32"/>
      <c r="G96" s="32"/>
      <c r="H96" s="32"/>
      <c r="I96" s="32"/>
      <c r="J96" s="71">
        <f>J128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121</v>
      </c>
    </row>
    <row r="97" spans="1:31" s="9" customFormat="1" ht="24.95" customHeight="1">
      <c r="B97" s="113"/>
      <c r="D97" s="114" t="s">
        <v>122</v>
      </c>
      <c r="E97" s="115"/>
      <c r="F97" s="115"/>
      <c r="G97" s="115"/>
      <c r="H97" s="115"/>
      <c r="I97" s="115"/>
      <c r="J97" s="116">
        <f>J129</f>
        <v>0</v>
      </c>
      <c r="L97" s="113"/>
    </row>
    <row r="98" spans="1:31" s="10" customFormat="1" ht="19.899999999999999" customHeight="1">
      <c r="B98" s="117"/>
      <c r="D98" s="118" t="s">
        <v>123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1:31" s="10" customFormat="1" ht="19.899999999999999" customHeight="1">
      <c r="B99" s="117"/>
      <c r="D99" s="118" t="s">
        <v>124</v>
      </c>
      <c r="E99" s="119"/>
      <c r="F99" s="119"/>
      <c r="G99" s="119"/>
      <c r="H99" s="119"/>
      <c r="I99" s="119"/>
      <c r="J99" s="120">
        <f>J184</f>
        <v>0</v>
      </c>
      <c r="L99" s="117"/>
    </row>
    <row r="100" spans="1:31" s="10" customFormat="1" ht="19.899999999999999" customHeight="1">
      <c r="B100" s="117"/>
      <c r="D100" s="118" t="s">
        <v>125</v>
      </c>
      <c r="E100" s="119"/>
      <c r="F100" s="119"/>
      <c r="G100" s="119"/>
      <c r="H100" s="119"/>
      <c r="I100" s="119"/>
      <c r="J100" s="120">
        <f>J223</f>
        <v>0</v>
      </c>
      <c r="L100" s="117"/>
    </row>
    <row r="101" spans="1:31" s="10" customFormat="1" ht="19.899999999999999" customHeight="1">
      <c r="B101" s="117"/>
      <c r="D101" s="118" t="s">
        <v>126</v>
      </c>
      <c r="E101" s="119"/>
      <c r="F101" s="119"/>
      <c r="G101" s="119"/>
      <c r="H101" s="119"/>
      <c r="I101" s="119"/>
      <c r="J101" s="120">
        <f>J225</f>
        <v>0</v>
      </c>
      <c r="L101" s="117"/>
    </row>
    <row r="102" spans="1:31" s="10" customFormat="1" ht="19.899999999999999" customHeight="1">
      <c r="B102" s="117"/>
      <c r="D102" s="118" t="s">
        <v>127</v>
      </c>
      <c r="E102" s="119"/>
      <c r="F102" s="119"/>
      <c r="G102" s="119"/>
      <c r="H102" s="119"/>
      <c r="I102" s="119"/>
      <c r="J102" s="120">
        <f>J244</f>
        <v>0</v>
      </c>
      <c r="L102" s="117"/>
    </row>
    <row r="103" spans="1:31" s="10" customFormat="1" ht="19.899999999999999" customHeight="1">
      <c r="B103" s="117"/>
      <c r="D103" s="118" t="s">
        <v>128</v>
      </c>
      <c r="E103" s="119"/>
      <c r="F103" s="119"/>
      <c r="G103" s="119"/>
      <c r="H103" s="119"/>
      <c r="I103" s="119"/>
      <c r="J103" s="120">
        <f>J288</f>
        <v>0</v>
      </c>
      <c r="L103" s="117"/>
    </row>
    <row r="104" spans="1:31" s="10" customFormat="1" ht="19.899999999999999" customHeight="1">
      <c r="B104" s="117"/>
      <c r="D104" s="118" t="s">
        <v>129</v>
      </c>
      <c r="E104" s="119"/>
      <c r="F104" s="119"/>
      <c r="G104" s="119"/>
      <c r="H104" s="119"/>
      <c r="I104" s="119"/>
      <c r="J104" s="120">
        <f>J303</f>
        <v>0</v>
      </c>
      <c r="L104" s="117"/>
    </row>
    <row r="105" spans="1:31" s="9" customFormat="1" ht="24.95" customHeight="1">
      <c r="B105" s="113"/>
      <c r="D105" s="114" t="s">
        <v>130</v>
      </c>
      <c r="E105" s="115"/>
      <c r="F105" s="115"/>
      <c r="G105" s="115"/>
      <c r="H105" s="115"/>
      <c r="I105" s="115"/>
      <c r="J105" s="116">
        <f>J305</f>
        <v>0</v>
      </c>
      <c r="L105" s="113"/>
    </row>
    <row r="106" spans="1:31" s="10" customFormat="1" ht="19.899999999999999" customHeight="1">
      <c r="B106" s="117"/>
      <c r="D106" s="118" t="s">
        <v>131</v>
      </c>
      <c r="E106" s="119"/>
      <c r="F106" s="119"/>
      <c r="G106" s="119"/>
      <c r="H106" s="119"/>
      <c r="I106" s="119"/>
      <c r="J106" s="120">
        <f>J306</f>
        <v>0</v>
      </c>
      <c r="L106" s="117"/>
    </row>
    <row r="107" spans="1:31" s="10" customFormat="1" ht="19.899999999999999" customHeight="1">
      <c r="B107" s="117"/>
      <c r="D107" s="118" t="s">
        <v>132</v>
      </c>
      <c r="E107" s="119"/>
      <c r="F107" s="119"/>
      <c r="G107" s="119"/>
      <c r="H107" s="119"/>
      <c r="I107" s="119"/>
      <c r="J107" s="120">
        <f>J310</f>
        <v>0</v>
      </c>
      <c r="L107" s="117"/>
    </row>
    <row r="108" spans="1:31" s="10" customFormat="1" ht="19.899999999999999" customHeight="1">
      <c r="B108" s="117"/>
      <c r="D108" s="118" t="s">
        <v>133</v>
      </c>
      <c r="E108" s="119"/>
      <c r="F108" s="119"/>
      <c r="G108" s="119"/>
      <c r="H108" s="119"/>
      <c r="I108" s="119"/>
      <c r="J108" s="120">
        <f>J312</f>
        <v>0</v>
      </c>
      <c r="L108" s="117"/>
    </row>
    <row r="109" spans="1:31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63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24.95" customHeight="1">
      <c r="A115" s="32"/>
      <c r="B115" s="33"/>
      <c r="C115" s="21" t="s">
        <v>134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16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4" t="str">
        <f>E7</f>
        <v>Nový chodník a úprava stávajícího parkoviště na ulici Žerotínova</v>
      </c>
      <c r="F118" s="245"/>
      <c r="G118" s="245"/>
      <c r="H118" s="245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109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05" t="str">
        <f>E9</f>
        <v>101 - SO 101 Parkoviště</v>
      </c>
      <c r="F120" s="246"/>
      <c r="G120" s="246"/>
      <c r="H120" s="24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20</v>
      </c>
      <c r="D122" s="32"/>
      <c r="E122" s="32"/>
      <c r="F122" s="25" t="str">
        <f>F12</f>
        <v>Valašské Meziříčí</v>
      </c>
      <c r="G122" s="32"/>
      <c r="H122" s="32"/>
      <c r="I122" s="27" t="s">
        <v>22</v>
      </c>
      <c r="J122" s="55" t="str">
        <f>IF(J12="","",J12)</f>
        <v>28. 4. 2021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25.7" customHeight="1">
      <c r="A124" s="32"/>
      <c r="B124" s="33"/>
      <c r="C124" s="27" t="s">
        <v>24</v>
      </c>
      <c r="D124" s="32"/>
      <c r="E124" s="32"/>
      <c r="F124" s="25" t="str">
        <f>E15</f>
        <v>Město Valašské Meziříčí</v>
      </c>
      <c r="G124" s="32"/>
      <c r="H124" s="32"/>
      <c r="I124" s="27" t="s">
        <v>30</v>
      </c>
      <c r="J124" s="30" t="str">
        <f>E21</f>
        <v>LZ-PROJEKT plus s.r.o.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28</v>
      </c>
      <c r="D125" s="32"/>
      <c r="E125" s="32"/>
      <c r="F125" s="25" t="str">
        <f>IF(E18="","",E18)</f>
        <v>Vyplň údaj</v>
      </c>
      <c r="G125" s="32"/>
      <c r="H125" s="32"/>
      <c r="I125" s="27" t="s">
        <v>33</v>
      </c>
      <c r="J125" s="30" t="str">
        <f>E24</f>
        <v>Fajfrová Irena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1"/>
      <c r="B127" s="122"/>
      <c r="C127" s="123" t="s">
        <v>135</v>
      </c>
      <c r="D127" s="124" t="s">
        <v>61</v>
      </c>
      <c r="E127" s="124" t="s">
        <v>57</v>
      </c>
      <c r="F127" s="124" t="s">
        <v>58</v>
      </c>
      <c r="G127" s="124" t="s">
        <v>136</v>
      </c>
      <c r="H127" s="124" t="s">
        <v>137</v>
      </c>
      <c r="I127" s="124" t="s">
        <v>138</v>
      </c>
      <c r="J127" s="124" t="s">
        <v>119</v>
      </c>
      <c r="K127" s="125" t="s">
        <v>139</v>
      </c>
      <c r="L127" s="126"/>
      <c r="M127" s="62" t="s">
        <v>1</v>
      </c>
      <c r="N127" s="63" t="s">
        <v>40</v>
      </c>
      <c r="O127" s="63" t="s">
        <v>140</v>
      </c>
      <c r="P127" s="63" t="s">
        <v>141</v>
      </c>
      <c r="Q127" s="63" t="s">
        <v>142</v>
      </c>
      <c r="R127" s="63" t="s">
        <v>143</v>
      </c>
      <c r="S127" s="63" t="s">
        <v>144</v>
      </c>
      <c r="T127" s="64" t="s">
        <v>145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32"/>
      <c r="B128" s="33"/>
      <c r="C128" s="69" t="s">
        <v>146</v>
      </c>
      <c r="D128" s="32"/>
      <c r="E128" s="32"/>
      <c r="F128" s="32"/>
      <c r="G128" s="32"/>
      <c r="H128" s="32"/>
      <c r="I128" s="32"/>
      <c r="J128" s="127">
        <f>BK128</f>
        <v>0</v>
      </c>
      <c r="K128" s="32"/>
      <c r="L128" s="33"/>
      <c r="M128" s="65"/>
      <c r="N128" s="56"/>
      <c r="O128" s="66"/>
      <c r="P128" s="128">
        <f>P129+P305</f>
        <v>0</v>
      </c>
      <c r="Q128" s="66"/>
      <c r="R128" s="128">
        <f>R129+R305</f>
        <v>1301.1816017199999</v>
      </c>
      <c r="S128" s="66"/>
      <c r="T128" s="129">
        <f>T129+T305</f>
        <v>454.61099999999999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75</v>
      </c>
      <c r="AU128" s="17" t="s">
        <v>121</v>
      </c>
      <c r="BK128" s="130">
        <f>BK129+BK305</f>
        <v>0</v>
      </c>
    </row>
    <row r="129" spans="1:65" s="12" customFormat="1" ht="25.9" customHeight="1">
      <c r="B129" s="131"/>
      <c r="D129" s="132" t="s">
        <v>75</v>
      </c>
      <c r="E129" s="133" t="s">
        <v>147</v>
      </c>
      <c r="F129" s="133" t="s">
        <v>148</v>
      </c>
      <c r="I129" s="134"/>
      <c r="J129" s="135">
        <f>BK129</f>
        <v>0</v>
      </c>
      <c r="L129" s="131"/>
      <c r="M129" s="136"/>
      <c r="N129" s="137"/>
      <c r="O129" s="137"/>
      <c r="P129" s="138">
        <f>P130+P184+P223+P225+P244+P288+P303</f>
        <v>0</v>
      </c>
      <c r="Q129" s="137"/>
      <c r="R129" s="138">
        <f>R130+R184+R223+R225+R244+R288+R303</f>
        <v>1301.1816017199999</v>
      </c>
      <c r="S129" s="137"/>
      <c r="T129" s="139">
        <f>T130+T184+T223+T225+T244+T288+T303</f>
        <v>454.61099999999999</v>
      </c>
      <c r="AR129" s="132" t="s">
        <v>84</v>
      </c>
      <c r="AT129" s="140" t="s">
        <v>75</v>
      </c>
      <c r="AU129" s="140" t="s">
        <v>76</v>
      </c>
      <c r="AY129" s="132" t="s">
        <v>149</v>
      </c>
      <c r="BK129" s="141">
        <f>BK130+BK184+BK223+BK225+BK244+BK288+BK303</f>
        <v>0</v>
      </c>
    </row>
    <row r="130" spans="1:65" s="12" customFormat="1" ht="22.9" customHeight="1">
      <c r="B130" s="131"/>
      <c r="D130" s="132" t="s">
        <v>75</v>
      </c>
      <c r="E130" s="142" t="s">
        <v>84</v>
      </c>
      <c r="F130" s="142" t="s">
        <v>150</v>
      </c>
      <c r="I130" s="134"/>
      <c r="J130" s="143">
        <f>BK130</f>
        <v>0</v>
      </c>
      <c r="L130" s="131"/>
      <c r="M130" s="136"/>
      <c r="N130" s="137"/>
      <c r="O130" s="137"/>
      <c r="P130" s="138">
        <f>SUM(P131:P183)</f>
        <v>0</v>
      </c>
      <c r="Q130" s="137"/>
      <c r="R130" s="138">
        <f>SUM(R131:R183)</f>
        <v>2.6762999999999999E-2</v>
      </c>
      <c r="S130" s="137"/>
      <c r="T130" s="139">
        <f>SUM(T131:T183)</f>
        <v>454.447</v>
      </c>
      <c r="AR130" s="132" t="s">
        <v>84</v>
      </c>
      <c r="AT130" s="140" t="s">
        <v>75</v>
      </c>
      <c r="AU130" s="140" t="s">
        <v>84</v>
      </c>
      <c r="AY130" s="132" t="s">
        <v>149</v>
      </c>
      <c r="BK130" s="141">
        <f>SUM(BK131:BK183)</f>
        <v>0</v>
      </c>
    </row>
    <row r="131" spans="1:65" s="2" customFormat="1" ht="14.45" customHeight="1">
      <c r="A131" s="32"/>
      <c r="B131" s="144"/>
      <c r="C131" s="145" t="s">
        <v>84</v>
      </c>
      <c r="D131" s="145" t="s">
        <v>151</v>
      </c>
      <c r="E131" s="146" t="s">
        <v>152</v>
      </c>
      <c r="F131" s="147" t="s">
        <v>153</v>
      </c>
      <c r="G131" s="148" t="s">
        <v>154</v>
      </c>
      <c r="H131" s="149">
        <v>50</v>
      </c>
      <c r="I131" s="150"/>
      <c r="J131" s="151">
        <f t="shared" ref="J131:J137" si="0">ROUND(I131*H131,2)</f>
        <v>0</v>
      </c>
      <c r="K131" s="147" t="s">
        <v>155</v>
      </c>
      <c r="L131" s="33"/>
      <c r="M131" s="152" t="s">
        <v>1</v>
      </c>
      <c r="N131" s="153" t="s">
        <v>41</v>
      </c>
      <c r="O131" s="58"/>
      <c r="P131" s="154">
        <f t="shared" ref="P131:P137" si="1">O131*H131</f>
        <v>0</v>
      </c>
      <c r="Q131" s="154">
        <v>3.0000000000000001E-5</v>
      </c>
      <c r="R131" s="154">
        <f t="shared" ref="R131:R137" si="2">Q131*H131</f>
        <v>1.5E-3</v>
      </c>
      <c r="S131" s="154">
        <v>0</v>
      </c>
      <c r="T131" s="155">
        <f t="shared" ref="T131:T137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156</v>
      </c>
      <c r="AT131" s="156" t="s">
        <v>151</v>
      </c>
      <c r="AU131" s="156" t="s">
        <v>86</v>
      </c>
      <c r="AY131" s="17" t="s">
        <v>149</v>
      </c>
      <c r="BE131" s="157">
        <f t="shared" ref="BE131:BE137" si="4">IF(N131="základní",J131,0)</f>
        <v>0</v>
      </c>
      <c r="BF131" s="157">
        <f t="shared" ref="BF131:BF137" si="5">IF(N131="snížená",J131,0)</f>
        <v>0</v>
      </c>
      <c r="BG131" s="157">
        <f t="shared" ref="BG131:BG137" si="6">IF(N131="zákl. přenesená",J131,0)</f>
        <v>0</v>
      </c>
      <c r="BH131" s="157">
        <f t="shared" ref="BH131:BH137" si="7">IF(N131="sníž. přenesená",J131,0)</f>
        <v>0</v>
      </c>
      <c r="BI131" s="157">
        <f t="shared" ref="BI131:BI137" si="8">IF(N131="nulová",J131,0)</f>
        <v>0</v>
      </c>
      <c r="BJ131" s="17" t="s">
        <v>84</v>
      </c>
      <c r="BK131" s="157">
        <f t="shared" ref="BK131:BK137" si="9">ROUND(I131*H131,2)</f>
        <v>0</v>
      </c>
      <c r="BL131" s="17" t="s">
        <v>156</v>
      </c>
      <c r="BM131" s="156" t="s">
        <v>157</v>
      </c>
    </row>
    <row r="132" spans="1:65" s="2" customFormat="1" ht="37.9" customHeight="1">
      <c r="A132" s="32"/>
      <c r="B132" s="144"/>
      <c r="C132" s="145" t="s">
        <v>86</v>
      </c>
      <c r="D132" s="145" t="s">
        <v>151</v>
      </c>
      <c r="E132" s="146" t="s">
        <v>158</v>
      </c>
      <c r="F132" s="147" t="s">
        <v>159</v>
      </c>
      <c r="G132" s="148" t="s">
        <v>154</v>
      </c>
      <c r="H132" s="149">
        <v>50</v>
      </c>
      <c r="I132" s="150"/>
      <c r="J132" s="151">
        <f t="shared" si="0"/>
        <v>0</v>
      </c>
      <c r="K132" s="147" t="s">
        <v>155</v>
      </c>
      <c r="L132" s="33"/>
      <c r="M132" s="152" t="s">
        <v>1</v>
      </c>
      <c r="N132" s="153" t="s">
        <v>41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156</v>
      </c>
      <c r="AT132" s="156" t="s">
        <v>151</v>
      </c>
      <c r="AU132" s="156" t="s">
        <v>86</v>
      </c>
      <c r="AY132" s="17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84</v>
      </c>
      <c r="BK132" s="157">
        <f t="shared" si="9"/>
        <v>0</v>
      </c>
      <c r="BL132" s="17" t="s">
        <v>156</v>
      </c>
      <c r="BM132" s="156" t="s">
        <v>160</v>
      </c>
    </row>
    <row r="133" spans="1:65" s="2" customFormat="1" ht="24.2" customHeight="1">
      <c r="A133" s="32"/>
      <c r="B133" s="144"/>
      <c r="C133" s="145" t="s">
        <v>161</v>
      </c>
      <c r="D133" s="145" t="s">
        <v>151</v>
      </c>
      <c r="E133" s="146" t="s">
        <v>162</v>
      </c>
      <c r="F133" s="147" t="s">
        <v>163</v>
      </c>
      <c r="G133" s="148" t="s">
        <v>154</v>
      </c>
      <c r="H133" s="149">
        <v>48</v>
      </c>
      <c r="I133" s="150"/>
      <c r="J133" s="151">
        <f t="shared" si="0"/>
        <v>0</v>
      </c>
      <c r="K133" s="147" t="s">
        <v>155</v>
      </c>
      <c r="L133" s="33"/>
      <c r="M133" s="152" t="s">
        <v>1</v>
      </c>
      <c r="N133" s="153" t="s">
        <v>41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0.26</v>
      </c>
      <c r="T133" s="155">
        <f t="shared" si="3"/>
        <v>12.48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156</v>
      </c>
      <c r="AT133" s="156" t="s">
        <v>151</v>
      </c>
      <c r="AU133" s="156" t="s">
        <v>86</v>
      </c>
      <c r="AY133" s="17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84</v>
      </c>
      <c r="BK133" s="157">
        <f t="shared" si="9"/>
        <v>0</v>
      </c>
      <c r="BL133" s="17" t="s">
        <v>156</v>
      </c>
      <c r="BM133" s="156" t="s">
        <v>164</v>
      </c>
    </row>
    <row r="134" spans="1:65" s="2" customFormat="1" ht="24.2" customHeight="1">
      <c r="A134" s="32"/>
      <c r="B134" s="144"/>
      <c r="C134" s="145" t="s">
        <v>156</v>
      </c>
      <c r="D134" s="145" t="s">
        <v>151</v>
      </c>
      <c r="E134" s="146" t="s">
        <v>165</v>
      </c>
      <c r="F134" s="147" t="s">
        <v>166</v>
      </c>
      <c r="G134" s="148" t="s">
        <v>154</v>
      </c>
      <c r="H134" s="149">
        <v>522</v>
      </c>
      <c r="I134" s="150"/>
      <c r="J134" s="151">
        <f t="shared" si="0"/>
        <v>0</v>
      </c>
      <c r="K134" s="147" t="s">
        <v>155</v>
      </c>
      <c r="L134" s="33"/>
      <c r="M134" s="152" t="s">
        <v>1</v>
      </c>
      <c r="N134" s="153" t="s">
        <v>41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0.44</v>
      </c>
      <c r="T134" s="155">
        <f t="shared" si="3"/>
        <v>229.68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156</v>
      </c>
      <c r="AT134" s="156" t="s">
        <v>151</v>
      </c>
      <c r="AU134" s="156" t="s">
        <v>86</v>
      </c>
      <c r="AY134" s="17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84</v>
      </c>
      <c r="BK134" s="157">
        <f t="shared" si="9"/>
        <v>0</v>
      </c>
      <c r="BL134" s="17" t="s">
        <v>156</v>
      </c>
      <c r="BM134" s="156" t="s">
        <v>167</v>
      </c>
    </row>
    <row r="135" spans="1:65" s="2" customFormat="1" ht="24.2" customHeight="1">
      <c r="A135" s="32"/>
      <c r="B135" s="144"/>
      <c r="C135" s="145" t="s">
        <v>168</v>
      </c>
      <c r="D135" s="145" t="s">
        <v>151</v>
      </c>
      <c r="E135" s="146" t="s">
        <v>169</v>
      </c>
      <c r="F135" s="147" t="s">
        <v>170</v>
      </c>
      <c r="G135" s="148" t="s">
        <v>154</v>
      </c>
      <c r="H135" s="149">
        <v>522</v>
      </c>
      <c r="I135" s="150"/>
      <c r="J135" s="151">
        <f t="shared" si="0"/>
        <v>0</v>
      </c>
      <c r="K135" s="147" t="s">
        <v>155</v>
      </c>
      <c r="L135" s="33"/>
      <c r="M135" s="152" t="s">
        <v>1</v>
      </c>
      <c r="N135" s="153" t="s">
        <v>41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0.316</v>
      </c>
      <c r="T135" s="155">
        <f t="shared" si="3"/>
        <v>164.952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156</v>
      </c>
      <c r="AT135" s="156" t="s">
        <v>151</v>
      </c>
      <c r="AU135" s="156" t="s">
        <v>86</v>
      </c>
      <c r="AY135" s="17" t="s">
        <v>149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84</v>
      </c>
      <c r="BK135" s="157">
        <f t="shared" si="9"/>
        <v>0</v>
      </c>
      <c r="BL135" s="17" t="s">
        <v>156</v>
      </c>
      <c r="BM135" s="156" t="s">
        <v>171</v>
      </c>
    </row>
    <row r="136" spans="1:65" s="2" customFormat="1" ht="24.2" customHeight="1">
      <c r="A136" s="32"/>
      <c r="B136" s="144"/>
      <c r="C136" s="145" t="s">
        <v>172</v>
      </c>
      <c r="D136" s="145" t="s">
        <v>151</v>
      </c>
      <c r="E136" s="146" t="s">
        <v>173</v>
      </c>
      <c r="F136" s="147" t="s">
        <v>174</v>
      </c>
      <c r="G136" s="148" t="s">
        <v>154</v>
      </c>
      <c r="H136" s="149">
        <v>48</v>
      </c>
      <c r="I136" s="150"/>
      <c r="J136" s="151">
        <f t="shared" si="0"/>
        <v>0</v>
      </c>
      <c r="K136" s="147" t="s">
        <v>155</v>
      </c>
      <c r="L136" s="33"/>
      <c r="M136" s="152" t="s">
        <v>1</v>
      </c>
      <c r="N136" s="153" t="s">
        <v>41</v>
      </c>
      <c r="O136" s="58"/>
      <c r="P136" s="154">
        <f t="shared" si="1"/>
        <v>0</v>
      </c>
      <c r="Q136" s="154">
        <v>0</v>
      </c>
      <c r="R136" s="154">
        <f t="shared" si="2"/>
        <v>0</v>
      </c>
      <c r="S136" s="154">
        <v>0.28999999999999998</v>
      </c>
      <c r="T136" s="155">
        <f t="shared" si="3"/>
        <v>13.919999999999998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156</v>
      </c>
      <c r="AT136" s="156" t="s">
        <v>151</v>
      </c>
      <c r="AU136" s="156" t="s">
        <v>86</v>
      </c>
      <c r="AY136" s="17" t="s">
        <v>149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84</v>
      </c>
      <c r="BK136" s="157">
        <f t="shared" si="9"/>
        <v>0</v>
      </c>
      <c r="BL136" s="17" t="s">
        <v>156</v>
      </c>
      <c r="BM136" s="156" t="s">
        <v>175</v>
      </c>
    </row>
    <row r="137" spans="1:65" s="2" customFormat="1" ht="14.45" customHeight="1">
      <c r="A137" s="32"/>
      <c r="B137" s="144"/>
      <c r="C137" s="145" t="s">
        <v>176</v>
      </c>
      <c r="D137" s="145" t="s">
        <v>151</v>
      </c>
      <c r="E137" s="146" t="s">
        <v>177</v>
      </c>
      <c r="F137" s="147" t="s">
        <v>178</v>
      </c>
      <c r="G137" s="148" t="s">
        <v>179</v>
      </c>
      <c r="H137" s="149">
        <v>163</v>
      </c>
      <c r="I137" s="150"/>
      <c r="J137" s="151">
        <f t="shared" si="0"/>
        <v>0</v>
      </c>
      <c r="K137" s="147" t="s">
        <v>155</v>
      </c>
      <c r="L137" s="33"/>
      <c r="M137" s="152" t="s">
        <v>1</v>
      </c>
      <c r="N137" s="153" t="s">
        <v>41</v>
      </c>
      <c r="O137" s="58"/>
      <c r="P137" s="154">
        <f t="shared" si="1"/>
        <v>0</v>
      </c>
      <c r="Q137" s="154">
        <v>0</v>
      </c>
      <c r="R137" s="154">
        <f t="shared" si="2"/>
        <v>0</v>
      </c>
      <c r="S137" s="154">
        <v>0.20499999999999999</v>
      </c>
      <c r="T137" s="155">
        <f t="shared" si="3"/>
        <v>33.414999999999999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156</v>
      </c>
      <c r="AT137" s="156" t="s">
        <v>151</v>
      </c>
      <c r="AU137" s="156" t="s">
        <v>86</v>
      </c>
      <c r="AY137" s="17" t="s">
        <v>149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84</v>
      </c>
      <c r="BK137" s="157">
        <f t="shared" si="9"/>
        <v>0</v>
      </c>
      <c r="BL137" s="17" t="s">
        <v>156</v>
      </c>
      <c r="BM137" s="156" t="s">
        <v>180</v>
      </c>
    </row>
    <row r="138" spans="1:65" s="13" customFormat="1" ht="11.25">
      <c r="B138" s="158"/>
      <c r="D138" s="159" t="s">
        <v>181</v>
      </c>
      <c r="E138" s="160" t="s">
        <v>1</v>
      </c>
      <c r="F138" s="161" t="s">
        <v>182</v>
      </c>
      <c r="H138" s="162">
        <v>38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181</v>
      </c>
      <c r="AU138" s="160" t="s">
        <v>86</v>
      </c>
      <c r="AV138" s="13" t="s">
        <v>86</v>
      </c>
      <c r="AW138" s="13" t="s">
        <v>32</v>
      </c>
      <c r="AX138" s="13" t="s">
        <v>76</v>
      </c>
      <c r="AY138" s="160" t="s">
        <v>149</v>
      </c>
    </row>
    <row r="139" spans="1:65" s="13" customFormat="1" ht="11.25">
      <c r="B139" s="158"/>
      <c r="D139" s="159" t="s">
        <v>181</v>
      </c>
      <c r="E139" s="160" t="s">
        <v>1</v>
      </c>
      <c r="F139" s="161" t="s">
        <v>183</v>
      </c>
      <c r="H139" s="162">
        <v>125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181</v>
      </c>
      <c r="AU139" s="160" t="s">
        <v>86</v>
      </c>
      <c r="AV139" s="13" t="s">
        <v>86</v>
      </c>
      <c r="AW139" s="13" t="s">
        <v>32</v>
      </c>
      <c r="AX139" s="13" t="s">
        <v>76</v>
      </c>
      <c r="AY139" s="160" t="s">
        <v>149</v>
      </c>
    </row>
    <row r="140" spans="1:65" s="14" customFormat="1" ht="11.25">
      <c r="B140" s="167"/>
      <c r="D140" s="159" t="s">
        <v>181</v>
      </c>
      <c r="E140" s="168" t="s">
        <v>1</v>
      </c>
      <c r="F140" s="169" t="s">
        <v>184</v>
      </c>
      <c r="H140" s="170">
        <v>163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181</v>
      </c>
      <c r="AU140" s="168" t="s">
        <v>86</v>
      </c>
      <c r="AV140" s="14" t="s">
        <v>156</v>
      </c>
      <c r="AW140" s="14" t="s">
        <v>32</v>
      </c>
      <c r="AX140" s="14" t="s">
        <v>84</v>
      </c>
      <c r="AY140" s="168" t="s">
        <v>149</v>
      </c>
    </row>
    <row r="141" spans="1:65" s="2" customFormat="1" ht="24.2" customHeight="1">
      <c r="A141" s="32"/>
      <c r="B141" s="144"/>
      <c r="C141" s="145" t="s">
        <v>99</v>
      </c>
      <c r="D141" s="145" t="s">
        <v>151</v>
      </c>
      <c r="E141" s="146" t="s">
        <v>185</v>
      </c>
      <c r="F141" s="147" t="s">
        <v>186</v>
      </c>
      <c r="G141" s="148" t="s">
        <v>179</v>
      </c>
      <c r="H141" s="149">
        <v>150</v>
      </c>
      <c r="I141" s="150"/>
      <c r="J141" s="151">
        <f>ROUND(I141*H141,2)</f>
        <v>0</v>
      </c>
      <c r="K141" s="147" t="s">
        <v>155</v>
      </c>
      <c r="L141" s="33"/>
      <c r="M141" s="152" t="s">
        <v>1</v>
      </c>
      <c r="N141" s="153" t="s">
        <v>41</v>
      </c>
      <c r="O141" s="58"/>
      <c r="P141" s="154">
        <f>O141*H141</f>
        <v>0</v>
      </c>
      <c r="Q141" s="154">
        <v>1.3999999999999999E-4</v>
      </c>
      <c r="R141" s="154">
        <f>Q141*H141</f>
        <v>2.0999999999999998E-2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156</v>
      </c>
      <c r="AT141" s="156" t="s">
        <v>151</v>
      </c>
      <c r="AU141" s="156" t="s">
        <v>86</v>
      </c>
      <c r="AY141" s="17" t="s">
        <v>149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84</v>
      </c>
      <c r="BK141" s="157">
        <f>ROUND(I141*H141,2)</f>
        <v>0</v>
      </c>
      <c r="BL141" s="17" t="s">
        <v>156</v>
      </c>
      <c r="BM141" s="156" t="s">
        <v>187</v>
      </c>
    </row>
    <row r="142" spans="1:65" s="2" customFormat="1" ht="24.2" customHeight="1">
      <c r="A142" s="32"/>
      <c r="B142" s="144"/>
      <c r="C142" s="145" t="s">
        <v>188</v>
      </c>
      <c r="D142" s="145" t="s">
        <v>151</v>
      </c>
      <c r="E142" s="146" t="s">
        <v>189</v>
      </c>
      <c r="F142" s="147" t="s">
        <v>190</v>
      </c>
      <c r="G142" s="148" t="s">
        <v>179</v>
      </c>
      <c r="H142" s="149">
        <v>150</v>
      </c>
      <c r="I142" s="150"/>
      <c r="J142" s="151">
        <f>ROUND(I142*H142,2)</f>
        <v>0</v>
      </c>
      <c r="K142" s="147" t="s">
        <v>155</v>
      </c>
      <c r="L142" s="33"/>
      <c r="M142" s="152" t="s">
        <v>1</v>
      </c>
      <c r="N142" s="153" t="s">
        <v>41</v>
      </c>
      <c r="O142" s="5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156</v>
      </c>
      <c r="AT142" s="156" t="s">
        <v>151</v>
      </c>
      <c r="AU142" s="156" t="s">
        <v>86</v>
      </c>
      <c r="AY142" s="17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84</v>
      </c>
      <c r="BK142" s="157">
        <f>ROUND(I142*H142,2)</f>
        <v>0</v>
      </c>
      <c r="BL142" s="17" t="s">
        <v>156</v>
      </c>
      <c r="BM142" s="156" t="s">
        <v>191</v>
      </c>
    </row>
    <row r="143" spans="1:65" s="2" customFormat="1" ht="24.2" customHeight="1">
      <c r="A143" s="32"/>
      <c r="B143" s="144"/>
      <c r="C143" s="145" t="s">
        <v>192</v>
      </c>
      <c r="D143" s="145" t="s">
        <v>151</v>
      </c>
      <c r="E143" s="146" t="s">
        <v>193</v>
      </c>
      <c r="F143" s="147" t="s">
        <v>194</v>
      </c>
      <c r="G143" s="148" t="s">
        <v>154</v>
      </c>
      <c r="H143" s="149">
        <v>640</v>
      </c>
      <c r="I143" s="150"/>
      <c r="J143" s="151">
        <f>ROUND(I143*H143,2)</f>
        <v>0</v>
      </c>
      <c r="K143" s="147" t="s">
        <v>155</v>
      </c>
      <c r="L143" s="33"/>
      <c r="M143" s="152" t="s">
        <v>1</v>
      </c>
      <c r="N143" s="153" t="s">
        <v>41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156</v>
      </c>
      <c r="AT143" s="156" t="s">
        <v>151</v>
      </c>
      <c r="AU143" s="156" t="s">
        <v>86</v>
      </c>
      <c r="AY143" s="17" t="s">
        <v>149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84</v>
      </c>
      <c r="BK143" s="157">
        <f>ROUND(I143*H143,2)</f>
        <v>0</v>
      </c>
      <c r="BL143" s="17" t="s">
        <v>156</v>
      </c>
      <c r="BM143" s="156" t="s">
        <v>195</v>
      </c>
    </row>
    <row r="144" spans="1:65" s="13" customFormat="1" ht="11.25">
      <c r="B144" s="158"/>
      <c r="D144" s="159" t="s">
        <v>181</v>
      </c>
      <c r="E144" s="160" t="s">
        <v>105</v>
      </c>
      <c r="F144" s="161" t="s">
        <v>196</v>
      </c>
      <c r="H144" s="162">
        <v>640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181</v>
      </c>
      <c r="AU144" s="160" t="s">
        <v>86</v>
      </c>
      <c r="AV144" s="13" t="s">
        <v>86</v>
      </c>
      <c r="AW144" s="13" t="s">
        <v>32</v>
      </c>
      <c r="AX144" s="13" t="s">
        <v>84</v>
      </c>
      <c r="AY144" s="160" t="s">
        <v>149</v>
      </c>
    </row>
    <row r="145" spans="1:65" s="2" customFormat="1" ht="37.9" customHeight="1">
      <c r="A145" s="32"/>
      <c r="B145" s="144"/>
      <c r="C145" s="145" t="s">
        <v>197</v>
      </c>
      <c r="D145" s="145" t="s">
        <v>151</v>
      </c>
      <c r="E145" s="146" t="s">
        <v>198</v>
      </c>
      <c r="F145" s="147" t="s">
        <v>199</v>
      </c>
      <c r="G145" s="148" t="s">
        <v>200</v>
      </c>
      <c r="H145" s="149">
        <v>455</v>
      </c>
      <c r="I145" s="150"/>
      <c r="J145" s="151">
        <f>ROUND(I145*H145,2)</f>
        <v>0</v>
      </c>
      <c r="K145" s="147" t="s">
        <v>155</v>
      </c>
      <c r="L145" s="33"/>
      <c r="M145" s="152" t="s">
        <v>1</v>
      </c>
      <c r="N145" s="153" t="s">
        <v>41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156</v>
      </c>
      <c r="AT145" s="156" t="s">
        <v>151</v>
      </c>
      <c r="AU145" s="156" t="s">
        <v>86</v>
      </c>
      <c r="AY145" s="17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84</v>
      </c>
      <c r="BK145" s="157">
        <f>ROUND(I145*H145,2)</f>
        <v>0</v>
      </c>
      <c r="BL145" s="17" t="s">
        <v>156</v>
      </c>
      <c r="BM145" s="156" t="s">
        <v>201</v>
      </c>
    </row>
    <row r="146" spans="1:65" s="13" customFormat="1" ht="11.25">
      <c r="B146" s="158"/>
      <c r="D146" s="159" t="s">
        <v>181</v>
      </c>
      <c r="E146" s="160" t="s">
        <v>96</v>
      </c>
      <c r="F146" s="161" t="s">
        <v>202</v>
      </c>
      <c r="H146" s="162">
        <v>455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181</v>
      </c>
      <c r="AU146" s="160" t="s">
        <v>86</v>
      </c>
      <c r="AV146" s="13" t="s">
        <v>86</v>
      </c>
      <c r="AW146" s="13" t="s">
        <v>32</v>
      </c>
      <c r="AX146" s="13" t="s">
        <v>84</v>
      </c>
      <c r="AY146" s="160" t="s">
        <v>149</v>
      </c>
    </row>
    <row r="147" spans="1:65" s="2" customFormat="1" ht="24.2" customHeight="1">
      <c r="A147" s="32"/>
      <c r="B147" s="144"/>
      <c r="C147" s="145" t="s">
        <v>203</v>
      </c>
      <c r="D147" s="145" t="s">
        <v>151</v>
      </c>
      <c r="E147" s="146" t="s">
        <v>204</v>
      </c>
      <c r="F147" s="147" t="s">
        <v>205</v>
      </c>
      <c r="G147" s="148" t="s">
        <v>200</v>
      </c>
      <c r="H147" s="149">
        <v>13.4</v>
      </c>
      <c r="I147" s="150"/>
      <c r="J147" s="151">
        <f>ROUND(I147*H147,2)</f>
        <v>0</v>
      </c>
      <c r="K147" s="147" t="s">
        <v>155</v>
      </c>
      <c r="L147" s="33"/>
      <c r="M147" s="152" t="s">
        <v>1</v>
      </c>
      <c r="N147" s="153" t="s">
        <v>41</v>
      </c>
      <c r="O147" s="5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156</v>
      </c>
      <c r="AT147" s="156" t="s">
        <v>151</v>
      </c>
      <c r="AU147" s="156" t="s">
        <v>86</v>
      </c>
      <c r="AY147" s="17" t="s">
        <v>149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84</v>
      </c>
      <c r="BK147" s="157">
        <f>ROUND(I147*H147,2)</f>
        <v>0</v>
      </c>
      <c r="BL147" s="17" t="s">
        <v>156</v>
      </c>
      <c r="BM147" s="156" t="s">
        <v>206</v>
      </c>
    </row>
    <row r="148" spans="1:65" s="15" customFormat="1" ht="11.25">
      <c r="B148" s="175"/>
      <c r="D148" s="159" t="s">
        <v>181</v>
      </c>
      <c r="E148" s="176" t="s">
        <v>1</v>
      </c>
      <c r="F148" s="177" t="s">
        <v>207</v>
      </c>
      <c r="H148" s="176" t="s">
        <v>1</v>
      </c>
      <c r="I148" s="178"/>
      <c r="L148" s="175"/>
      <c r="M148" s="179"/>
      <c r="N148" s="180"/>
      <c r="O148" s="180"/>
      <c r="P148" s="180"/>
      <c r="Q148" s="180"/>
      <c r="R148" s="180"/>
      <c r="S148" s="180"/>
      <c r="T148" s="181"/>
      <c r="AT148" s="176" t="s">
        <v>181</v>
      </c>
      <c r="AU148" s="176" t="s">
        <v>86</v>
      </c>
      <c r="AV148" s="15" t="s">
        <v>84</v>
      </c>
      <c r="AW148" s="15" t="s">
        <v>32</v>
      </c>
      <c r="AX148" s="15" t="s">
        <v>76</v>
      </c>
      <c r="AY148" s="176" t="s">
        <v>149</v>
      </c>
    </row>
    <row r="149" spans="1:65" s="13" customFormat="1" ht="11.25">
      <c r="B149" s="158"/>
      <c r="D149" s="159" t="s">
        <v>181</v>
      </c>
      <c r="E149" s="160" t="s">
        <v>110</v>
      </c>
      <c r="F149" s="161" t="s">
        <v>208</v>
      </c>
      <c r="H149" s="162">
        <v>13.4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181</v>
      </c>
      <c r="AU149" s="160" t="s">
        <v>86</v>
      </c>
      <c r="AV149" s="13" t="s">
        <v>86</v>
      </c>
      <c r="AW149" s="13" t="s">
        <v>32</v>
      </c>
      <c r="AX149" s="13" t="s">
        <v>84</v>
      </c>
      <c r="AY149" s="160" t="s">
        <v>149</v>
      </c>
    </row>
    <row r="150" spans="1:65" s="2" customFormat="1" ht="24.2" customHeight="1">
      <c r="A150" s="32"/>
      <c r="B150" s="144"/>
      <c r="C150" s="145" t="s">
        <v>209</v>
      </c>
      <c r="D150" s="145" t="s">
        <v>151</v>
      </c>
      <c r="E150" s="146" t="s">
        <v>210</v>
      </c>
      <c r="F150" s="147" t="s">
        <v>211</v>
      </c>
      <c r="G150" s="148" t="s">
        <v>154</v>
      </c>
      <c r="H150" s="149">
        <v>50</v>
      </c>
      <c r="I150" s="150"/>
      <c r="J150" s="151">
        <f>ROUND(I150*H150,2)</f>
        <v>0</v>
      </c>
      <c r="K150" s="147" t="s">
        <v>155</v>
      </c>
      <c r="L150" s="33"/>
      <c r="M150" s="152" t="s">
        <v>1</v>
      </c>
      <c r="N150" s="153" t="s">
        <v>41</v>
      </c>
      <c r="O150" s="5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156</v>
      </c>
      <c r="AT150" s="156" t="s">
        <v>151</v>
      </c>
      <c r="AU150" s="156" t="s">
        <v>86</v>
      </c>
      <c r="AY150" s="17" t="s">
        <v>149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84</v>
      </c>
      <c r="BK150" s="157">
        <f>ROUND(I150*H150,2)</f>
        <v>0</v>
      </c>
      <c r="BL150" s="17" t="s">
        <v>156</v>
      </c>
      <c r="BM150" s="156" t="s">
        <v>212</v>
      </c>
    </row>
    <row r="151" spans="1:65" s="2" customFormat="1" ht="24.2" customHeight="1">
      <c r="A151" s="32"/>
      <c r="B151" s="144"/>
      <c r="C151" s="145" t="s">
        <v>213</v>
      </c>
      <c r="D151" s="145" t="s">
        <v>151</v>
      </c>
      <c r="E151" s="146" t="s">
        <v>214</v>
      </c>
      <c r="F151" s="147" t="s">
        <v>215</v>
      </c>
      <c r="G151" s="148" t="s">
        <v>200</v>
      </c>
      <c r="H151" s="149">
        <v>58</v>
      </c>
      <c r="I151" s="150"/>
      <c r="J151" s="151">
        <f>ROUND(I151*H151,2)</f>
        <v>0</v>
      </c>
      <c r="K151" s="147" t="s">
        <v>155</v>
      </c>
      <c r="L151" s="33"/>
      <c r="M151" s="152" t="s">
        <v>1</v>
      </c>
      <c r="N151" s="153" t="s">
        <v>41</v>
      </c>
      <c r="O151" s="58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156</v>
      </c>
      <c r="AT151" s="156" t="s">
        <v>151</v>
      </c>
      <c r="AU151" s="156" t="s">
        <v>86</v>
      </c>
      <c r="AY151" s="17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84</v>
      </c>
      <c r="BK151" s="157">
        <f>ROUND(I151*H151,2)</f>
        <v>0</v>
      </c>
      <c r="BL151" s="17" t="s">
        <v>156</v>
      </c>
      <c r="BM151" s="156" t="s">
        <v>216</v>
      </c>
    </row>
    <row r="152" spans="1:65" s="15" customFormat="1" ht="11.25">
      <c r="B152" s="175"/>
      <c r="D152" s="159" t="s">
        <v>181</v>
      </c>
      <c r="E152" s="176" t="s">
        <v>1</v>
      </c>
      <c r="F152" s="177" t="s">
        <v>217</v>
      </c>
      <c r="H152" s="176" t="s">
        <v>1</v>
      </c>
      <c r="I152" s="178"/>
      <c r="L152" s="175"/>
      <c r="M152" s="179"/>
      <c r="N152" s="180"/>
      <c r="O152" s="180"/>
      <c r="P152" s="180"/>
      <c r="Q152" s="180"/>
      <c r="R152" s="180"/>
      <c r="S152" s="180"/>
      <c r="T152" s="181"/>
      <c r="AT152" s="176" t="s">
        <v>181</v>
      </c>
      <c r="AU152" s="176" t="s">
        <v>86</v>
      </c>
      <c r="AV152" s="15" t="s">
        <v>84</v>
      </c>
      <c r="AW152" s="15" t="s">
        <v>32</v>
      </c>
      <c r="AX152" s="15" t="s">
        <v>76</v>
      </c>
      <c r="AY152" s="176" t="s">
        <v>149</v>
      </c>
    </row>
    <row r="153" spans="1:65" s="13" customFormat="1" ht="11.25">
      <c r="B153" s="158"/>
      <c r="D153" s="159" t="s">
        <v>181</v>
      </c>
      <c r="E153" s="160" t="s">
        <v>1</v>
      </c>
      <c r="F153" s="161" t="s">
        <v>218</v>
      </c>
      <c r="H153" s="162">
        <v>58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181</v>
      </c>
      <c r="AU153" s="160" t="s">
        <v>86</v>
      </c>
      <c r="AV153" s="13" t="s">
        <v>86</v>
      </c>
      <c r="AW153" s="13" t="s">
        <v>32</v>
      </c>
      <c r="AX153" s="13" t="s">
        <v>84</v>
      </c>
      <c r="AY153" s="160" t="s">
        <v>149</v>
      </c>
    </row>
    <row r="154" spans="1:65" s="2" customFormat="1" ht="24.2" customHeight="1">
      <c r="A154" s="32"/>
      <c r="B154" s="144"/>
      <c r="C154" s="145" t="s">
        <v>8</v>
      </c>
      <c r="D154" s="145" t="s">
        <v>151</v>
      </c>
      <c r="E154" s="146" t="s">
        <v>219</v>
      </c>
      <c r="F154" s="147" t="s">
        <v>220</v>
      </c>
      <c r="G154" s="148" t="s">
        <v>200</v>
      </c>
      <c r="H154" s="149">
        <v>535.4</v>
      </c>
      <c r="I154" s="150"/>
      <c r="J154" s="151">
        <f>ROUND(I154*H154,2)</f>
        <v>0</v>
      </c>
      <c r="K154" s="147" t="s">
        <v>155</v>
      </c>
      <c r="L154" s="33"/>
      <c r="M154" s="152" t="s">
        <v>1</v>
      </c>
      <c r="N154" s="153" t="s">
        <v>41</v>
      </c>
      <c r="O154" s="58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6" t="s">
        <v>156</v>
      </c>
      <c r="AT154" s="156" t="s">
        <v>151</v>
      </c>
      <c r="AU154" s="156" t="s">
        <v>86</v>
      </c>
      <c r="AY154" s="17" t="s">
        <v>149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84</v>
      </c>
      <c r="BK154" s="157">
        <f>ROUND(I154*H154,2)</f>
        <v>0</v>
      </c>
      <c r="BL154" s="17" t="s">
        <v>156</v>
      </c>
      <c r="BM154" s="156" t="s">
        <v>221</v>
      </c>
    </row>
    <row r="155" spans="1:65" s="15" customFormat="1" ht="11.25">
      <c r="B155" s="175"/>
      <c r="D155" s="159" t="s">
        <v>181</v>
      </c>
      <c r="E155" s="176" t="s">
        <v>1</v>
      </c>
      <c r="F155" s="177" t="s">
        <v>222</v>
      </c>
      <c r="H155" s="176" t="s">
        <v>1</v>
      </c>
      <c r="I155" s="178"/>
      <c r="L155" s="175"/>
      <c r="M155" s="179"/>
      <c r="N155" s="180"/>
      <c r="O155" s="180"/>
      <c r="P155" s="180"/>
      <c r="Q155" s="180"/>
      <c r="R155" s="180"/>
      <c r="S155" s="180"/>
      <c r="T155" s="181"/>
      <c r="AT155" s="176" t="s">
        <v>181</v>
      </c>
      <c r="AU155" s="176" t="s">
        <v>86</v>
      </c>
      <c r="AV155" s="15" t="s">
        <v>84</v>
      </c>
      <c r="AW155" s="15" t="s">
        <v>32</v>
      </c>
      <c r="AX155" s="15" t="s">
        <v>76</v>
      </c>
      <c r="AY155" s="176" t="s">
        <v>149</v>
      </c>
    </row>
    <row r="156" spans="1:65" s="13" customFormat="1" ht="11.25">
      <c r="B156" s="158"/>
      <c r="D156" s="159" t="s">
        <v>181</v>
      </c>
      <c r="E156" s="160" t="s">
        <v>101</v>
      </c>
      <c r="F156" s="161" t="s">
        <v>223</v>
      </c>
      <c r="H156" s="162">
        <v>460.4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181</v>
      </c>
      <c r="AU156" s="160" t="s">
        <v>86</v>
      </c>
      <c r="AV156" s="13" t="s">
        <v>86</v>
      </c>
      <c r="AW156" s="13" t="s">
        <v>32</v>
      </c>
      <c r="AX156" s="13" t="s">
        <v>76</v>
      </c>
      <c r="AY156" s="160" t="s">
        <v>149</v>
      </c>
    </row>
    <row r="157" spans="1:65" s="15" customFormat="1" ht="11.25">
      <c r="B157" s="175"/>
      <c r="D157" s="159" t="s">
        <v>181</v>
      </c>
      <c r="E157" s="176" t="s">
        <v>1</v>
      </c>
      <c r="F157" s="177" t="s">
        <v>224</v>
      </c>
      <c r="H157" s="176" t="s">
        <v>1</v>
      </c>
      <c r="I157" s="178"/>
      <c r="L157" s="175"/>
      <c r="M157" s="179"/>
      <c r="N157" s="180"/>
      <c r="O157" s="180"/>
      <c r="P157" s="180"/>
      <c r="Q157" s="180"/>
      <c r="R157" s="180"/>
      <c r="S157" s="180"/>
      <c r="T157" s="181"/>
      <c r="AT157" s="176" t="s">
        <v>181</v>
      </c>
      <c r="AU157" s="176" t="s">
        <v>86</v>
      </c>
      <c r="AV157" s="15" t="s">
        <v>84</v>
      </c>
      <c r="AW157" s="15" t="s">
        <v>32</v>
      </c>
      <c r="AX157" s="15" t="s">
        <v>76</v>
      </c>
      <c r="AY157" s="176" t="s">
        <v>149</v>
      </c>
    </row>
    <row r="158" spans="1:65" s="13" customFormat="1" ht="11.25">
      <c r="B158" s="158"/>
      <c r="D158" s="159" t="s">
        <v>181</v>
      </c>
      <c r="E158" s="160" t="s">
        <v>103</v>
      </c>
      <c r="F158" s="161" t="s">
        <v>225</v>
      </c>
      <c r="H158" s="162">
        <v>75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181</v>
      </c>
      <c r="AU158" s="160" t="s">
        <v>86</v>
      </c>
      <c r="AV158" s="13" t="s">
        <v>86</v>
      </c>
      <c r="AW158" s="13" t="s">
        <v>32</v>
      </c>
      <c r="AX158" s="13" t="s">
        <v>76</v>
      </c>
      <c r="AY158" s="160" t="s">
        <v>149</v>
      </c>
    </row>
    <row r="159" spans="1:65" s="14" customFormat="1" ht="11.25">
      <c r="B159" s="167"/>
      <c r="D159" s="159" t="s">
        <v>181</v>
      </c>
      <c r="E159" s="168" t="s">
        <v>1</v>
      </c>
      <c r="F159" s="169" t="s">
        <v>184</v>
      </c>
      <c r="H159" s="170">
        <v>535.4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181</v>
      </c>
      <c r="AU159" s="168" t="s">
        <v>86</v>
      </c>
      <c r="AV159" s="14" t="s">
        <v>156</v>
      </c>
      <c r="AW159" s="14" t="s">
        <v>32</v>
      </c>
      <c r="AX159" s="14" t="s">
        <v>84</v>
      </c>
      <c r="AY159" s="168" t="s">
        <v>149</v>
      </c>
    </row>
    <row r="160" spans="1:65" s="2" customFormat="1" ht="37.9" customHeight="1">
      <c r="A160" s="32"/>
      <c r="B160" s="144"/>
      <c r="C160" s="145" t="s">
        <v>226</v>
      </c>
      <c r="D160" s="145" t="s">
        <v>151</v>
      </c>
      <c r="E160" s="146" t="s">
        <v>227</v>
      </c>
      <c r="F160" s="147" t="s">
        <v>228</v>
      </c>
      <c r="G160" s="148" t="s">
        <v>200</v>
      </c>
      <c r="H160" s="149">
        <v>2677</v>
      </c>
      <c r="I160" s="150"/>
      <c r="J160" s="151">
        <f>ROUND(I160*H160,2)</f>
        <v>0</v>
      </c>
      <c r="K160" s="147" t="s">
        <v>155</v>
      </c>
      <c r="L160" s="33"/>
      <c r="M160" s="152" t="s">
        <v>1</v>
      </c>
      <c r="N160" s="153" t="s">
        <v>41</v>
      </c>
      <c r="O160" s="5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156</v>
      </c>
      <c r="AT160" s="156" t="s">
        <v>151</v>
      </c>
      <c r="AU160" s="156" t="s">
        <v>86</v>
      </c>
      <c r="AY160" s="17" t="s">
        <v>149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84</v>
      </c>
      <c r="BK160" s="157">
        <f>ROUND(I160*H160,2)</f>
        <v>0</v>
      </c>
      <c r="BL160" s="17" t="s">
        <v>156</v>
      </c>
      <c r="BM160" s="156" t="s">
        <v>229</v>
      </c>
    </row>
    <row r="161" spans="1:65" s="13" customFormat="1" ht="11.25">
      <c r="B161" s="158"/>
      <c r="D161" s="159" t="s">
        <v>181</v>
      </c>
      <c r="E161" s="160" t="s">
        <v>1</v>
      </c>
      <c r="F161" s="161" t="s">
        <v>230</v>
      </c>
      <c r="H161" s="162">
        <v>2302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181</v>
      </c>
      <c r="AU161" s="160" t="s">
        <v>86</v>
      </c>
      <c r="AV161" s="13" t="s">
        <v>86</v>
      </c>
      <c r="AW161" s="13" t="s">
        <v>32</v>
      </c>
      <c r="AX161" s="13" t="s">
        <v>76</v>
      </c>
      <c r="AY161" s="160" t="s">
        <v>149</v>
      </c>
    </row>
    <row r="162" spans="1:65" s="13" customFormat="1" ht="11.25">
      <c r="B162" s="158"/>
      <c r="D162" s="159" t="s">
        <v>181</v>
      </c>
      <c r="E162" s="160" t="s">
        <v>1</v>
      </c>
      <c r="F162" s="161" t="s">
        <v>231</v>
      </c>
      <c r="H162" s="162">
        <v>375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181</v>
      </c>
      <c r="AU162" s="160" t="s">
        <v>86</v>
      </c>
      <c r="AV162" s="13" t="s">
        <v>86</v>
      </c>
      <c r="AW162" s="13" t="s">
        <v>32</v>
      </c>
      <c r="AX162" s="13" t="s">
        <v>76</v>
      </c>
      <c r="AY162" s="160" t="s">
        <v>149</v>
      </c>
    </row>
    <row r="163" spans="1:65" s="14" customFormat="1" ht="11.25">
      <c r="B163" s="167"/>
      <c r="D163" s="159" t="s">
        <v>181</v>
      </c>
      <c r="E163" s="168" t="s">
        <v>1</v>
      </c>
      <c r="F163" s="169" t="s">
        <v>184</v>
      </c>
      <c r="H163" s="170">
        <v>2677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8" t="s">
        <v>181</v>
      </c>
      <c r="AU163" s="168" t="s">
        <v>86</v>
      </c>
      <c r="AV163" s="14" t="s">
        <v>156</v>
      </c>
      <c r="AW163" s="14" t="s">
        <v>32</v>
      </c>
      <c r="AX163" s="14" t="s">
        <v>84</v>
      </c>
      <c r="AY163" s="168" t="s">
        <v>149</v>
      </c>
    </row>
    <row r="164" spans="1:65" s="2" customFormat="1" ht="24.2" customHeight="1">
      <c r="A164" s="32"/>
      <c r="B164" s="144"/>
      <c r="C164" s="145" t="s">
        <v>232</v>
      </c>
      <c r="D164" s="145" t="s">
        <v>151</v>
      </c>
      <c r="E164" s="146" t="s">
        <v>233</v>
      </c>
      <c r="F164" s="147" t="s">
        <v>234</v>
      </c>
      <c r="G164" s="148" t="s">
        <v>200</v>
      </c>
      <c r="H164" s="149">
        <v>29</v>
      </c>
      <c r="I164" s="150"/>
      <c r="J164" s="151">
        <f>ROUND(I164*H164,2)</f>
        <v>0</v>
      </c>
      <c r="K164" s="147" t="s">
        <v>155</v>
      </c>
      <c r="L164" s="33"/>
      <c r="M164" s="152" t="s">
        <v>1</v>
      </c>
      <c r="N164" s="153" t="s">
        <v>41</v>
      </c>
      <c r="O164" s="58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156</v>
      </c>
      <c r="AT164" s="156" t="s">
        <v>151</v>
      </c>
      <c r="AU164" s="156" t="s">
        <v>86</v>
      </c>
      <c r="AY164" s="17" t="s">
        <v>149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84</v>
      </c>
      <c r="BK164" s="157">
        <f>ROUND(I164*H164,2)</f>
        <v>0</v>
      </c>
      <c r="BL164" s="17" t="s">
        <v>156</v>
      </c>
      <c r="BM164" s="156" t="s">
        <v>235</v>
      </c>
    </row>
    <row r="165" spans="1:65" s="15" customFormat="1" ht="11.25">
      <c r="B165" s="175"/>
      <c r="D165" s="159" t="s">
        <v>181</v>
      </c>
      <c r="E165" s="176" t="s">
        <v>1</v>
      </c>
      <c r="F165" s="177" t="s">
        <v>236</v>
      </c>
      <c r="H165" s="176" t="s">
        <v>1</v>
      </c>
      <c r="I165" s="178"/>
      <c r="L165" s="175"/>
      <c r="M165" s="179"/>
      <c r="N165" s="180"/>
      <c r="O165" s="180"/>
      <c r="P165" s="180"/>
      <c r="Q165" s="180"/>
      <c r="R165" s="180"/>
      <c r="S165" s="180"/>
      <c r="T165" s="181"/>
      <c r="AT165" s="176" t="s">
        <v>181</v>
      </c>
      <c r="AU165" s="176" t="s">
        <v>86</v>
      </c>
      <c r="AV165" s="15" t="s">
        <v>84</v>
      </c>
      <c r="AW165" s="15" t="s">
        <v>32</v>
      </c>
      <c r="AX165" s="15" t="s">
        <v>76</v>
      </c>
      <c r="AY165" s="176" t="s">
        <v>149</v>
      </c>
    </row>
    <row r="166" spans="1:65" s="13" customFormat="1" ht="11.25">
      <c r="B166" s="158"/>
      <c r="D166" s="159" t="s">
        <v>181</v>
      </c>
      <c r="E166" s="160" t="s">
        <v>1</v>
      </c>
      <c r="F166" s="161" t="s">
        <v>237</v>
      </c>
      <c r="H166" s="162">
        <v>29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181</v>
      </c>
      <c r="AU166" s="160" t="s">
        <v>86</v>
      </c>
      <c r="AV166" s="13" t="s">
        <v>86</v>
      </c>
      <c r="AW166" s="13" t="s">
        <v>32</v>
      </c>
      <c r="AX166" s="13" t="s">
        <v>84</v>
      </c>
      <c r="AY166" s="160" t="s">
        <v>149</v>
      </c>
    </row>
    <row r="167" spans="1:65" s="2" customFormat="1" ht="24.2" customHeight="1">
      <c r="A167" s="32"/>
      <c r="B167" s="144"/>
      <c r="C167" s="145" t="s">
        <v>238</v>
      </c>
      <c r="D167" s="145" t="s">
        <v>151</v>
      </c>
      <c r="E167" s="146" t="s">
        <v>239</v>
      </c>
      <c r="F167" s="147" t="s">
        <v>240</v>
      </c>
      <c r="G167" s="148" t="s">
        <v>200</v>
      </c>
      <c r="H167" s="149">
        <v>8</v>
      </c>
      <c r="I167" s="150"/>
      <c r="J167" s="151">
        <f>ROUND(I167*H167,2)</f>
        <v>0</v>
      </c>
      <c r="K167" s="147" t="s">
        <v>155</v>
      </c>
      <c r="L167" s="33"/>
      <c r="M167" s="152" t="s">
        <v>1</v>
      </c>
      <c r="N167" s="153" t="s">
        <v>41</v>
      </c>
      <c r="O167" s="58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156</v>
      </c>
      <c r="AT167" s="156" t="s">
        <v>151</v>
      </c>
      <c r="AU167" s="156" t="s">
        <v>86</v>
      </c>
      <c r="AY167" s="17" t="s">
        <v>149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84</v>
      </c>
      <c r="BK167" s="157">
        <f>ROUND(I167*H167,2)</f>
        <v>0</v>
      </c>
      <c r="BL167" s="17" t="s">
        <v>156</v>
      </c>
      <c r="BM167" s="156" t="s">
        <v>241</v>
      </c>
    </row>
    <row r="168" spans="1:65" s="13" customFormat="1" ht="11.25">
      <c r="B168" s="158"/>
      <c r="D168" s="159" t="s">
        <v>181</v>
      </c>
      <c r="E168" s="160" t="s">
        <v>98</v>
      </c>
      <c r="F168" s="161" t="s">
        <v>242</v>
      </c>
      <c r="H168" s="162">
        <v>8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181</v>
      </c>
      <c r="AU168" s="160" t="s">
        <v>86</v>
      </c>
      <c r="AV168" s="13" t="s">
        <v>86</v>
      </c>
      <c r="AW168" s="13" t="s">
        <v>32</v>
      </c>
      <c r="AX168" s="13" t="s">
        <v>84</v>
      </c>
      <c r="AY168" s="160" t="s">
        <v>149</v>
      </c>
    </row>
    <row r="169" spans="1:65" s="2" customFormat="1" ht="24.2" customHeight="1">
      <c r="A169" s="32"/>
      <c r="B169" s="144"/>
      <c r="C169" s="145" t="s">
        <v>243</v>
      </c>
      <c r="D169" s="145" t="s">
        <v>151</v>
      </c>
      <c r="E169" s="146" t="s">
        <v>244</v>
      </c>
      <c r="F169" s="147" t="s">
        <v>245</v>
      </c>
      <c r="G169" s="148" t="s">
        <v>246</v>
      </c>
      <c r="H169" s="149">
        <v>920.8</v>
      </c>
      <c r="I169" s="150"/>
      <c r="J169" s="151">
        <f>ROUND(I169*H169,2)</f>
        <v>0</v>
      </c>
      <c r="K169" s="147" t="s">
        <v>155</v>
      </c>
      <c r="L169" s="33"/>
      <c r="M169" s="152" t="s">
        <v>1</v>
      </c>
      <c r="N169" s="153" t="s">
        <v>41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156</v>
      </c>
      <c r="AT169" s="156" t="s">
        <v>151</v>
      </c>
      <c r="AU169" s="156" t="s">
        <v>86</v>
      </c>
      <c r="AY169" s="17" t="s">
        <v>149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84</v>
      </c>
      <c r="BK169" s="157">
        <f>ROUND(I169*H169,2)</f>
        <v>0</v>
      </c>
      <c r="BL169" s="17" t="s">
        <v>156</v>
      </c>
      <c r="BM169" s="156" t="s">
        <v>247</v>
      </c>
    </row>
    <row r="170" spans="1:65" s="13" customFormat="1" ht="11.25">
      <c r="B170" s="158"/>
      <c r="D170" s="159" t="s">
        <v>181</v>
      </c>
      <c r="E170" s="160" t="s">
        <v>1</v>
      </c>
      <c r="F170" s="161" t="s">
        <v>248</v>
      </c>
      <c r="H170" s="162">
        <v>920.8</v>
      </c>
      <c r="I170" s="16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181</v>
      </c>
      <c r="AU170" s="160" t="s">
        <v>86</v>
      </c>
      <c r="AV170" s="13" t="s">
        <v>86</v>
      </c>
      <c r="AW170" s="13" t="s">
        <v>32</v>
      </c>
      <c r="AX170" s="13" t="s">
        <v>84</v>
      </c>
      <c r="AY170" s="160" t="s">
        <v>149</v>
      </c>
    </row>
    <row r="171" spans="1:65" s="2" customFormat="1" ht="14.45" customHeight="1">
      <c r="A171" s="32"/>
      <c r="B171" s="144"/>
      <c r="C171" s="145" t="s">
        <v>249</v>
      </c>
      <c r="D171" s="145" t="s">
        <v>151</v>
      </c>
      <c r="E171" s="146" t="s">
        <v>250</v>
      </c>
      <c r="F171" s="147" t="s">
        <v>251</v>
      </c>
      <c r="G171" s="148" t="s">
        <v>200</v>
      </c>
      <c r="H171" s="149">
        <v>535.4</v>
      </c>
      <c r="I171" s="150"/>
      <c r="J171" s="151">
        <f>ROUND(I171*H171,2)</f>
        <v>0</v>
      </c>
      <c r="K171" s="147" t="s">
        <v>155</v>
      </c>
      <c r="L171" s="33"/>
      <c r="M171" s="152" t="s">
        <v>1</v>
      </c>
      <c r="N171" s="153" t="s">
        <v>41</v>
      </c>
      <c r="O171" s="58"/>
      <c r="P171" s="154">
        <f>O171*H171</f>
        <v>0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6" t="s">
        <v>156</v>
      </c>
      <c r="AT171" s="156" t="s">
        <v>151</v>
      </c>
      <c r="AU171" s="156" t="s">
        <v>86</v>
      </c>
      <c r="AY171" s="17" t="s">
        <v>149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84</v>
      </c>
      <c r="BK171" s="157">
        <f>ROUND(I171*H171,2)</f>
        <v>0</v>
      </c>
      <c r="BL171" s="17" t="s">
        <v>156</v>
      </c>
      <c r="BM171" s="156" t="s">
        <v>252</v>
      </c>
    </row>
    <row r="172" spans="1:65" s="13" customFormat="1" ht="11.25">
      <c r="B172" s="158"/>
      <c r="D172" s="159" t="s">
        <v>181</v>
      </c>
      <c r="E172" s="160" t="s">
        <v>1</v>
      </c>
      <c r="F172" s="161" t="s">
        <v>253</v>
      </c>
      <c r="H172" s="162">
        <v>535.4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181</v>
      </c>
      <c r="AU172" s="160" t="s">
        <v>86</v>
      </c>
      <c r="AV172" s="13" t="s">
        <v>86</v>
      </c>
      <c r="AW172" s="13" t="s">
        <v>32</v>
      </c>
      <c r="AX172" s="13" t="s">
        <v>84</v>
      </c>
      <c r="AY172" s="160" t="s">
        <v>149</v>
      </c>
    </row>
    <row r="173" spans="1:65" s="2" customFormat="1" ht="24.2" customHeight="1">
      <c r="A173" s="32"/>
      <c r="B173" s="144"/>
      <c r="C173" s="145" t="s">
        <v>7</v>
      </c>
      <c r="D173" s="145" t="s">
        <v>151</v>
      </c>
      <c r="E173" s="146" t="s">
        <v>254</v>
      </c>
      <c r="F173" s="147" t="s">
        <v>255</v>
      </c>
      <c r="G173" s="148" t="s">
        <v>154</v>
      </c>
      <c r="H173" s="149">
        <v>1010</v>
      </c>
      <c r="I173" s="150"/>
      <c r="J173" s="151">
        <f>ROUND(I173*H173,2)</f>
        <v>0</v>
      </c>
      <c r="K173" s="147" t="s">
        <v>155</v>
      </c>
      <c r="L173" s="33"/>
      <c r="M173" s="152" t="s">
        <v>1</v>
      </c>
      <c r="N173" s="153" t="s">
        <v>41</v>
      </c>
      <c r="O173" s="58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156</v>
      </c>
      <c r="AT173" s="156" t="s">
        <v>151</v>
      </c>
      <c r="AU173" s="156" t="s">
        <v>86</v>
      </c>
      <c r="AY173" s="17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84</v>
      </c>
      <c r="BK173" s="157">
        <f>ROUND(I173*H173,2)</f>
        <v>0</v>
      </c>
      <c r="BL173" s="17" t="s">
        <v>156</v>
      </c>
      <c r="BM173" s="156" t="s">
        <v>256</v>
      </c>
    </row>
    <row r="174" spans="1:65" s="2" customFormat="1" ht="24.2" customHeight="1">
      <c r="A174" s="32"/>
      <c r="B174" s="144"/>
      <c r="C174" s="145" t="s">
        <v>257</v>
      </c>
      <c r="D174" s="145" t="s">
        <v>151</v>
      </c>
      <c r="E174" s="146" t="s">
        <v>258</v>
      </c>
      <c r="F174" s="147" t="s">
        <v>259</v>
      </c>
      <c r="G174" s="148" t="s">
        <v>154</v>
      </c>
      <c r="H174" s="149">
        <v>140</v>
      </c>
      <c r="I174" s="150"/>
      <c r="J174" s="151">
        <f>ROUND(I174*H174,2)</f>
        <v>0</v>
      </c>
      <c r="K174" s="147" t="s">
        <v>155</v>
      </c>
      <c r="L174" s="33"/>
      <c r="M174" s="152" t="s">
        <v>1</v>
      </c>
      <c r="N174" s="153" t="s">
        <v>41</v>
      </c>
      <c r="O174" s="58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156</v>
      </c>
      <c r="AT174" s="156" t="s">
        <v>151</v>
      </c>
      <c r="AU174" s="156" t="s">
        <v>86</v>
      </c>
      <c r="AY174" s="17" t="s">
        <v>149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84</v>
      </c>
      <c r="BK174" s="157">
        <f>ROUND(I174*H174,2)</f>
        <v>0</v>
      </c>
      <c r="BL174" s="17" t="s">
        <v>156</v>
      </c>
      <c r="BM174" s="156" t="s">
        <v>260</v>
      </c>
    </row>
    <row r="175" spans="1:65" s="13" customFormat="1" ht="11.25">
      <c r="B175" s="158"/>
      <c r="D175" s="159" t="s">
        <v>181</v>
      </c>
      <c r="E175" s="160" t="s">
        <v>107</v>
      </c>
      <c r="F175" s="161" t="s">
        <v>261</v>
      </c>
      <c r="H175" s="162">
        <v>140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181</v>
      </c>
      <c r="AU175" s="160" t="s">
        <v>86</v>
      </c>
      <c r="AV175" s="13" t="s">
        <v>86</v>
      </c>
      <c r="AW175" s="13" t="s">
        <v>32</v>
      </c>
      <c r="AX175" s="13" t="s">
        <v>84</v>
      </c>
      <c r="AY175" s="160" t="s">
        <v>149</v>
      </c>
    </row>
    <row r="176" spans="1:65" s="2" customFormat="1" ht="24.2" customHeight="1">
      <c r="A176" s="32"/>
      <c r="B176" s="144"/>
      <c r="C176" s="145" t="s">
        <v>262</v>
      </c>
      <c r="D176" s="145" t="s">
        <v>151</v>
      </c>
      <c r="E176" s="146" t="s">
        <v>263</v>
      </c>
      <c r="F176" s="147" t="s">
        <v>264</v>
      </c>
      <c r="G176" s="148" t="s">
        <v>154</v>
      </c>
      <c r="H176" s="149">
        <v>140</v>
      </c>
      <c r="I176" s="150"/>
      <c r="J176" s="151">
        <f>ROUND(I176*H176,2)</f>
        <v>0</v>
      </c>
      <c r="K176" s="147" t="s">
        <v>155</v>
      </c>
      <c r="L176" s="33"/>
      <c r="M176" s="152" t="s">
        <v>1</v>
      </c>
      <c r="N176" s="153" t="s">
        <v>41</v>
      </c>
      <c r="O176" s="58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156</v>
      </c>
      <c r="AT176" s="156" t="s">
        <v>151</v>
      </c>
      <c r="AU176" s="156" t="s">
        <v>86</v>
      </c>
      <c r="AY176" s="17" t="s">
        <v>149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84</v>
      </c>
      <c r="BK176" s="157">
        <f>ROUND(I176*H176,2)</f>
        <v>0</v>
      </c>
      <c r="BL176" s="17" t="s">
        <v>156</v>
      </c>
      <c r="BM176" s="156" t="s">
        <v>265</v>
      </c>
    </row>
    <row r="177" spans="1:65" s="13" customFormat="1" ht="11.25">
      <c r="B177" s="158"/>
      <c r="D177" s="159" t="s">
        <v>181</v>
      </c>
      <c r="E177" s="160" t="s">
        <v>1</v>
      </c>
      <c r="F177" s="161" t="s">
        <v>107</v>
      </c>
      <c r="H177" s="162">
        <v>140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181</v>
      </c>
      <c r="AU177" s="160" t="s">
        <v>86</v>
      </c>
      <c r="AV177" s="13" t="s">
        <v>86</v>
      </c>
      <c r="AW177" s="13" t="s">
        <v>32</v>
      </c>
      <c r="AX177" s="13" t="s">
        <v>84</v>
      </c>
      <c r="AY177" s="160" t="s">
        <v>149</v>
      </c>
    </row>
    <row r="178" spans="1:65" s="2" customFormat="1" ht="14.45" customHeight="1">
      <c r="A178" s="32"/>
      <c r="B178" s="144"/>
      <c r="C178" s="182" t="s">
        <v>266</v>
      </c>
      <c r="D178" s="182" t="s">
        <v>267</v>
      </c>
      <c r="E178" s="183" t="s">
        <v>268</v>
      </c>
      <c r="F178" s="184" t="s">
        <v>269</v>
      </c>
      <c r="G178" s="185" t="s">
        <v>270</v>
      </c>
      <c r="H178" s="186">
        <v>4.2629999999999999</v>
      </c>
      <c r="I178" s="187"/>
      <c r="J178" s="188">
        <f>ROUND(I178*H178,2)</f>
        <v>0</v>
      </c>
      <c r="K178" s="184" t="s">
        <v>155</v>
      </c>
      <c r="L178" s="189"/>
      <c r="M178" s="190" t="s">
        <v>1</v>
      </c>
      <c r="N178" s="191" t="s">
        <v>41</v>
      </c>
      <c r="O178" s="58"/>
      <c r="P178" s="154">
        <f>O178*H178</f>
        <v>0</v>
      </c>
      <c r="Q178" s="154">
        <v>1E-3</v>
      </c>
      <c r="R178" s="154">
        <f>Q178*H178</f>
        <v>4.2630000000000003E-3</v>
      </c>
      <c r="S178" s="154">
        <v>0</v>
      </c>
      <c r="T178" s="15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99</v>
      </c>
      <c r="AT178" s="156" t="s">
        <v>267</v>
      </c>
      <c r="AU178" s="156" t="s">
        <v>86</v>
      </c>
      <c r="AY178" s="17" t="s">
        <v>149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84</v>
      </c>
      <c r="BK178" s="157">
        <f>ROUND(I178*H178,2)</f>
        <v>0</v>
      </c>
      <c r="BL178" s="17" t="s">
        <v>156</v>
      </c>
      <c r="BM178" s="156" t="s">
        <v>271</v>
      </c>
    </row>
    <row r="179" spans="1:65" s="2" customFormat="1" ht="14.45" customHeight="1">
      <c r="A179" s="32"/>
      <c r="B179" s="144"/>
      <c r="C179" s="145" t="s">
        <v>272</v>
      </c>
      <c r="D179" s="145" t="s">
        <v>151</v>
      </c>
      <c r="E179" s="146" t="s">
        <v>273</v>
      </c>
      <c r="F179" s="147" t="s">
        <v>274</v>
      </c>
      <c r="G179" s="148" t="s">
        <v>154</v>
      </c>
      <c r="H179" s="149">
        <v>140</v>
      </c>
      <c r="I179" s="150"/>
      <c r="J179" s="151">
        <f>ROUND(I179*H179,2)</f>
        <v>0</v>
      </c>
      <c r="K179" s="147" t="s">
        <v>155</v>
      </c>
      <c r="L179" s="33"/>
      <c r="M179" s="152" t="s">
        <v>1</v>
      </c>
      <c r="N179" s="153" t="s">
        <v>41</v>
      </c>
      <c r="O179" s="58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156</v>
      </c>
      <c r="AT179" s="156" t="s">
        <v>151</v>
      </c>
      <c r="AU179" s="156" t="s">
        <v>86</v>
      </c>
      <c r="AY179" s="17" t="s">
        <v>149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84</v>
      </c>
      <c r="BK179" s="157">
        <f>ROUND(I179*H179,2)</f>
        <v>0</v>
      </c>
      <c r="BL179" s="17" t="s">
        <v>156</v>
      </c>
      <c r="BM179" s="156" t="s">
        <v>275</v>
      </c>
    </row>
    <row r="180" spans="1:65" s="13" customFormat="1" ht="11.25">
      <c r="B180" s="158"/>
      <c r="D180" s="159" t="s">
        <v>181</v>
      </c>
      <c r="E180" s="160" t="s">
        <v>1</v>
      </c>
      <c r="F180" s="161" t="s">
        <v>107</v>
      </c>
      <c r="H180" s="162">
        <v>140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181</v>
      </c>
      <c r="AU180" s="160" t="s">
        <v>86</v>
      </c>
      <c r="AV180" s="13" t="s">
        <v>86</v>
      </c>
      <c r="AW180" s="13" t="s">
        <v>32</v>
      </c>
      <c r="AX180" s="13" t="s">
        <v>84</v>
      </c>
      <c r="AY180" s="160" t="s">
        <v>149</v>
      </c>
    </row>
    <row r="181" spans="1:65" s="2" customFormat="1" ht="14.45" customHeight="1">
      <c r="A181" s="32"/>
      <c r="B181" s="144"/>
      <c r="C181" s="145" t="s">
        <v>276</v>
      </c>
      <c r="D181" s="145" t="s">
        <v>151</v>
      </c>
      <c r="E181" s="146" t="s">
        <v>277</v>
      </c>
      <c r="F181" s="147" t="s">
        <v>278</v>
      </c>
      <c r="G181" s="148" t="s">
        <v>154</v>
      </c>
      <c r="H181" s="149">
        <v>140</v>
      </c>
      <c r="I181" s="150"/>
      <c r="J181" s="151">
        <f>ROUND(I181*H181,2)</f>
        <v>0</v>
      </c>
      <c r="K181" s="147" t="s">
        <v>155</v>
      </c>
      <c r="L181" s="33"/>
      <c r="M181" s="152" t="s">
        <v>1</v>
      </c>
      <c r="N181" s="153" t="s">
        <v>41</v>
      </c>
      <c r="O181" s="58"/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156</v>
      </c>
      <c r="AT181" s="156" t="s">
        <v>151</v>
      </c>
      <c r="AU181" s="156" t="s">
        <v>86</v>
      </c>
      <c r="AY181" s="17" t="s">
        <v>149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84</v>
      </c>
      <c r="BK181" s="157">
        <f>ROUND(I181*H181,2)</f>
        <v>0</v>
      </c>
      <c r="BL181" s="17" t="s">
        <v>156</v>
      </c>
      <c r="BM181" s="156" t="s">
        <v>279</v>
      </c>
    </row>
    <row r="182" spans="1:65" s="2" customFormat="1" ht="14.45" customHeight="1">
      <c r="A182" s="32"/>
      <c r="B182" s="144"/>
      <c r="C182" s="145" t="s">
        <v>280</v>
      </c>
      <c r="D182" s="145" t="s">
        <v>151</v>
      </c>
      <c r="E182" s="146" t="s">
        <v>281</v>
      </c>
      <c r="F182" s="147" t="s">
        <v>282</v>
      </c>
      <c r="G182" s="148" t="s">
        <v>154</v>
      </c>
      <c r="H182" s="149">
        <v>140</v>
      </c>
      <c r="I182" s="150"/>
      <c r="J182" s="151">
        <f>ROUND(I182*H182,2)</f>
        <v>0</v>
      </c>
      <c r="K182" s="147" t="s">
        <v>1</v>
      </c>
      <c r="L182" s="33"/>
      <c r="M182" s="152" t="s">
        <v>1</v>
      </c>
      <c r="N182" s="153" t="s">
        <v>41</v>
      </c>
      <c r="O182" s="58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6" t="s">
        <v>156</v>
      </c>
      <c r="AT182" s="156" t="s">
        <v>151</v>
      </c>
      <c r="AU182" s="156" t="s">
        <v>86</v>
      </c>
      <c r="AY182" s="17" t="s">
        <v>149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84</v>
      </c>
      <c r="BK182" s="157">
        <f>ROUND(I182*H182,2)</f>
        <v>0</v>
      </c>
      <c r="BL182" s="17" t="s">
        <v>156</v>
      </c>
      <c r="BM182" s="156" t="s">
        <v>283</v>
      </c>
    </row>
    <row r="183" spans="1:65" s="13" customFormat="1" ht="11.25">
      <c r="B183" s="158"/>
      <c r="D183" s="159" t="s">
        <v>181</v>
      </c>
      <c r="E183" s="160" t="s">
        <v>1</v>
      </c>
      <c r="F183" s="161" t="s">
        <v>107</v>
      </c>
      <c r="H183" s="162">
        <v>140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181</v>
      </c>
      <c r="AU183" s="160" t="s">
        <v>86</v>
      </c>
      <c r="AV183" s="13" t="s">
        <v>86</v>
      </c>
      <c r="AW183" s="13" t="s">
        <v>32</v>
      </c>
      <c r="AX183" s="13" t="s">
        <v>84</v>
      </c>
      <c r="AY183" s="160" t="s">
        <v>149</v>
      </c>
    </row>
    <row r="184" spans="1:65" s="12" customFormat="1" ht="22.9" customHeight="1">
      <c r="B184" s="131"/>
      <c r="D184" s="132" t="s">
        <v>75</v>
      </c>
      <c r="E184" s="142" t="s">
        <v>284</v>
      </c>
      <c r="F184" s="142" t="s">
        <v>285</v>
      </c>
      <c r="I184" s="134"/>
      <c r="J184" s="143">
        <f>BK184</f>
        <v>0</v>
      </c>
      <c r="L184" s="131"/>
      <c r="M184" s="136"/>
      <c r="N184" s="137"/>
      <c r="O184" s="137"/>
      <c r="P184" s="138">
        <f>SUM(P185:P222)</f>
        <v>0</v>
      </c>
      <c r="Q184" s="137"/>
      <c r="R184" s="138">
        <f>SUM(R185:R222)</f>
        <v>35.012470000000008</v>
      </c>
      <c r="S184" s="137"/>
      <c r="T184" s="139">
        <f>SUM(T185:T222)</f>
        <v>0</v>
      </c>
      <c r="AR184" s="132" t="s">
        <v>84</v>
      </c>
      <c r="AT184" s="140" t="s">
        <v>75</v>
      </c>
      <c r="AU184" s="140" t="s">
        <v>84</v>
      </c>
      <c r="AY184" s="132" t="s">
        <v>149</v>
      </c>
      <c r="BK184" s="141">
        <f>SUM(BK185:BK222)</f>
        <v>0</v>
      </c>
    </row>
    <row r="185" spans="1:65" s="2" customFormat="1" ht="24.2" customHeight="1">
      <c r="A185" s="32"/>
      <c r="B185" s="144"/>
      <c r="C185" s="145" t="s">
        <v>286</v>
      </c>
      <c r="D185" s="145" t="s">
        <v>151</v>
      </c>
      <c r="E185" s="146" t="s">
        <v>287</v>
      </c>
      <c r="F185" s="147" t="s">
        <v>288</v>
      </c>
      <c r="G185" s="148" t="s">
        <v>289</v>
      </c>
      <c r="H185" s="149">
        <v>100</v>
      </c>
      <c r="I185" s="150"/>
      <c r="J185" s="151">
        <f>ROUND(I185*H185,2)</f>
        <v>0</v>
      </c>
      <c r="K185" s="147" t="s">
        <v>155</v>
      </c>
      <c r="L185" s="33"/>
      <c r="M185" s="152" t="s">
        <v>1</v>
      </c>
      <c r="N185" s="153" t="s">
        <v>41</v>
      </c>
      <c r="O185" s="58"/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6" t="s">
        <v>156</v>
      </c>
      <c r="AT185" s="156" t="s">
        <v>151</v>
      </c>
      <c r="AU185" s="156" t="s">
        <v>86</v>
      </c>
      <c r="AY185" s="17" t="s">
        <v>149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84</v>
      </c>
      <c r="BK185" s="157">
        <f>ROUND(I185*H185,2)</f>
        <v>0</v>
      </c>
      <c r="BL185" s="17" t="s">
        <v>156</v>
      </c>
      <c r="BM185" s="156" t="s">
        <v>290</v>
      </c>
    </row>
    <row r="186" spans="1:65" s="2" customFormat="1" ht="14.45" customHeight="1">
      <c r="A186" s="32"/>
      <c r="B186" s="144"/>
      <c r="C186" s="182" t="s">
        <v>291</v>
      </c>
      <c r="D186" s="182" t="s">
        <v>267</v>
      </c>
      <c r="E186" s="183" t="s">
        <v>292</v>
      </c>
      <c r="F186" s="184" t="s">
        <v>293</v>
      </c>
      <c r="G186" s="185" t="s">
        <v>200</v>
      </c>
      <c r="H186" s="186">
        <v>0.25</v>
      </c>
      <c r="I186" s="187"/>
      <c r="J186" s="188">
        <f>ROUND(I186*H186,2)</f>
        <v>0</v>
      </c>
      <c r="K186" s="184" t="s">
        <v>155</v>
      </c>
      <c r="L186" s="189"/>
      <c r="M186" s="190" t="s">
        <v>1</v>
      </c>
      <c r="N186" s="191" t="s">
        <v>41</v>
      </c>
      <c r="O186" s="58"/>
      <c r="P186" s="154">
        <f>O186*H186</f>
        <v>0</v>
      </c>
      <c r="Q186" s="154">
        <v>0.21</v>
      </c>
      <c r="R186" s="154">
        <f>Q186*H186</f>
        <v>5.2499999999999998E-2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99</v>
      </c>
      <c r="AT186" s="156" t="s">
        <v>267</v>
      </c>
      <c r="AU186" s="156" t="s">
        <v>86</v>
      </c>
      <c r="AY186" s="17" t="s">
        <v>149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84</v>
      </c>
      <c r="BK186" s="157">
        <f>ROUND(I186*H186,2)</f>
        <v>0</v>
      </c>
      <c r="BL186" s="17" t="s">
        <v>156</v>
      </c>
      <c r="BM186" s="156" t="s">
        <v>294</v>
      </c>
    </row>
    <row r="187" spans="1:65" s="13" customFormat="1" ht="11.25">
      <c r="B187" s="158"/>
      <c r="D187" s="159" t="s">
        <v>181</v>
      </c>
      <c r="F187" s="161" t="s">
        <v>295</v>
      </c>
      <c r="H187" s="162">
        <v>0.25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181</v>
      </c>
      <c r="AU187" s="160" t="s">
        <v>86</v>
      </c>
      <c r="AV187" s="13" t="s">
        <v>86</v>
      </c>
      <c r="AW187" s="13" t="s">
        <v>3</v>
      </c>
      <c r="AX187" s="13" t="s">
        <v>84</v>
      </c>
      <c r="AY187" s="160" t="s">
        <v>149</v>
      </c>
    </row>
    <row r="188" spans="1:65" s="2" customFormat="1" ht="24.2" customHeight="1">
      <c r="A188" s="32"/>
      <c r="B188" s="144"/>
      <c r="C188" s="145" t="s">
        <v>296</v>
      </c>
      <c r="D188" s="145" t="s">
        <v>151</v>
      </c>
      <c r="E188" s="146" t="s">
        <v>297</v>
      </c>
      <c r="F188" s="147" t="s">
        <v>298</v>
      </c>
      <c r="G188" s="148" t="s">
        <v>289</v>
      </c>
      <c r="H188" s="149">
        <v>100</v>
      </c>
      <c r="I188" s="150"/>
      <c r="J188" s="151">
        <f t="shared" ref="J188:J194" si="10">ROUND(I188*H188,2)</f>
        <v>0</v>
      </c>
      <c r="K188" s="147" t="s">
        <v>155</v>
      </c>
      <c r="L188" s="33"/>
      <c r="M188" s="152" t="s">
        <v>1</v>
      </c>
      <c r="N188" s="153" t="s">
        <v>41</v>
      </c>
      <c r="O188" s="58"/>
      <c r="P188" s="154">
        <f t="shared" ref="P188:P194" si="11">O188*H188</f>
        <v>0</v>
      </c>
      <c r="Q188" s="154">
        <v>0</v>
      </c>
      <c r="R188" s="154">
        <f t="shared" ref="R188:R194" si="12">Q188*H188</f>
        <v>0</v>
      </c>
      <c r="S188" s="154">
        <v>0</v>
      </c>
      <c r="T188" s="155">
        <f t="shared" ref="T188:T194" si="13"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6" t="s">
        <v>156</v>
      </c>
      <c r="AT188" s="156" t="s">
        <v>151</v>
      </c>
      <c r="AU188" s="156" t="s">
        <v>86</v>
      </c>
      <c r="AY188" s="17" t="s">
        <v>149</v>
      </c>
      <c r="BE188" s="157">
        <f t="shared" ref="BE188:BE194" si="14">IF(N188="základní",J188,0)</f>
        <v>0</v>
      </c>
      <c r="BF188" s="157">
        <f t="shared" ref="BF188:BF194" si="15">IF(N188="snížená",J188,0)</f>
        <v>0</v>
      </c>
      <c r="BG188" s="157">
        <f t="shared" ref="BG188:BG194" si="16">IF(N188="zákl. přenesená",J188,0)</f>
        <v>0</v>
      </c>
      <c r="BH188" s="157">
        <f t="shared" ref="BH188:BH194" si="17">IF(N188="sníž. přenesená",J188,0)</f>
        <v>0</v>
      </c>
      <c r="BI188" s="157">
        <f t="shared" ref="BI188:BI194" si="18">IF(N188="nulová",J188,0)</f>
        <v>0</v>
      </c>
      <c r="BJ188" s="17" t="s">
        <v>84</v>
      </c>
      <c r="BK188" s="157">
        <f t="shared" ref="BK188:BK194" si="19">ROUND(I188*H188,2)</f>
        <v>0</v>
      </c>
      <c r="BL188" s="17" t="s">
        <v>156</v>
      </c>
      <c r="BM188" s="156" t="s">
        <v>299</v>
      </c>
    </row>
    <row r="189" spans="1:65" s="2" customFormat="1" ht="14.45" customHeight="1">
      <c r="A189" s="32"/>
      <c r="B189" s="144"/>
      <c r="C189" s="182" t="s">
        <v>300</v>
      </c>
      <c r="D189" s="182" t="s">
        <v>267</v>
      </c>
      <c r="E189" s="183" t="s">
        <v>301</v>
      </c>
      <c r="F189" s="184" t="s">
        <v>302</v>
      </c>
      <c r="G189" s="185" t="s">
        <v>289</v>
      </c>
      <c r="H189" s="186">
        <v>10</v>
      </c>
      <c r="I189" s="187"/>
      <c r="J189" s="188">
        <f t="shared" si="10"/>
        <v>0</v>
      </c>
      <c r="K189" s="184" t="s">
        <v>1</v>
      </c>
      <c r="L189" s="189"/>
      <c r="M189" s="190" t="s">
        <v>1</v>
      </c>
      <c r="N189" s="191" t="s">
        <v>41</v>
      </c>
      <c r="O189" s="58"/>
      <c r="P189" s="154">
        <f t="shared" si="11"/>
        <v>0</v>
      </c>
      <c r="Q189" s="154">
        <v>8.9999999999999993E-3</v>
      </c>
      <c r="R189" s="154">
        <f t="shared" si="12"/>
        <v>0.09</v>
      </c>
      <c r="S189" s="154">
        <v>0</v>
      </c>
      <c r="T189" s="155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99</v>
      </c>
      <c r="AT189" s="156" t="s">
        <v>267</v>
      </c>
      <c r="AU189" s="156" t="s">
        <v>86</v>
      </c>
      <c r="AY189" s="17" t="s">
        <v>149</v>
      </c>
      <c r="BE189" s="157">
        <f t="shared" si="14"/>
        <v>0</v>
      </c>
      <c r="BF189" s="157">
        <f t="shared" si="15"/>
        <v>0</v>
      </c>
      <c r="BG189" s="157">
        <f t="shared" si="16"/>
        <v>0</v>
      </c>
      <c r="BH189" s="157">
        <f t="shared" si="17"/>
        <v>0</v>
      </c>
      <c r="BI189" s="157">
        <f t="shared" si="18"/>
        <v>0</v>
      </c>
      <c r="BJ189" s="17" t="s">
        <v>84</v>
      </c>
      <c r="BK189" s="157">
        <f t="shared" si="19"/>
        <v>0</v>
      </c>
      <c r="BL189" s="17" t="s">
        <v>156</v>
      </c>
      <c r="BM189" s="156" t="s">
        <v>303</v>
      </c>
    </row>
    <row r="190" spans="1:65" s="2" customFormat="1" ht="14.45" customHeight="1">
      <c r="A190" s="32"/>
      <c r="B190" s="144"/>
      <c r="C190" s="182" t="s">
        <v>304</v>
      </c>
      <c r="D190" s="182" t="s">
        <v>267</v>
      </c>
      <c r="E190" s="183" t="s">
        <v>305</v>
      </c>
      <c r="F190" s="184" t="s">
        <v>306</v>
      </c>
      <c r="G190" s="185" t="s">
        <v>289</v>
      </c>
      <c r="H190" s="186">
        <v>40</v>
      </c>
      <c r="I190" s="187"/>
      <c r="J190" s="188">
        <f t="shared" si="10"/>
        <v>0</v>
      </c>
      <c r="K190" s="184" t="s">
        <v>1</v>
      </c>
      <c r="L190" s="189"/>
      <c r="M190" s="190" t="s">
        <v>1</v>
      </c>
      <c r="N190" s="191" t="s">
        <v>41</v>
      </c>
      <c r="O190" s="58"/>
      <c r="P190" s="154">
        <f t="shared" si="11"/>
        <v>0</v>
      </c>
      <c r="Q190" s="154">
        <v>5.0000000000000001E-3</v>
      </c>
      <c r="R190" s="154">
        <f t="shared" si="12"/>
        <v>0.2</v>
      </c>
      <c r="S190" s="154">
        <v>0</v>
      </c>
      <c r="T190" s="155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6" t="s">
        <v>99</v>
      </c>
      <c r="AT190" s="156" t="s">
        <v>267</v>
      </c>
      <c r="AU190" s="156" t="s">
        <v>86</v>
      </c>
      <c r="AY190" s="17" t="s">
        <v>149</v>
      </c>
      <c r="BE190" s="157">
        <f t="shared" si="14"/>
        <v>0</v>
      </c>
      <c r="BF190" s="157">
        <f t="shared" si="15"/>
        <v>0</v>
      </c>
      <c r="BG190" s="157">
        <f t="shared" si="16"/>
        <v>0</v>
      </c>
      <c r="BH190" s="157">
        <f t="shared" si="17"/>
        <v>0</v>
      </c>
      <c r="BI190" s="157">
        <f t="shared" si="18"/>
        <v>0</v>
      </c>
      <c r="BJ190" s="17" t="s">
        <v>84</v>
      </c>
      <c r="BK190" s="157">
        <f t="shared" si="19"/>
        <v>0</v>
      </c>
      <c r="BL190" s="17" t="s">
        <v>156</v>
      </c>
      <c r="BM190" s="156" t="s">
        <v>307</v>
      </c>
    </row>
    <row r="191" spans="1:65" s="2" customFormat="1" ht="14.45" customHeight="1">
      <c r="A191" s="32"/>
      <c r="B191" s="144"/>
      <c r="C191" s="182" t="s">
        <v>308</v>
      </c>
      <c r="D191" s="182" t="s">
        <v>267</v>
      </c>
      <c r="E191" s="183" t="s">
        <v>309</v>
      </c>
      <c r="F191" s="184" t="s">
        <v>310</v>
      </c>
      <c r="G191" s="185" t="s">
        <v>289</v>
      </c>
      <c r="H191" s="186">
        <v>10</v>
      </c>
      <c r="I191" s="187"/>
      <c r="J191" s="188">
        <f t="shared" si="10"/>
        <v>0</v>
      </c>
      <c r="K191" s="184" t="s">
        <v>1</v>
      </c>
      <c r="L191" s="189"/>
      <c r="M191" s="190" t="s">
        <v>1</v>
      </c>
      <c r="N191" s="191" t="s">
        <v>41</v>
      </c>
      <c r="O191" s="58"/>
      <c r="P191" s="154">
        <f t="shared" si="11"/>
        <v>0</v>
      </c>
      <c r="Q191" s="154">
        <v>5.0000000000000001E-3</v>
      </c>
      <c r="R191" s="154">
        <f t="shared" si="12"/>
        <v>0.05</v>
      </c>
      <c r="S191" s="154">
        <v>0</v>
      </c>
      <c r="T191" s="155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6" t="s">
        <v>99</v>
      </c>
      <c r="AT191" s="156" t="s">
        <v>267</v>
      </c>
      <c r="AU191" s="156" t="s">
        <v>86</v>
      </c>
      <c r="AY191" s="17" t="s">
        <v>149</v>
      </c>
      <c r="BE191" s="157">
        <f t="shared" si="14"/>
        <v>0</v>
      </c>
      <c r="BF191" s="157">
        <f t="shared" si="15"/>
        <v>0</v>
      </c>
      <c r="BG191" s="157">
        <f t="shared" si="16"/>
        <v>0</v>
      </c>
      <c r="BH191" s="157">
        <f t="shared" si="17"/>
        <v>0</v>
      </c>
      <c r="BI191" s="157">
        <f t="shared" si="18"/>
        <v>0</v>
      </c>
      <c r="BJ191" s="17" t="s">
        <v>84</v>
      </c>
      <c r="BK191" s="157">
        <f t="shared" si="19"/>
        <v>0</v>
      </c>
      <c r="BL191" s="17" t="s">
        <v>156</v>
      </c>
      <c r="BM191" s="156" t="s">
        <v>311</v>
      </c>
    </row>
    <row r="192" spans="1:65" s="2" customFormat="1" ht="14.45" customHeight="1">
      <c r="A192" s="32"/>
      <c r="B192" s="144"/>
      <c r="C192" s="182" t="s">
        <v>312</v>
      </c>
      <c r="D192" s="182" t="s">
        <v>267</v>
      </c>
      <c r="E192" s="183" t="s">
        <v>313</v>
      </c>
      <c r="F192" s="184" t="s">
        <v>314</v>
      </c>
      <c r="G192" s="185" t="s">
        <v>289</v>
      </c>
      <c r="H192" s="186">
        <v>40</v>
      </c>
      <c r="I192" s="187"/>
      <c r="J192" s="188">
        <f t="shared" si="10"/>
        <v>0</v>
      </c>
      <c r="K192" s="184" t="s">
        <v>1</v>
      </c>
      <c r="L192" s="189"/>
      <c r="M192" s="190" t="s">
        <v>1</v>
      </c>
      <c r="N192" s="191" t="s">
        <v>41</v>
      </c>
      <c r="O192" s="58"/>
      <c r="P192" s="154">
        <f t="shared" si="11"/>
        <v>0</v>
      </c>
      <c r="Q192" s="154">
        <v>5.0000000000000001E-3</v>
      </c>
      <c r="R192" s="154">
        <f t="shared" si="12"/>
        <v>0.2</v>
      </c>
      <c r="S192" s="154">
        <v>0</v>
      </c>
      <c r="T192" s="155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99</v>
      </c>
      <c r="AT192" s="156" t="s">
        <v>267</v>
      </c>
      <c r="AU192" s="156" t="s">
        <v>86</v>
      </c>
      <c r="AY192" s="17" t="s">
        <v>149</v>
      </c>
      <c r="BE192" s="157">
        <f t="shared" si="14"/>
        <v>0</v>
      </c>
      <c r="BF192" s="157">
        <f t="shared" si="15"/>
        <v>0</v>
      </c>
      <c r="BG192" s="157">
        <f t="shared" si="16"/>
        <v>0</v>
      </c>
      <c r="BH192" s="157">
        <f t="shared" si="17"/>
        <v>0</v>
      </c>
      <c r="BI192" s="157">
        <f t="shared" si="18"/>
        <v>0</v>
      </c>
      <c r="BJ192" s="17" t="s">
        <v>84</v>
      </c>
      <c r="BK192" s="157">
        <f t="shared" si="19"/>
        <v>0</v>
      </c>
      <c r="BL192" s="17" t="s">
        <v>156</v>
      </c>
      <c r="BM192" s="156" t="s">
        <v>315</v>
      </c>
    </row>
    <row r="193" spans="1:65" s="2" customFormat="1" ht="24.2" customHeight="1">
      <c r="A193" s="32"/>
      <c r="B193" s="144"/>
      <c r="C193" s="145" t="s">
        <v>316</v>
      </c>
      <c r="D193" s="145" t="s">
        <v>151</v>
      </c>
      <c r="E193" s="146" t="s">
        <v>317</v>
      </c>
      <c r="F193" s="147" t="s">
        <v>318</v>
      </c>
      <c r="G193" s="148" t="s">
        <v>289</v>
      </c>
      <c r="H193" s="149">
        <v>15</v>
      </c>
      <c r="I193" s="150"/>
      <c r="J193" s="151">
        <f t="shared" si="10"/>
        <v>0</v>
      </c>
      <c r="K193" s="147" t="s">
        <v>155</v>
      </c>
      <c r="L193" s="33"/>
      <c r="M193" s="152" t="s">
        <v>1</v>
      </c>
      <c r="N193" s="153" t="s">
        <v>41</v>
      </c>
      <c r="O193" s="58"/>
      <c r="P193" s="154">
        <f t="shared" si="11"/>
        <v>0</v>
      </c>
      <c r="Q193" s="154">
        <v>0</v>
      </c>
      <c r="R193" s="154">
        <f t="shared" si="12"/>
        <v>0</v>
      </c>
      <c r="S193" s="154">
        <v>0</v>
      </c>
      <c r="T193" s="155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6" t="s">
        <v>156</v>
      </c>
      <c r="AT193" s="156" t="s">
        <v>151</v>
      </c>
      <c r="AU193" s="156" t="s">
        <v>86</v>
      </c>
      <c r="AY193" s="17" t="s">
        <v>149</v>
      </c>
      <c r="BE193" s="157">
        <f t="shared" si="14"/>
        <v>0</v>
      </c>
      <c r="BF193" s="157">
        <f t="shared" si="15"/>
        <v>0</v>
      </c>
      <c r="BG193" s="157">
        <f t="shared" si="16"/>
        <v>0</v>
      </c>
      <c r="BH193" s="157">
        <f t="shared" si="17"/>
        <v>0</v>
      </c>
      <c r="BI193" s="157">
        <f t="shared" si="18"/>
        <v>0</v>
      </c>
      <c r="BJ193" s="17" t="s">
        <v>84</v>
      </c>
      <c r="BK193" s="157">
        <f t="shared" si="19"/>
        <v>0</v>
      </c>
      <c r="BL193" s="17" t="s">
        <v>156</v>
      </c>
      <c r="BM193" s="156" t="s">
        <v>319</v>
      </c>
    </row>
    <row r="194" spans="1:65" s="2" customFormat="1" ht="14.45" customHeight="1">
      <c r="A194" s="32"/>
      <c r="B194" s="144"/>
      <c r="C194" s="182" t="s">
        <v>320</v>
      </c>
      <c r="D194" s="182" t="s">
        <v>267</v>
      </c>
      <c r="E194" s="183" t="s">
        <v>292</v>
      </c>
      <c r="F194" s="184" t="s">
        <v>293</v>
      </c>
      <c r="G194" s="185" t="s">
        <v>200</v>
      </c>
      <c r="H194" s="186">
        <v>0.93799999999999994</v>
      </c>
      <c r="I194" s="187"/>
      <c r="J194" s="188">
        <f t="shared" si="10"/>
        <v>0</v>
      </c>
      <c r="K194" s="184" t="s">
        <v>155</v>
      </c>
      <c r="L194" s="189"/>
      <c r="M194" s="190" t="s">
        <v>1</v>
      </c>
      <c r="N194" s="191" t="s">
        <v>41</v>
      </c>
      <c r="O194" s="58"/>
      <c r="P194" s="154">
        <f t="shared" si="11"/>
        <v>0</v>
      </c>
      <c r="Q194" s="154">
        <v>0.21</v>
      </c>
      <c r="R194" s="154">
        <f t="shared" si="12"/>
        <v>0.19697999999999999</v>
      </c>
      <c r="S194" s="154">
        <v>0</v>
      </c>
      <c r="T194" s="155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99</v>
      </c>
      <c r="AT194" s="156" t="s">
        <v>267</v>
      </c>
      <c r="AU194" s="156" t="s">
        <v>86</v>
      </c>
      <c r="AY194" s="17" t="s">
        <v>149</v>
      </c>
      <c r="BE194" s="157">
        <f t="shared" si="14"/>
        <v>0</v>
      </c>
      <c r="BF194" s="157">
        <f t="shared" si="15"/>
        <v>0</v>
      </c>
      <c r="BG194" s="157">
        <f t="shared" si="16"/>
        <v>0</v>
      </c>
      <c r="BH194" s="157">
        <f t="shared" si="17"/>
        <v>0</v>
      </c>
      <c r="BI194" s="157">
        <f t="shared" si="18"/>
        <v>0</v>
      </c>
      <c r="BJ194" s="17" t="s">
        <v>84</v>
      </c>
      <c r="BK194" s="157">
        <f t="shared" si="19"/>
        <v>0</v>
      </c>
      <c r="BL194" s="17" t="s">
        <v>156</v>
      </c>
      <c r="BM194" s="156" t="s">
        <v>321</v>
      </c>
    </row>
    <row r="195" spans="1:65" s="13" customFormat="1" ht="11.25">
      <c r="B195" s="158"/>
      <c r="D195" s="159" t="s">
        <v>181</v>
      </c>
      <c r="F195" s="161" t="s">
        <v>322</v>
      </c>
      <c r="H195" s="162">
        <v>0.93799999999999994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181</v>
      </c>
      <c r="AU195" s="160" t="s">
        <v>86</v>
      </c>
      <c r="AV195" s="13" t="s">
        <v>86</v>
      </c>
      <c r="AW195" s="13" t="s">
        <v>3</v>
      </c>
      <c r="AX195" s="13" t="s">
        <v>84</v>
      </c>
      <c r="AY195" s="160" t="s">
        <v>149</v>
      </c>
    </row>
    <row r="196" spans="1:65" s="2" customFormat="1" ht="24.2" customHeight="1">
      <c r="A196" s="32"/>
      <c r="B196" s="144"/>
      <c r="C196" s="145" t="s">
        <v>323</v>
      </c>
      <c r="D196" s="145" t="s">
        <v>151</v>
      </c>
      <c r="E196" s="146" t="s">
        <v>324</v>
      </c>
      <c r="F196" s="147" t="s">
        <v>325</v>
      </c>
      <c r="G196" s="148" t="s">
        <v>289</v>
      </c>
      <c r="H196" s="149">
        <v>15</v>
      </c>
      <c r="I196" s="150"/>
      <c r="J196" s="151">
        <f>ROUND(I196*H196,2)</f>
        <v>0</v>
      </c>
      <c r="K196" s="147" t="s">
        <v>155</v>
      </c>
      <c r="L196" s="33"/>
      <c r="M196" s="152" t="s">
        <v>1</v>
      </c>
      <c r="N196" s="153" t="s">
        <v>41</v>
      </c>
      <c r="O196" s="58"/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156</v>
      </c>
      <c r="AT196" s="156" t="s">
        <v>151</v>
      </c>
      <c r="AU196" s="156" t="s">
        <v>86</v>
      </c>
      <c r="AY196" s="17" t="s">
        <v>149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84</v>
      </c>
      <c r="BK196" s="157">
        <f>ROUND(I196*H196,2)</f>
        <v>0</v>
      </c>
      <c r="BL196" s="17" t="s">
        <v>156</v>
      </c>
      <c r="BM196" s="156" t="s">
        <v>326</v>
      </c>
    </row>
    <row r="197" spans="1:65" s="2" customFormat="1" ht="14.45" customHeight="1">
      <c r="A197" s="32"/>
      <c r="B197" s="144"/>
      <c r="C197" s="182" t="s">
        <v>327</v>
      </c>
      <c r="D197" s="182" t="s">
        <v>267</v>
      </c>
      <c r="E197" s="183" t="s">
        <v>328</v>
      </c>
      <c r="F197" s="184" t="s">
        <v>329</v>
      </c>
      <c r="G197" s="185" t="s">
        <v>289</v>
      </c>
      <c r="H197" s="186">
        <v>8</v>
      </c>
      <c r="I197" s="187"/>
      <c r="J197" s="188">
        <f>ROUND(I197*H197,2)</f>
        <v>0</v>
      </c>
      <c r="K197" s="184" t="s">
        <v>1</v>
      </c>
      <c r="L197" s="189"/>
      <c r="M197" s="190" t="s">
        <v>1</v>
      </c>
      <c r="N197" s="191" t="s">
        <v>41</v>
      </c>
      <c r="O197" s="58"/>
      <c r="P197" s="154">
        <f>O197*H197</f>
        <v>0</v>
      </c>
      <c r="Q197" s="154">
        <v>3.0000000000000001E-5</v>
      </c>
      <c r="R197" s="154">
        <f>Q197*H197</f>
        <v>2.4000000000000001E-4</v>
      </c>
      <c r="S197" s="154">
        <v>0</v>
      </c>
      <c r="T197" s="155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99</v>
      </c>
      <c r="AT197" s="156" t="s">
        <v>267</v>
      </c>
      <c r="AU197" s="156" t="s">
        <v>86</v>
      </c>
      <c r="AY197" s="17" t="s">
        <v>149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84</v>
      </c>
      <c r="BK197" s="157">
        <f>ROUND(I197*H197,2)</f>
        <v>0</v>
      </c>
      <c r="BL197" s="17" t="s">
        <v>156</v>
      </c>
      <c r="BM197" s="156" t="s">
        <v>330</v>
      </c>
    </row>
    <row r="198" spans="1:65" s="2" customFormat="1" ht="14.45" customHeight="1">
      <c r="A198" s="32"/>
      <c r="B198" s="144"/>
      <c r="C198" s="182" t="s">
        <v>331</v>
      </c>
      <c r="D198" s="182" t="s">
        <v>267</v>
      </c>
      <c r="E198" s="183" t="s">
        <v>332</v>
      </c>
      <c r="F198" s="184" t="s">
        <v>333</v>
      </c>
      <c r="G198" s="185" t="s">
        <v>289</v>
      </c>
      <c r="H198" s="186">
        <v>3</v>
      </c>
      <c r="I198" s="187"/>
      <c r="J198" s="188">
        <f>ROUND(I198*H198,2)</f>
        <v>0</v>
      </c>
      <c r="K198" s="184" t="s">
        <v>155</v>
      </c>
      <c r="L198" s="189"/>
      <c r="M198" s="190" t="s">
        <v>1</v>
      </c>
      <c r="N198" s="191" t="s">
        <v>41</v>
      </c>
      <c r="O198" s="58"/>
      <c r="P198" s="154">
        <f>O198*H198</f>
        <v>0</v>
      </c>
      <c r="Q198" s="154">
        <v>0.01</v>
      </c>
      <c r="R198" s="154">
        <f>Q198*H198</f>
        <v>0.03</v>
      </c>
      <c r="S198" s="154">
        <v>0</v>
      </c>
      <c r="T198" s="155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99</v>
      </c>
      <c r="AT198" s="156" t="s">
        <v>267</v>
      </c>
      <c r="AU198" s="156" t="s">
        <v>86</v>
      </c>
      <c r="AY198" s="17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84</v>
      </c>
      <c r="BK198" s="157">
        <f>ROUND(I198*H198,2)</f>
        <v>0</v>
      </c>
      <c r="BL198" s="17" t="s">
        <v>156</v>
      </c>
      <c r="BM198" s="156" t="s">
        <v>334</v>
      </c>
    </row>
    <row r="199" spans="1:65" s="2" customFormat="1" ht="14.45" customHeight="1">
      <c r="A199" s="32"/>
      <c r="B199" s="144"/>
      <c r="C199" s="182" t="s">
        <v>335</v>
      </c>
      <c r="D199" s="182" t="s">
        <v>267</v>
      </c>
      <c r="E199" s="183" t="s">
        <v>336</v>
      </c>
      <c r="F199" s="184" t="s">
        <v>337</v>
      </c>
      <c r="G199" s="185" t="s">
        <v>289</v>
      </c>
      <c r="H199" s="186">
        <v>4</v>
      </c>
      <c r="I199" s="187"/>
      <c r="J199" s="188">
        <f>ROUND(I199*H199,2)</f>
        <v>0</v>
      </c>
      <c r="K199" s="184" t="s">
        <v>1</v>
      </c>
      <c r="L199" s="189"/>
      <c r="M199" s="190" t="s">
        <v>1</v>
      </c>
      <c r="N199" s="191" t="s">
        <v>41</v>
      </c>
      <c r="O199" s="58"/>
      <c r="P199" s="154">
        <f>O199*H199</f>
        <v>0</v>
      </c>
      <c r="Q199" s="154">
        <v>8.9999999999999993E-3</v>
      </c>
      <c r="R199" s="154">
        <f>Q199*H199</f>
        <v>3.5999999999999997E-2</v>
      </c>
      <c r="S199" s="154">
        <v>0</v>
      </c>
      <c r="T199" s="155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6" t="s">
        <v>99</v>
      </c>
      <c r="AT199" s="156" t="s">
        <v>267</v>
      </c>
      <c r="AU199" s="156" t="s">
        <v>86</v>
      </c>
      <c r="AY199" s="17" t="s">
        <v>149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84</v>
      </c>
      <c r="BK199" s="157">
        <f>ROUND(I199*H199,2)</f>
        <v>0</v>
      </c>
      <c r="BL199" s="17" t="s">
        <v>156</v>
      </c>
      <c r="BM199" s="156" t="s">
        <v>338</v>
      </c>
    </row>
    <row r="200" spans="1:65" s="2" customFormat="1" ht="24.2" customHeight="1">
      <c r="A200" s="32"/>
      <c r="B200" s="144"/>
      <c r="C200" s="145" t="s">
        <v>339</v>
      </c>
      <c r="D200" s="145" t="s">
        <v>151</v>
      </c>
      <c r="E200" s="146" t="s">
        <v>340</v>
      </c>
      <c r="F200" s="147" t="s">
        <v>341</v>
      </c>
      <c r="G200" s="148" t="s">
        <v>246</v>
      </c>
      <c r="H200" s="149">
        <v>0.115</v>
      </c>
      <c r="I200" s="150"/>
      <c r="J200" s="151">
        <f>ROUND(I200*H200,2)</f>
        <v>0</v>
      </c>
      <c r="K200" s="147" t="s">
        <v>155</v>
      </c>
      <c r="L200" s="33"/>
      <c r="M200" s="152" t="s">
        <v>1</v>
      </c>
      <c r="N200" s="153" t="s">
        <v>41</v>
      </c>
      <c r="O200" s="58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6" t="s">
        <v>156</v>
      </c>
      <c r="AT200" s="156" t="s">
        <v>151</v>
      </c>
      <c r="AU200" s="156" t="s">
        <v>86</v>
      </c>
      <c r="AY200" s="17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84</v>
      </c>
      <c r="BK200" s="157">
        <f>ROUND(I200*H200,2)</f>
        <v>0</v>
      </c>
      <c r="BL200" s="17" t="s">
        <v>156</v>
      </c>
      <c r="BM200" s="156" t="s">
        <v>342</v>
      </c>
    </row>
    <row r="201" spans="1:65" s="13" customFormat="1" ht="11.25">
      <c r="B201" s="158"/>
      <c r="D201" s="159" t="s">
        <v>181</v>
      </c>
      <c r="E201" s="160" t="s">
        <v>1</v>
      </c>
      <c r="F201" s="161" t="s">
        <v>343</v>
      </c>
      <c r="H201" s="162">
        <v>1.4999999999999999E-2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181</v>
      </c>
      <c r="AU201" s="160" t="s">
        <v>86</v>
      </c>
      <c r="AV201" s="13" t="s">
        <v>86</v>
      </c>
      <c r="AW201" s="13" t="s">
        <v>32</v>
      </c>
      <c r="AX201" s="13" t="s">
        <v>76</v>
      </c>
      <c r="AY201" s="160" t="s">
        <v>149</v>
      </c>
    </row>
    <row r="202" spans="1:65" s="13" customFormat="1" ht="11.25">
      <c r="B202" s="158"/>
      <c r="D202" s="159" t="s">
        <v>181</v>
      </c>
      <c r="E202" s="160" t="s">
        <v>1</v>
      </c>
      <c r="F202" s="161" t="s">
        <v>344</v>
      </c>
      <c r="H202" s="162">
        <v>0.1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181</v>
      </c>
      <c r="AU202" s="160" t="s">
        <v>86</v>
      </c>
      <c r="AV202" s="13" t="s">
        <v>86</v>
      </c>
      <c r="AW202" s="13" t="s">
        <v>32</v>
      </c>
      <c r="AX202" s="13" t="s">
        <v>76</v>
      </c>
      <c r="AY202" s="160" t="s">
        <v>149</v>
      </c>
    </row>
    <row r="203" spans="1:65" s="14" customFormat="1" ht="11.25">
      <c r="B203" s="167"/>
      <c r="D203" s="159" t="s">
        <v>181</v>
      </c>
      <c r="E203" s="168" t="s">
        <v>1</v>
      </c>
      <c r="F203" s="169" t="s">
        <v>184</v>
      </c>
      <c r="H203" s="170">
        <v>0.115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8" t="s">
        <v>181</v>
      </c>
      <c r="AU203" s="168" t="s">
        <v>86</v>
      </c>
      <c r="AV203" s="14" t="s">
        <v>156</v>
      </c>
      <c r="AW203" s="14" t="s">
        <v>32</v>
      </c>
      <c r="AX203" s="14" t="s">
        <v>84</v>
      </c>
      <c r="AY203" s="168" t="s">
        <v>149</v>
      </c>
    </row>
    <row r="204" spans="1:65" s="2" customFormat="1" ht="14.45" customHeight="1">
      <c r="A204" s="32"/>
      <c r="B204" s="144"/>
      <c r="C204" s="182" t="s">
        <v>345</v>
      </c>
      <c r="D204" s="182" t="s">
        <v>267</v>
      </c>
      <c r="E204" s="183" t="s">
        <v>346</v>
      </c>
      <c r="F204" s="184" t="s">
        <v>347</v>
      </c>
      <c r="G204" s="185" t="s">
        <v>289</v>
      </c>
      <c r="H204" s="186">
        <v>460</v>
      </c>
      <c r="I204" s="187"/>
      <c r="J204" s="188">
        <f>ROUND(I204*H204,2)</f>
        <v>0</v>
      </c>
      <c r="K204" s="184" t="s">
        <v>1</v>
      </c>
      <c r="L204" s="189"/>
      <c r="M204" s="190" t="s">
        <v>1</v>
      </c>
      <c r="N204" s="191" t="s">
        <v>41</v>
      </c>
      <c r="O204" s="58"/>
      <c r="P204" s="154">
        <f>O204*H204</f>
        <v>0</v>
      </c>
      <c r="Q204" s="154">
        <v>1E-3</v>
      </c>
      <c r="R204" s="154">
        <f>Q204*H204</f>
        <v>0.46</v>
      </c>
      <c r="S204" s="154">
        <v>0</v>
      </c>
      <c r="T204" s="155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99</v>
      </c>
      <c r="AT204" s="156" t="s">
        <v>267</v>
      </c>
      <c r="AU204" s="156" t="s">
        <v>86</v>
      </c>
      <c r="AY204" s="17" t="s">
        <v>149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84</v>
      </c>
      <c r="BK204" s="157">
        <f>ROUND(I204*H204,2)</f>
        <v>0</v>
      </c>
      <c r="BL204" s="17" t="s">
        <v>156</v>
      </c>
      <c r="BM204" s="156" t="s">
        <v>348</v>
      </c>
    </row>
    <row r="205" spans="1:65" s="13" customFormat="1" ht="11.25">
      <c r="B205" s="158"/>
      <c r="D205" s="159" t="s">
        <v>181</v>
      </c>
      <c r="E205" s="160" t="s">
        <v>1</v>
      </c>
      <c r="F205" s="161" t="s">
        <v>349</v>
      </c>
      <c r="H205" s="162">
        <v>60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181</v>
      </c>
      <c r="AU205" s="160" t="s">
        <v>86</v>
      </c>
      <c r="AV205" s="13" t="s">
        <v>86</v>
      </c>
      <c r="AW205" s="13" t="s">
        <v>32</v>
      </c>
      <c r="AX205" s="13" t="s">
        <v>76</v>
      </c>
      <c r="AY205" s="160" t="s">
        <v>149</v>
      </c>
    </row>
    <row r="206" spans="1:65" s="13" customFormat="1" ht="11.25">
      <c r="B206" s="158"/>
      <c r="D206" s="159" t="s">
        <v>181</v>
      </c>
      <c r="E206" s="160" t="s">
        <v>1</v>
      </c>
      <c r="F206" s="161" t="s">
        <v>350</v>
      </c>
      <c r="H206" s="162">
        <v>400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181</v>
      </c>
      <c r="AU206" s="160" t="s">
        <v>86</v>
      </c>
      <c r="AV206" s="13" t="s">
        <v>86</v>
      </c>
      <c r="AW206" s="13" t="s">
        <v>32</v>
      </c>
      <c r="AX206" s="13" t="s">
        <v>76</v>
      </c>
      <c r="AY206" s="160" t="s">
        <v>149</v>
      </c>
    </row>
    <row r="207" spans="1:65" s="14" customFormat="1" ht="11.25">
      <c r="B207" s="167"/>
      <c r="D207" s="159" t="s">
        <v>181</v>
      </c>
      <c r="E207" s="168" t="s">
        <v>1</v>
      </c>
      <c r="F207" s="169" t="s">
        <v>184</v>
      </c>
      <c r="H207" s="170">
        <v>460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8" t="s">
        <v>181</v>
      </c>
      <c r="AU207" s="168" t="s">
        <v>86</v>
      </c>
      <c r="AV207" s="14" t="s">
        <v>156</v>
      </c>
      <c r="AW207" s="14" t="s">
        <v>32</v>
      </c>
      <c r="AX207" s="14" t="s">
        <v>84</v>
      </c>
      <c r="AY207" s="168" t="s">
        <v>149</v>
      </c>
    </row>
    <row r="208" spans="1:65" s="2" customFormat="1" ht="14.45" customHeight="1">
      <c r="A208" s="32"/>
      <c r="B208" s="144"/>
      <c r="C208" s="145" t="s">
        <v>351</v>
      </c>
      <c r="D208" s="145" t="s">
        <v>151</v>
      </c>
      <c r="E208" s="146" t="s">
        <v>352</v>
      </c>
      <c r="F208" s="147" t="s">
        <v>353</v>
      </c>
      <c r="G208" s="148" t="s">
        <v>200</v>
      </c>
      <c r="H208" s="149">
        <v>11.1</v>
      </c>
      <c r="I208" s="150"/>
      <c r="J208" s="151">
        <f>ROUND(I208*H208,2)</f>
        <v>0</v>
      </c>
      <c r="K208" s="147" t="s">
        <v>155</v>
      </c>
      <c r="L208" s="33"/>
      <c r="M208" s="152" t="s">
        <v>1</v>
      </c>
      <c r="N208" s="153" t="s">
        <v>41</v>
      </c>
      <c r="O208" s="58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156</v>
      </c>
      <c r="AT208" s="156" t="s">
        <v>151</v>
      </c>
      <c r="AU208" s="156" t="s">
        <v>86</v>
      </c>
      <c r="AY208" s="17" t="s">
        <v>149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84</v>
      </c>
      <c r="BK208" s="157">
        <f>ROUND(I208*H208,2)</f>
        <v>0</v>
      </c>
      <c r="BL208" s="17" t="s">
        <v>156</v>
      </c>
      <c r="BM208" s="156" t="s">
        <v>354</v>
      </c>
    </row>
    <row r="209" spans="1:65" s="13" customFormat="1" ht="11.25">
      <c r="B209" s="158"/>
      <c r="D209" s="159" t="s">
        <v>181</v>
      </c>
      <c r="E209" s="160" t="s">
        <v>1</v>
      </c>
      <c r="F209" s="161" t="s">
        <v>355</v>
      </c>
      <c r="H209" s="162">
        <v>1.1000000000000001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181</v>
      </c>
      <c r="AU209" s="160" t="s">
        <v>86</v>
      </c>
      <c r="AV209" s="13" t="s">
        <v>86</v>
      </c>
      <c r="AW209" s="13" t="s">
        <v>32</v>
      </c>
      <c r="AX209" s="13" t="s">
        <v>76</v>
      </c>
      <c r="AY209" s="160" t="s">
        <v>149</v>
      </c>
    </row>
    <row r="210" spans="1:65" s="13" customFormat="1" ht="11.25">
      <c r="B210" s="158"/>
      <c r="D210" s="159" t="s">
        <v>181</v>
      </c>
      <c r="E210" s="160" t="s">
        <v>1</v>
      </c>
      <c r="F210" s="161" t="s">
        <v>356</v>
      </c>
      <c r="H210" s="162">
        <v>10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181</v>
      </c>
      <c r="AU210" s="160" t="s">
        <v>86</v>
      </c>
      <c r="AV210" s="13" t="s">
        <v>86</v>
      </c>
      <c r="AW210" s="13" t="s">
        <v>32</v>
      </c>
      <c r="AX210" s="13" t="s">
        <v>76</v>
      </c>
      <c r="AY210" s="160" t="s">
        <v>149</v>
      </c>
    </row>
    <row r="211" spans="1:65" s="14" customFormat="1" ht="11.25">
      <c r="B211" s="167"/>
      <c r="D211" s="159" t="s">
        <v>181</v>
      </c>
      <c r="E211" s="168" t="s">
        <v>1</v>
      </c>
      <c r="F211" s="169" t="s">
        <v>184</v>
      </c>
      <c r="H211" s="170">
        <v>11.1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8" t="s">
        <v>181</v>
      </c>
      <c r="AU211" s="168" t="s">
        <v>86</v>
      </c>
      <c r="AV211" s="14" t="s">
        <v>156</v>
      </c>
      <c r="AW211" s="14" t="s">
        <v>32</v>
      </c>
      <c r="AX211" s="14" t="s">
        <v>84</v>
      </c>
      <c r="AY211" s="168" t="s">
        <v>149</v>
      </c>
    </row>
    <row r="212" spans="1:65" s="2" customFormat="1" ht="14.45" customHeight="1">
      <c r="A212" s="32"/>
      <c r="B212" s="144"/>
      <c r="C212" s="182" t="s">
        <v>357</v>
      </c>
      <c r="D212" s="182" t="s">
        <v>267</v>
      </c>
      <c r="E212" s="183" t="s">
        <v>358</v>
      </c>
      <c r="F212" s="184" t="s">
        <v>359</v>
      </c>
      <c r="G212" s="185" t="s">
        <v>200</v>
      </c>
      <c r="H212" s="186">
        <v>11.1</v>
      </c>
      <c r="I212" s="187"/>
      <c r="J212" s="188">
        <f>ROUND(I212*H212,2)</f>
        <v>0</v>
      </c>
      <c r="K212" s="184" t="s">
        <v>360</v>
      </c>
      <c r="L212" s="189"/>
      <c r="M212" s="190" t="s">
        <v>1</v>
      </c>
      <c r="N212" s="191" t="s">
        <v>41</v>
      </c>
      <c r="O212" s="58"/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99</v>
      </c>
      <c r="AT212" s="156" t="s">
        <v>267</v>
      </c>
      <c r="AU212" s="156" t="s">
        <v>86</v>
      </c>
      <c r="AY212" s="17" t="s">
        <v>149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84</v>
      </c>
      <c r="BK212" s="157">
        <f>ROUND(I212*H212,2)</f>
        <v>0</v>
      </c>
      <c r="BL212" s="17" t="s">
        <v>156</v>
      </c>
      <c r="BM212" s="156" t="s">
        <v>361</v>
      </c>
    </row>
    <row r="213" spans="1:65" s="2" customFormat="1" ht="24.2" customHeight="1">
      <c r="A213" s="32"/>
      <c r="B213" s="144"/>
      <c r="C213" s="145" t="s">
        <v>362</v>
      </c>
      <c r="D213" s="145" t="s">
        <v>151</v>
      </c>
      <c r="E213" s="146" t="s">
        <v>363</v>
      </c>
      <c r="F213" s="147" t="s">
        <v>364</v>
      </c>
      <c r="G213" s="148" t="s">
        <v>289</v>
      </c>
      <c r="H213" s="149">
        <v>15</v>
      </c>
      <c r="I213" s="150"/>
      <c r="J213" s="151">
        <f>ROUND(I213*H213,2)</f>
        <v>0</v>
      </c>
      <c r="K213" s="147" t="s">
        <v>155</v>
      </c>
      <c r="L213" s="33"/>
      <c r="M213" s="152" t="s">
        <v>1</v>
      </c>
      <c r="N213" s="153" t="s">
        <v>41</v>
      </c>
      <c r="O213" s="58"/>
      <c r="P213" s="154">
        <f>O213*H213</f>
        <v>0</v>
      </c>
      <c r="Q213" s="154">
        <v>6.0000000000000002E-5</v>
      </c>
      <c r="R213" s="154">
        <f>Q213*H213</f>
        <v>8.9999999999999998E-4</v>
      </c>
      <c r="S213" s="154">
        <v>0</v>
      </c>
      <c r="T213" s="155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6" t="s">
        <v>156</v>
      </c>
      <c r="AT213" s="156" t="s">
        <v>151</v>
      </c>
      <c r="AU213" s="156" t="s">
        <v>86</v>
      </c>
      <c r="AY213" s="17" t="s">
        <v>149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84</v>
      </c>
      <c r="BK213" s="157">
        <f>ROUND(I213*H213,2)</f>
        <v>0</v>
      </c>
      <c r="BL213" s="17" t="s">
        <v>156</v>
      </c>
      <c r="BM213" s="156" t="s">
        <v>365</v>
      </c>
    </row>
    <row r="214" spans="1:65" s="2" customFormat="1" ht="14.45" customHeight="1">
      <c r="A214" s="32"/>
      <c r="B214" s="144"/>
      <c r="C214" s="182" t="s">
        <v>366</v>
      </c>
      <c r="D214" s="182" t="s">
        <v>267</v>
      </c>
      <c r="E214" s="183" t="s">
        <v>367</v>
      </c>
      <c r="F214" s="184" t="s">
        <v>368</v>
      </c>
      <c r="G214" s="185" t="s">
        <v>200</v>
      </c>
      <c r="H214" s="186">
        <v>45.45</v>
      </c>
      <c r="I214" s="187"/>
      <c r="J214" s="188">
        <f>ROUND(I214*H214,2)</f>
        <v>0</v>
      </c>
      <c r="K214" s="184" t="s">
        <v>155</v>
      </c>
      <c r="L214" s="189"/>
      <c r="M214" s="190" t="s">
        <v>1</v>
      </c>
      <c r="N214" s="191" t="s">
        <v>41</v>
      </c>
      <c r="O214" s="58"/>
      <c r="P214" s="154">
        <f>O214*H214</f>
        <v>0</v>
      </c>
      <c r="Q214" s="154">
        <v>0.65</v>
      </c>
      <c r="R214" s="154">
        <f>Q214*H214</f>
        <v>29.542500000000004</v>
      </c>
      <c r="S214" s="154">
        <v>0</v>
      </c>
      <c r="T214" s="15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99</v>
      </c>
      <c r="AT214" s="156" t="s">
        <v>267</v>
      </c>
      <c r="AU214" s="156" t="s">
        <v>86</v>
      </c>
      <c r="AY214" s="17" t="s">
        <v>149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84</v>
      </c>
      <c r="BK214" s="157">
        <f>ROUND(I214*H214,2)</f>
        <v>0</v>
      </c>
      <c r="BL214" s="17" t="s">
        <v>156</v>
      </c>
      <c r="BM214" s="156" t="s">
        <v>369</v>
      </c>
    </row>
    <row r="215" spans="1:65" s="13" customFormat="1" ht="11.25">
      <c r="B215" s="158"/>
      <c r="D215" s="159" t="s">
        <v>181</v>
      </c>
      <c r="E215" s="160" t="s">
        <v>1</v>
      </c>
      <c r="F215" s="161" t="s">
        <v>370</v>
      </c>
      <c r="H215" s="162">
        <v>45.45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181</v>
      </c>
      <c r="AU215" s="160" t="s">
        <v>86</v>
      </c>
      <c r="AV215" s="13" t="s">
        <v>86</v>
      </c>
      <c r="AW215" s="13" t="s">
        <v>32</v>
      </c>
      <c r="AX215" s="13" t="s">
        <v>84</v>
      </c>
      <c r="AY215" s="160" t="s">
        <v>149</v>
      </c>
    </row>
    <row r="216" spans="1:65" s="2" customFormat="1" ht="24.2" customHeight="1">
      <c r="A216" s="32"/>
      <c r="B216" s="144"/>
      <c r="C216" s="182" t="s">
        <v>371</v>
      </c>
      <c r="D216" s="182" t="s">
        <v>267</v>
      </c>
      <c r="E216" s="183" t="s">
        <v>372</v>
      </c>
      <c r="F216" s="184" t="s">
        <v>373</v>
      </c>
      <c r="G216" s="185" t="s">
        <v>289</v>
      </c>
      <c r="H216" s="186">
        <v>45.45</v>
      </c>
      <c r="I216" s="187"/>
      <c r="J216" s="188">
        <f>ROUND(I216*H216,2)</f>
        <v>0</v>
      </c>
      <c r="K216" s="184" t="s">
        <v>1</v>
      </c>
      <c r="L216" s="189"/>
      <c r="M216" s="190" t="s">
        <v>1</v>
      </c>
      <c r="N216" s="191" t="s">
        <v>41</v>
      </c>
      <c r="O216" s="58"/>
      <c r="P216" s="154">
        <f>O216*H216</f>
        <v>0</v>
      </c>
      <c r="Q216" s="154">
        <v>3.0000000000000001E-3</v>
      </c>
      <c r="R216" s="154">
        <f>Q216*H216</f>
        <v>0.13635</v>
      </c>
      <c r="S216" s="154">
        <v>0</v>
      </c>
      <c r="T216" s="15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99</v>
      </c>
      <c r="AT216" s="156" t="s">
        <v>267</v>
      </c>
      <c r="AU216" s="156" t="s">
        <v>86</v>
      </c>
      <c r="AY216" s="17" t="s">
        <v>149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84</v>
      </c>
      <c r="BK216" s="157">
        <f>ROUND(I216*H216,2)</f>
        <v>0</v>
      </c>
      <c r="BL216" s="17" t="s">
        <v>156</v>
      </c>
      <c r="BM216" s="156" t="s">
        <v>374</v>
      </c>
    </row>
    <row r="217" spans="1:65" s="2" customFormat="1" ht="24.2" customHeight="1">
      <c r="A217" s="32"/>
      <c r="B217" s="144"/>
      <c r="C217" s="145" t="s">
        <v>375</v>
      </c>
      <c r="D217" s="145" t="s">
        <v>151</v>
      </c>
      <c r="E217" s="146" t="s">
        <v>376</v>
      </c>
      <c r="F217" s="147" t="s">
        <v>377</v>
      </c>
      <c r="G217" s="148" t="s">
        <v>154</v>
      </c>
      <c r="H217" s="149">
        <v>130</v>
      </c>
      <c r="I217" s="150"/>
      <c r="J217" s="151">
        <f>ROUND(I217*H217,2)</f>
        <v>0</v>
      </c>
      <c r="K217" s="147" t="s">
        <v>155</v>
      </c>
      <c r="L217" s="33"/>
      <c r="M217" s="152" t="s">
        <v>1</v>
      </c>
      <c r="N217" s="153" t="s">
        <v>41</v>
      </c>
      <c r="O217" s="58"/>
      <c r="P217" s="154">
        <f>O217*H217</f>
        <v>0</v>
      </c>
      <c r="Q217" s="154">
        <v>0</v>
      </c>
      <c r="R217" s="154">
        <f>Q217*H217</f>
        <v>0</v>
      </c>
      <c r="S217" s="154">
        <v>0</v>
      </c>
      <c r="T217" s="155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6" t="s">
        <v>156</v>
      </c>
      <c r="AT217" s="156" t="s">
        <v>151</v>
      </c>
      <c r="AU217" s="156" t="s">
        <v>86</v>
      </c>
      <c r="AY217" s="17" t="s">
        <v>149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84</v>
      </c>
      <c r="BK217" s="157">
        <f>ROUND(I217*H217,2)</f>
        <v>0</v>
      </c>
      <c r="BL217" s="17" t="s">
        <v>156</v>
      </c>
      <c r="BM217" s="156" t="s">
        <v>378</v>
      </c>
    </row>
    <row r="218" spans="1:65" s="13" customFormat="1" ht="11.25">
      <c r="B218" s="158"/>
      <c r="D218" s="159" t="s">
        <v>181</v>
      </c>
      <c r="E218" s="160" t="s">
        <v>1</v>
      </c>
      <c r="F218" s="161" t="s">
        <v>379</v>
      </c>
      <c r="H218" s="162">
        <v>30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181</v>
      </c>
      <c r="AU218" s="160" t="s">
        <v>86</v>
      </c>
      <c r="AV218" s="13" t="s">
        <v>86</v>
      </c>
      <c r="AW218" s="13" t="s">
        <v>32</v>
      </c>
      <c r="AX218" s="13" t="s">
        <v>76</v>
      </c>
      <c r="AY218" s="160" t="s">
        <v>149</v>
      </c>
    </row>
    <row r="219" spans="1:65" s="13" customFormat="1" ht="11.25">
      <c r="B219" s="158"/>
      <c r="D219" s="159" t="s">
        <v>181</v>
      </c>
      <c r="E219" s="160" t="s">
        <v>1</v>
      </c>
      <c r="F219" s="161" t="s">
        <v>380</v>
      </c>
      <c r="H219" s="162">
        <v>100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181</v>
      </c>
      <c r="AU219" s="160" t="s">
        <v>86</v>
      </c>
      <c r="AV219" s="13" t="s">
        <v>86</v>
      </c>
      <c r="AW219" s="13" t="s">
        <v>32</v>
      </c>
      <c r="AX219" s="13" t="s">
        <v>76</v>
      </c>
      <c r="AY219" s="160" t="s">
        <v>149</v>
      </c>
    </row>
    <row r="220" spans="1:65" s="14" customFormat="1" ht="11.25">
      <c r="B220" s="167"/>
      <c r="D220" s="159" t="s">
        <v>181</v>
      </c>
      <c r="E220" s="168" t="s">
        <v>1</v>
      </c>
      <c r="F220" s="169" t="s">
        <v>184</v>
      </c>
      <c r="H220" s="170">
        <v>130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8" t="s">
        <v>181</v>
      </c>
      <c r="AU220" s="168" t="s">
        <v>86</v>
      </c>
      <c r="AV220" s="14" t="s">
        <v>156</v>
      </c>
      <c r="AW220" s="14" t="s">
        <v>32</v>
      </c>
      <c r="AX220" s="14" t="s">
        <v>84</v>
      </c>
      <c r="AY220" s="168" t="s">
        <v>149</v>
      </c>
    </row>
    <row r="221" spans="1:65" s="2" customFormat="1" ht="14.45" customHeight="1">
      <c r="A221" s="32"/>
      <c r="B221" s="144"/>
      <c r="C221" s="182" t="s">
        <v>381</v>
      </c>
      <c r="D221" s="182" t="s">
        <v>267</v>
      </c>
      <c r="E221" s="183" t="s">
        <v>382</v>
      </c>
      <c r="F221" s="184" t="s">
        <v>383</v>
      </c>
      <c r="G221" s="185" t="s">
        <v>200</v>
      </c>
      <c r="H221" s="186">
        <v>20.085000000000001</v>
      </c>
      <c r="I221" s="187"/>
      <c r="J221" s="188">
        <f>ROUND(I221*H221,2)</f>
        <v>0</v>
      </c>
      <c r="K221" s="184" t="s">
        <v>155</v>
      </c>
      <c r="L221" s="189"/>
      <c r="M221" s="190" t="s">
        <v>1</v>
      </c>
      <c r="N221" s="191" t="s">
        <v>41</v>
      </c>
      <c r="O221" s="58"/>
      <c r="P221" s="154">
        <f>O221*H221</f>
        <v>0</v>
      </c>
      <c r="Q221" s="154">
        <v>0.2</v>
      </c>
      <c r="R221" s="154">
        <f>Q221*H221</f>
        <v>4.0170000000000003</v>
      </c>
      <c r="S221" s="154">
        <v>0</v>
      </c>
      <c r="T221" s="155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99</v>
      </c>
      <c r="AT221" s="156" t="s">
        <v>267</v>
      </c>
      <c r="AU221" s="156" t="s">
        <v>86</v>
      </c>
      <c r="AY221" s="17" t="s">
        <v>149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84</v>
      </c>
      <c r="BK221" s="157">
        <f>ROUND(I221*H221,2)</f>
        <v>0</v>
      </c>
      <c r="BL221" s="17" t="s">
        <v>156</v>
      </c>
      <c r="BM221" s="156" t="s">
        <v>384</v>
      </c>
    </row>
    <row r="222" spans="1:65" s="13" customFormat="1" ht="11.25">
      <c r="B222" s="158"/>
      <c r="D222" s="159" t="s">
        <v>181</v>
      </c>
      <c r="E222" s="160" t="s">
        <v>1</v>
      </c>
      <c r="F222" s="161" t="s">
        <v>385</v>
      </c>
      <c r="H222" s="162">
        <v>20.085000000000001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181</v>
      </c>
      <c r="AU222" s="160" t="s">
        <v>86</v>
      </c>
      <c r="AV222" s="13" t="s">
        <v>86</v>
      </c>
      <c r="AW222" s="13" t="s">
        <v>32</v>
      </c>
      <c r="AX222" s="13" t="s">
        <v>84</v>
      </c>
      <c r="AY222" s="160" t="s">
        <v>149</v>
      </c>
    </row>
    <row r="223" spans="1:65" s="12" customFormat="1" ht="22.9" customHeight="1">
      <c r="B223" s="131"/>
      <c r="D223" s="132" t="s">
        <v>75</v>
      </c>
      <c r="E223" s="142" t="s">
        <v>86</v>
      </c>
      <c r="F223" s="142" t="s">
        <v>386</v>
      </c>
      <c r="I223" s="134"/>
      <c r="J223" s="143">
        <f>BK223</f>
        <v>0</v>
      </c>
      <c r="L223" s="131"/>
      <c r="M223" s="136"/>
      <c r="N223" s="137"/>
      <c r="O223" s="137"/>
      <c r="P223" s="138">
        <f>P224</f>
        <v>0</v>
      </c>
      <c r="Q223" s="137"/>
      <c r="R223" s="138">
        <f>R224</f>
        <v>18.343260000000001</v>
      </c>
      <c r="S223" s="137"/>
      <c r="T223" s="139">
        <f>T224</f>
        <v>0</v>
      </c>
      <c r="AR223" s="132" t="s">
        <v>84</v>
      </c>
      <c r="AT223" s="140" t="s">
        <v>75</v>
      </c>
      <c r="AU223" s="140" t="s">
        <v>84</v>
      </c>
      <c r="AY223" s="132" t="s">
        <v>149</v>
      </c>
      <c r="BK223" s="141">
        <f>BK224</f>
        <v>0</v>
      </c>
    </row>
    <row r="224" spans="1:65" s="2" customFormat="1" ht="49.15" customHeight="1">
      <c r="A224" s="32"/>
      <c r="B224" s="144"/>
      <c r="C224" s="145" t="s">
        <v>387</v>
      </c>
      <c r="D224" s="145" t="s">
        <v>151</v>
      </c>
      <c r="E224" s="146" t="s">
        <v>388</v>
      </c>
      <c r="F224" s="147" t="s">
        <v>389</v>
      </c>
      <c r="G224" s="148" t="s">
        <v>179</v>
      </c>
      <c r="H224" s="149">
        <v>67</v>
      </c>
      <c r="I224" s="150"/>
      <c r="J224" s="151">
        <f>ROUND(I224*H224,2)</f>
        <v>0</v>
      </c>
      <c r="K224" s="147" t="s">
        <v>155</v>
      </c>
      <c r="L224" s="33"/>
      <c r="M224" s="152" t="s">
        <v>1</v>
      </c>
      <c r="N224" s="153" t="s">
        <v>41</v>
      </c>
      <c r="O224" s="58"/>
      <c r="P224" s="154">
        <f>O224*H224</f>
        <v>0</v>
      </c>
      <c r="Q224" s="154">
        <v>0.27378000000000002</v>
      </c>
      <c r="R224" s="154">
        <f>Q224*H224</f>
        <v>18.343260000000001</v>
      </c>
      <c r="S224" s="154">
        <v>0</v>
      </c>
      <c r="T224" s="15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156</v>
      </c>
      <c r="AT224" s="156" t="s">
        <v>151</v>
      </c>
      <c r="AU224" s="156" t="s">
        <v>86</v>
      </c>
      <c r="AY224" s="17" t="s">
        <v>149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84</v>
      </c>
      <c r="BK224" s="157">
        <f>ROUND(I224*H224,2)</f>
        <v>0</v>
      </c>
      <c r="BL224" s="17" t="s">
        <v>156</v>
      </c>
      <c r="BM224" s="156" t="s">
        <v>390</v>
      </c>
    </row>
    <row r="225" spans="1:65" s="12" customFormat="1" ht="22.9" customHeight="1">
      <c r="B225" s="131"/>
      <c r="D225" s="132" t="s">
        <v>75</v>
      </c>
      <c r="E225" s="142" t="s">
        <v>168</v>
      </c>
      <c r="F225" s="142" t="s">
        <v>391</v>
      </c>
      <c r="I225" s="134"/>
      <c r="J225" s="143">
        <f>BK225</f>
        <v>0</v>
      </c>
      <c r="L225" s="131"/>
      <c r="M225" s="136"/>
      <c r="N225" s="137"/>
      <c r="O225" s="137"/>
      <c r="P225" s="138">
        <f>SUM(P226:P243)</f>
        <v>0</v>
      </c>
      <c r="Q225" s="137"/>
      <c r="R225" s="138">
        <f>SUM(R226:R243)</f>
        <v>1167.4993999999999</v>
      </c>
      <c r="S225" s="137"/>
      <c r="T225" s="139">
        <f>SUM(T226:T243)</f>
        <v>0</v>
      </c>
      <c r="AR225" s="132" t="s">
        <v>84</v>
      </c>
      <c r="AT225" s="140" t="s">
        <v>75</v>
      </c>
      <c r="AU225" s="140" t="s">
        <v>84</v>
      </c>
      <c r="AY225" s="132" t="s">
        <v>149</v>
      </c>
      <c r="BK225" s="141">
        <f>SUM(BK226:BK243)</f>
        <v>0</v>
      </c>
    </row>
    <row r="226" spans="1:65" s="2" customFormat="1" ht="24.2" customHeight="1">
      <c r="A226" s="32"/>
      <c r="B226" s="144"/>
      <c r="C226" s="145" t="s">
        <v>392</v>
      </c>
      <c r="D226" s="145" t="s">
        <v>151</v>
      </c>
      <c r="E226" s="146" t="s">
        <v>393</v>
      </c>
      <c r="F226" s="147" t="s">
        <v>394</v>
      </c>
      <c r="G226" s="148" t="s">
        <v>154</v>
      </c>
      <c r="H226" s="149">
        <v>520</v>
      </c>
      <c r="I226" s="150"/>
      <c r="J226" s="151">
        <f>ROUND(I226*H226,2)</f>
        <v>0</v>
      </c>
      <c r="K226" s="147" t="s">
        <v>155</v>
      </c>
      <c r="L226" s="33"/>
      <c r="M226" s="152" t="s">
        <v>1</v>
      </c>
      <c r="N226" s="153" t="s">
        <v>41</v>
      </c>
      <c r="O226" s="58"/>
      <c r="P226" s="154">
        <f>O226*H226</f>
        <v>0</v>
      </c>
      <c r="Q226" s="154">
        <v>0.38700000000000001</v>
      </c>
      <c r="R226" s="154">
        <f>Q226*H226</f>
        <v>201.24</v>
      </c>
      <c r="S226" s="154">
        <v>0</v>
      </c>
      <c r="T226" s="155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156</v>
      </c>
      <c r="AT226" s="156" t="s">
        <v>151</v>
      </c>
      <c r="AU226" s="156" t="s">
        <v>86</v>
      </c>
      <c r="AY226" s="17" t="s">
        <v>149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84</v>
      </c>
      <c r="BK226" s="157">
        <f>ROUND(I226*H226,2)</f>
        <v>0</v>
      </c>
      <c r="BL226" s="17" t="s">
        <v>156</v>
      </c>
      <c r="BM226" s="156" t="s">
        <v>395</v>
      </c>
    </row>
    <row r="227" spans="1:65" s="2" customFormat="1" ht="24.2" customHeight="1">
      <c r="A227" s="32"/>
      <c r="B227" s="144"/>
      <c r="C227" s="145" t="s">
        <v>396</v>
      </c>
      <c r="D227" s="145" t="s">
        <v>151</v>
      </c>
      <c r="E227" s="146" t="s">
        <v>397</v>
      </c>
      <c r="F227" s="147" t="s">
        <v>398</v>
      </c>
      <c r="G227" s="148" t="s">
        <v>154</v>
      </c>
      <c r="H227" s="149">
        <v>430</v>
      </c>
      <c r="I227" s="150"/>
      <c r="J227" s="151">
        <f>ROUND(I227*H227,2)</f>
        <v>0</v>
      </c>
      <c r="K227" s="147" t="s">
        <v>1</v>
      </c>
      <c r="L227" s="33"/>
      <c r="M227" s="152" t="s">
        <v>1</v>
      </c>
      <c r="N227" s="153" t="s">
        <v>41</v>
      </c>
      <c r="O227" s="58"/>
      <c r="P227" s="154">
        <f>O227*H227</f>
        <v>0</v>
      </c>
      <c r="Q227" s="154">
        <v>0.38700000000000001</v>
      </c>
      <c r="R227" s="154">
        <f>Q227*H227</f>
        <v>166.41</v>
      </c>
      <c r="S227" s="154">
        <v>0</v>
      </c>
      <c r="T227" s="155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6" t="s">
        <v>156</v>
      </c>
      <c r="AT227" s="156" t="s">
        <v>151</v>
      </c>
      <c r="AU227" s="156" t="s">
        <v>86</v>
      </c>
      <c r="AY227" s="17" t="s">
        <v>149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84</v>
      </c>
      <c r="BK227" s="157">
        <f>ROUND(I227*H227,2)</f>
        <v>0</v>
      </c>
      <c r="BL227" s="17" t="s">
        <v>156</v>
      </c>
      <c r="BM227" s="156" t="s">
        <v>399</v>
      </c>
    </row>
    <row r="228" spans="1:65" s="2" customFormat="1" ht="14.45" customHeight="1">
      <c r="A228" s="32"/>
      <c r="B228" s="144"/>
      <c r="C228" s="145" t="s">
        <v>400</v>
      </c>
      <c r="D228" s="145" t="s">
        <v>151</v>
      </c>
      <c r="E228" s="146" t="s">
        <v>401</v>
      </c>
      <c r="F228" s="147" t="s">
        <v>402</v>
      </c>
      <c r="G228" s="148" t="s">
        <v>154</v>
      </c>
      <c r="H228" s="149">
        <v>58.05</v>
      </c>
      <c r="I228" s="150"/>
      <c r="J228" s="151">
        <f>ROUND(I228*H228,2)</f>
        <v>0</v>
      </c>
      <c r="K228" s="147" t="s">
        <v>155</v>
      </c>
      <c r="L228" s="33"/>
      <c r="M228" s="152" t="s">
        <v>1</v>
      </c>
      <c r="N228" s="153" t="s">
        <v>41</v>
      </c>
      <c r="O228" s="58"/>
      <c r="P228" s="154">
        <f>O228*H228</f>
        <v>0</v>
      </c>
      <c r="Q228" s="154">
        <v>0.23</v>
      </c>
      <c r="R228" s="154">
        <f>Q228*H228</f>
        <v>13.3515</v>
      </c>
      <c r="S228" s="154">
        <v>0</v>
      </c>
      <c r="T228" s="155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6" t="s">
        <v>156</v>
      </c>
      <c r="AT228" s="156" t="s">
        <v>151</v>
      </c>
      <c r="AU228" s="156" t="s">
        <v>86</v>
      </c>
      <c r="AY228" s="17" t="s">
        <v>149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84</v>
      </c>
      <c r="BK228" s="157">
        <f>ROUND(I228*H228,2)</f>
        <v>0</v>
      </c>
      <c r="BL228" s="17" t="s">
        <v>156</v>
      </c>
      <c r="BM228" s="156" t="s">
        <v>403</v>
      </c>
    </row>
    <row r="229" spans="1:65" s="15" customFormat="1" ht="11.25">
      <c r="B229" s="175"/>
      <c r="D229" s="159" t="s">
        <v>181</v>
      </c>
      <c r="E229" s="176" t="s">
        <v>1</v>
      </c>
      <c r="F229" s="177" t="s">
        <v>404</v>
      </c>
      <c r="H229" s="176" t="s">
        <v>1</v>
      </c>
      <c r="I229" s="178"/>
      <c r="L229" s="175"/>
      <c r="M229" s="179"/>
      <c r="N229" s="180"/>
      <c r="O229" s="180"/>
      <c r="P229" s="180"/>
      <c r="Q229" s="180"/>
      <c r="R229" s="180"/>
      <c r="S229" s="180"/>
      <c r="T229" s="181"/>
      <c r="AT229" s="176" t="s">
        <v>181</v>
      </c>
      <c r="AU229" s="176" t="s">
        <v>86</v>
      </c>
      <c r="AV229" s="15" t="s">
        <v>84</v>
      </c>
      <c r="AW229" s="15" t="s">
        <v>32</v>
      </c>
      <c r="AX229" s="15" t="s">
        <v>76</v>
      </c>
      <c r="AY229" s="176" t="s">
        <v>149</v>
      </c>
    </row>
    <row r="230" spans="1:65" s="13" customFormat="1" ht="11.25">
      <c r="B230" s="158"/>
      <c r="D230" s="159" t="s">
        <v>181</v>
      </c>
      <c r="E230" s="160" t="s">
        <v>1</v>
      </c>
      <c r="F230" s="161" t="s">
        <v>405</v>
      </c>
      <c r="H230" s="162">
        <v>58.05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181</v>
      </c>
      <c r="AU230" s="160" t="s">
        <v>86</v>
      </c>
      <c r="AV230" s="13" t="s">
        <v>86</v>
      </c>
      <c r="AW230" s="13" t="s">
        <v>32</v>
      </c>
      <c r="AX230" s="13" t="s">
        <v>84</v>
      </c>
      <c r="AY230" s="160" t="s">
        <v>149</v>
      </c>
    </row>
    <row r="231" spans="1:65" s="2" customFormat="1" ht="14.45" customHeight="1">
      <c r="A231" s="32"/>
      <c r="B231" s="144"/>
      <c r="C231" s="145" t="s">
        <v>406</v>
      </c>
      <c r="D231" s="145" t="s">
        <v>151</v>
      </c>
      <c r="E231" s="146" t="s">
        <v>407</v>
      </c>
      <c r="F231" s="147" t="s">
        <v>408</v>
      </c>
      <c r="G231" s="148" t="s">
        <v>154</v>
      </c>
      <c r="H231" s="149">
        <v>520</v>
      </c>
      <c r="I231" s="150"/>
      <c r="J231" s="151">
        <f>ROUND(I231*H231,2)</f>
        <v>0</v>
      </c>
      <c r="K231" s="147" t="s">
        <v>155</v>
      </c>
      <c r="L231" s="33"/>
      <c r="M231" s="152" t="s">
        <v>1</v>
      </c>
      <c r="N231" s="153" t="s">
        <v>41</v>
      </c>
      <c r="O231" s="58"/>
      <c r="P231" s="154">
        <f>O231*H231</f>
        <v>0</v>
      </c>
      <c r="Q231" s="154">
        <v>0.34499999999999997</v>
      </c>
      <c r="R231" s="154">
        <f>Q231*H231</f>
        <v>179.39999999999998</v>
      </c>
      <c r="S231" s="154">
        <v>0</v>
      </c>
      <c r="T231" s="15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156</v>
      </c>
      <c r="AT231" s="156" t="s">
        <v>151</v>
      </c>
      <c r="AU231" s="156" t="s">
        <v>86</v>
      </c>
      <c r="AY231" s="17" t="s">
        <v>149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84</v>
      </c>
      <c r="BK231" s="157">
        <f>ROUND(I231*H231,2)</f>
        <v>0</v>
      </c>
      <c r="BL231" s="17" t="s">
        <v>156</v>
      </c>
      <c r="BM231" s="156" t="s">
        <v>409</v>
      </c>
    </row>
    <row r="232" spans="1:65" s="2" customFormat="1" ht="24.2" customHeight="1">
      <c r="A232" s="32"/>
      <c r="B232" s="144"/>
      <c r="C232" s="145" t="s">
        <v>410</v>
      </c>
      <c r="D232" s="145" t="s">
        <v>151</v>
      </c>
      <c r="E232" s="146" t="s">
        <v>411</v>
      </c>
      <c r="F232" s="147" t="s">
        <v>412</v>
      </c>
      <c r="G232" s="148" t="s">
        <v>154</v>
      </c>
      <c r="H232" s="149">
        <v>430</v>
      </c>
      <c r="I232" s="150"/>
      <c r="J232" s="151">
        <f>ROUND(I232*H232,2)</f>
        <v>0</v>
      </c>
      <c r="K232" s="147" t="s">
        <v>155</v>
      </c>
      <c r="L232" s="33"/>
      <c r="M232" s="152" t="s">
        <v>1</v>
      </c>
      <c r="N232" s="153" t="s">
        <v>41</v>
      </c>
      <c r="O232" s="58"/>
      <c r="P232" s="154">
        <f>O232*H232</f>
        <v>0</v>
      </c>
      <c r="Q232" s="154">
        <v>0.49586999999999998</v>
      </c>
      <c r="R232" s="154">
        <f>Q232*H232</f>
        <v>213.22409999999999</v>
      </c>
      <c r="S232" s="154">
        <v>0</v>
      </c>
      <c r="T232" s="155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156</v>
      </c>
      <c r="AT232" s="156" t="s">
        <v>151</v>
      </c>
      <c r="AU232" s="156" t="s">
        <v>86</v>
      </c>
      <c r="AY232" s="17" t="s">
        <v>149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84</v>
      </c>
      <c r="BK232" s="157">
        <f>ROUND(I232*H232,2)</f>
        <v>0</v>
      </c>
      <c r="BL232" s="17" t="s">
        <v>156</v>
      </c>
      <c r="BM232" s="156" t="s">
        <v>413</v>
      </c>
    </row>
    <row r="233" spans="1:65" s="2" customFormat="1" ht="24.2" customHeight="1">
      <c r="A233" s="32"/>
      <c r="B233" s="144"/>
      <c r="C233" s="145" t="s">
        <v>414</v>
      </c>
      <c r="D233" s="145" t="s">
        <v>151</v>
      </c>
      <c r="E233" s="146" t="s">
        <v>415</v>
      </c>
      <c r="F233" s="147" t="s">
        <v>416</v>
      </c>
      <c r="G233" s="148" t="s">
        <v>154</v>
      </c>
      <c r="H233" s="149">
        <v>520</v>
      </c>
      <c r="I233" s="150"/>
      <c r="J233" s="151">
        <f>ROUND(I233*H233,2)</f>
        <v>0</v>
      </c>
      <c r="K233" s="147" t="s">
        <v>155</v>
      </c>
      <c r="L233" s="33"/>
      <c r="M233" s="152" t="s">
        <v>1</v>
      </c>
      <c r="N233" s="153" t="s">
        <v>41</v>
      </c>
      <c r="O233" s="58"/>
      <c r="P233" s="154">
        <f>O233*H233</f>
        <v>0</v>
      </c>
      <c r="Q233" s="154">
        <v>0.23737</v>
      </c>
      <c r="R233" s="154">
        <f>Q233*H233</f>
        <v>123.4324</v>
      </c>
      <c r="S233" s="154">
        <v>0</v>
      </c>
      <c r="T233" s="155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6" t="s">
        <v>156</v>
      </c>
      <c r="AT233" s="156" t="s">
        <v>151</v>
      </c>
      <c r="AU233" s="156" t="s">
        <v>86</v>
      </c>
      <c r="AY233" s="17" t="s">
        <v>149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7" t="s">
        <v>84</v>
      </c>
      <c r="BK233" s="157">
        <f>ROUND(I233*H233,2)</f>
        <v>0</v>
      </c>
      <c r="BL233" s="17" t="s">
        <v>156</v>
      </c>
      <c r="BM233" s="156" t="s">
        <v>417</v>
      </c>
    </row>
    <row r="234" spans="1:65" s="2" customFormat="1" ht="24.2" customHeight="1">
      <c r="A234" s="32"/>
      <c r="B234" s="144"/>
      <c r="C234" s="145" t="s">
        <v>418</v>
      </c>
      <c r="D234" s="145" t="s">
        <v>151</v>
      </c>
      <c r="E234" s="146" t="s">
        <v>419</v>
      </c>
      <c r="F234" s="147" t="s">
        <v>420</v>
      </c>
      <c r="G234" s="148" t="s">
        <v>154</v>
      </c>
      <c r="H234" s="149">
        <v>1040</v>
      </c>
      <c r="I234" s="150"/>
      <c r="J234" s="151">
        <f>ROUND(I234*H234,2)</f>
        <v>0</v>
      </c>
      <c r="K234" s="147" t="s">
        <v>155</v>
      </c>
      <c r="L234" s="33"/>
      <c r="M234" s="152" t="s">
        <v>1</v>
      </c>
      <c r="N234" s="153" t="s">
        <v>41</v>
      </c>
      <c r="O234" s="58"/>
      <c r="P234" s="154">
        <f>O234*H234</f>
        <v>0</v>
      </c>
      <c r="Q234" s="154">
        <v>7.1000000000000002E-4</v>
      </c>
      <c r="R234" s="154">
        <f>Q234*H234</f>
        <v>0.73840000000000006</v>
      </c>
      <c r="S234" s="154">
        <v>0</v>
      </c>
      <c r="T234" s="155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6" t="s">
        <v>156</v>
      </c>
      <c r="AT234" s="156" t="s">
        <v>151</v>
      </c>
      <c r="AU234" s="156" t="s">
        <v>86</v>
      </c>
      <c r="AY234" s="17" t="s">
        <v>149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84</v>
      </c>
      <c r="BK234" s="157">
        <f>ROUND(I234*H234,2)</f>
        <v>0</v>
      </c>
      <c r="BL234" s="17" t="s">
        <v>156</v>
      </c>
      <c r="BM234" s="156" t="s">
        <v>421</v>
      </c>
    </row>
    <row r="235" spans="1:65" s="13" customFormat="1" ht="11.25">
      <c r="B235" s="158"/>
      <c r="D235" s="159" t="s">
        <v>181</v>
      </c>
      <c r="E235" s="160" t="s">
        <v>1</v>
      </c>
      <c r="F235" s="161" t="s">
        <v>422</v>
      </c>
      <c r="H235" s="162">
        <v>1040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181</v>
      </c>
      <c r="AU235" s="160" t="s">
        <v>86</v>
      </c>
      <c r="AV235" s="13" t="s">
        <v>86</v>
      </c>
      <c r="AW235" s="13" t="s">
        <v>32</v>
      </c>
      <c r="AX235" s="13" t="s">
        <v>84</v>
      </c>
      <c r="AY235" s="160" t="s">
        <v>149</v>
      </c>
    </row>
    <row r="236" spans="1:65" s="2" customFormat="1" ht="24.2" customHeight="1">
      <c r="A236" s="32"/>
      <c r="B236" s="144"/>
      <c r="C236" s="145" t="s">
        <v>423</v>
      </c>
      <c r="D236" s="145" t="s">
        <v>151</v>
      </c>
      <c r="E236" s="146" t="s">
        <v>424</v>
      </c>
      <c r="F236" s="147" t="s">
        <v>425</v>
      </c>
      <c r="G236" s="148" t="s">
        <v>154</v>
      </c>
      <c r="H236" s="149">
        <v>520</v>
      </c>
      <c r="I236" s="150"/>
      <c r="J236" s="151">
        <f>ROUND(I236*H236,2)</f>
        <v>0</v>
      </c>
      <c r="K236" s="147" t="s">
        <v>155</v>
      </c>
      <c r="L236" s="33"/>
      <c r="M236" s="152" t="s">
        <v>1</v>
      </c>
      <c r="N236" s="153" t="s">
        <v>41</v>
      </c>
      <c r="O236" s="58"/>
      <c r="P236" s="154">
        <f>O236*H236</f>
        <v>0</v>
      </c>
      <c r="Q236" s="154">
        <v>0.10373</v>
      </c>
      <c r="R236" s="154">
        <f>Q236*H236</f>
        <v>53.939599999999999</v>
      </c>
      <c r="S236" s="154">
        <v>0</v>
      </c>
      <c r="T236" s="155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6" t="s">
        <v>156</v>
      </c>
      <c r="AT236" s="156" t="s">
        <v>151</v>
      </c>
      <c r="AU236" s="156" t="s">
        <v>86</v>
      </c>
      <c r="AY236" s="17" t="s">
        <v>149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84</v>
      </c>
      <c r="BK236" s="157">
        <f>ROUND(I236*H236,2)</f>
        <v>0</v>
      </c>
      <c r="BL236" s="17" t="s">
        <v>156</v>
      </c>
      <c r="BM236" s="156" t="s">
        <v>426</v>
      </c>
    </row>
    <row r="237" spans="1:65" s="13" customFormat="1" ht="11.25">
      <c r="B237" s="158"/>
      <c r="D237" s="159" t="s">
        <v>181</v>
      </c>
      <c r="E237" s="160" t="s">
        <v>1</v>
      </c>
      <c r="F237" s="161" t="s">
        <v>427</v>
      </c>
      <c r="H237" s="162">
        <v>520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181</v>
      </c>
      <c r="AU237" s="160" t="s">
        <v>86</v>
      </c>
      <c r="AV237" s="13" t="s">
        <v>86</v>
      </c>
      <c r="AW237" s="13" t="s">
        <v>32</v>
      </c>
      <c r="AX237" s="13" t="s">
        <v>84</v>
      </c>
      <c r="AY237" s="160" t="s">
        <v>149</v>
      </c>
    </row>
    <row r="238" spans="1:65" s="2" customFormat="1" ht="24.2" customHeight="1">
      <c r="A238" s="32"/>
      <c r="B238" s="144"/>
      <c r="C238" s="145" t="s">
        <v>428</v>
      </c>
      <c r="D238" s="145" t="s">
        <v>151</v>
      </c>
      <c r="E238" s="146" t="s">
        <v>429</v>
      </c>
      <c r="F238" s="147" t="s">
        <v>430</v>
      </c>
      <c r="G238" s="148" t="s">
        <v>154</v>
      </c>
      <c r="H238" s="149">
        <v>520</v>
      </c>
      <c r="I238" s="150"/>
      <c r="J238" s="151">
        <f>ROUND(I238*H238,2)</f>
        <v>0</v>
      </c>
      <c r="K238" s="147" t="s">
        <v>155</v>
      </c>
      <c r="L238" s="33"/>
      <c r="M238" s="152" t="s">
        <v>1</v>
      </c>
      <c r="N238" s="153" t="s">
        <v>41</v>
      </c>
      <c r="O238" s="58"/>
      <c r="P238" s="154">
        <f>O238*H238</f>
        <v>0</v>
      </c>
      <c r="Q238" s="154">
        <v>0.15559000000000001</v>
      </c>
      <c r="R238" s="154">
        <f>Q238*H238</f>
        <v>80.906800000000004</v>
      </c>
      <c r="S238" s="154">
        <v>0</v>
      </c>
      <c r="T238" s="155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6" t="s">
        <v>156</v>
      </c>
      <c r="AT238" s="156" t="s">
        <v>151</v>
      </c>
      <c r="AU238" s="156" t="s">
        <v>86</v>
      </c>
      <c r="AY238" s="17" t="s">
        <v>149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84</v>
      </c>
      <c r="BK238" s="157">
        <f>ROUND(I238*H238,2)</f>
        <v>0</v>
      </c>
      <c r="BL238" s="17" t="s">
        <v>156</v>
      </c>
      <c r="BM238" s="156" t="s">
        <v>431</v>
      </c>
    </row>
    <row r="239" spans="1:65" s="2" customFormat="1" ht="49.15" customHeight="1">
      <c r="A239" s="32"/>
      <c r="B239" s="144"/>
      <c r="C239" s="145" t="s">
        <v>432</v>
      </c>
      <c r="D239" s="145" t="s">
        <v>151</v>
      </c>
      <c r="E239" s="146" t="s">
        <v>433</v>
      </c>
      <c r="F239" s="147" t="s">
        <v>434</v>
      </c>
      <c r="G239" s="148" t="s">
        <v>154</v>
      </c>
      <c r="H239" s="149">
        <v>430</v>
      </c>
      <c r="I239" s="150"/>
      <c r="J239" s="151">
        <f>ROUND(I239*H239,2)</f>
        <v>0</v>
      </c>
      <c r="K239" s="147" t="s">
        <v>155</v>
      </c>
      <c r="L239" s="33"/>
      <c r="M239" s="152" t="s">
        <v>1</v>
      </c>
      <c r="N239" s="153" t="s">
        <v>41</v>
      </c>
      <c r="O239" s="58"/>
      <c r="P239" s="154">
        <f>O239*H239</f>
        <v>0</v>
      </c>
      <c r="Q239" s="154">
        <v>0.10362</v>
      </c>
      <c r="R239" s="154">
        <f>Q239*H239</f>
        <v>44.556600000000003</v>
      </c>
      <c r="S239" s="154">
        <v>0</v>
      </c>
      <c r="T239" s="155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6" t="s">
        <v>156</v>
      </c>
      <c r="AT239" s="156" t="s">
        <v>151</v>
      </c>
      <c r="AU239" s="156" t="s">
        <v>86</v>
      </c>
      <c r="AY239" s="17" t="s">
        <v>149</v>
      </c>
      <c r="BE239" s="157">
        <f>IF(N239="základní",J239,0)</f>
        <v>0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7" t="s">
        <v>84</v>
      </c>
      <c r="BK239" s="157">
        <f>ROUND(I239*H239,2)</f>
        <v>0</v>
      </c>
      <c r="BL239" s="17" t="s">
        <v>156</v>
      </c>
      <c r="BM239" s="156" t="s">
        <v>435</v>
      </c>
    </row>
    <row r="240" spans="1:65" s="15" customFormat="1" ht="11.25">
      <c r="B240" s="175"/>
      <c r="D240" s="159" t="s">
        <v>181</v>
      </c>
      <c r="E240" s="176" t="s">
        <v>1</v>
      </c>
      <c r="F240" s="177" t="s">
        <v>436</v>
      </c>
      <c r="H240" s="176" t="s">
        <v>1</v>
      </c>
      <c r="I240" s="178"/>
      <c r="L240" s="175"/>
      <c r="M240" s="179"/>
      <c r="N240" s="180"/>
      <c r="O240" s="180"/>
      <c r="P240" s="180"/>
      <c r="Q240" s="180"/>
      <c r="R240" s="180"/>
      <c r="S240" s="180"/>
      <c r="T240" s="181"/>
      <c r="AT240" s="176" t="s">
        <v>181</v>
      </c>
      <c r="AU240" s="176" t="s">
        <v>86</v>
      </c>
      <c r="AV240" s="15" t="s">
        <v>84</v>
      </c>
      <c r="AW240" s="15" t="s">
        <v>32</v>
      </c>
      <c r="AX240" s="15" t="s">
        <v>76</v>
      </c>
      <c r="AY240" s="176" t="s">
        <v>149</v>
      </c>
    </row>
    <row r="241" spans="1:65" s="13" customFormat="1" ht="11.25">
      <c r="B241" s="158"/>
      <c r="D241" s="159" t="s">
        <v>181</v>
      </c>
      <c r="E241" s="160" t="s">
        <v>1</v>
      </c>
      <c r="F241" s="161" t="s">
        <v>437</v>
      </c>
      <c r="H241" s="162">
        <v>430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181</v>
      </c>
      <c r="AU241" s="160" t="s">
        <v>86</v>
      </c>
      <c r="AV241" s="13" t="s">
        <v>86</v>
      </c>
      <c r="AW241" s="13" t="s">
        <v>32</v>
      </c>
      <c r="AX241" s="13" t="s">
        <v>84</v>
      </c>
      <c r="AY241" s="160" t="s">
        <v>149</v>
      </c>
    </row>
    <row r="242" spans="1:65" s="2" customFormat="1" ht="14.45" customHeight="1">
      <c r="A242" s="32"/>
      <c r="B242" s="144"/>
      <c r="C242" s="182" t="s">
        <v>438</v>
      </c>
      <c r="D242" s="182" t="s">
        <v>267</v>
      </c>
      <c r="E242" s="183" t="s">
        <v>439</v>
      </c>
      <c r="F242" s="184" t="s">
        <v>440</v>
      </c>
      <c r="G242" s="185" t="s">
        <v>154</v>
      </c>
      <c r="H242" s="186">
        <v>451.5</v>
      </c>
      <c r="I242" s="187"/>
      <c r="J242" s="188">
        <f>ROUND(I242*H242,2)</f>
        <v>0</v>
      </c>
      <c r="K242" s="184" t="s">
        <v>1</v>
      </c>
      <c r="L242" s="189"/>
      <c r="M242" s="190" t="s">
        <v>1</v>
      </c>
      <c r="N242" s="191" t="s">
        <v>41</v>
      </c>
      <c r="O242" s="58"/>
      <c r="P242" s="154">
        <f>O242*H242</f>
        <v>0</v>
      </c>
      <c r="Q242" s="154">
        <v>0.2</v>
      </c>
      <c r="R242" s="154">
        <f>Q242*H242</f>
        <v>90.300000000000011</v>
      </c>
      <c r="S242" s="154">
        <v>0</v>
      </c>
      <c r="T242" s="155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6" t="s">
        <v>99</v>
      </c>
      <c r="AT242" s="156" t="s">
        <v>267</v>
      </c>
      <c r="AU242" s="156" t="s">
        <v>86</v>
      </c>
      <c r="AY242" s="17" t="s">
        <v>149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84</v>
      </c>
      <c r="BK242" s="157">
        <f>ROUND(I242*H242,2)</f>
        <v>0</v>
      </c>
      <c r="BL242" s="17" t="s">
        <v>156</v>
      </c>
      <c r="BM242" s="156" t="s">
        <v>441</v>
      </c>
    </row>
    <row r="243" spans="1:65" s="13" customFormat="1" ht="11.25">
      <c r="B243" s="158"/>
      <c r="D243" s="159" t="s">
        <v>181</v>
      </c>
      <c r="F243" s="161" t="s">
        <v>442</v>
      </c>
      <c r="H243" s="162">
        <v>451.5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181</v>
      </c>
      <c r="AU243" s="160" t="s">
        <v>86</v>
      </c>
      <c r="AV243" s="13" t="s">
        <v>86</v>
      </c>
      <c r="AW243" s="13" t="s">
        <v>3</v>
      </c>
      <c r="AX243" s="13" t="s">
        <v>84</v>
      </c>
      <c r="AY243" s="160" t="s">
        <v>149</v>
      </c>
    </row>
    <row r="244" spans="1:65" s="12" customFormat="1" ht="22.9" customHeight="1">
      <c r="B244" s="131"/>
      <c r="D244" s="132" t="s">
        <v>75</v>
      </c>
      <c r="E244" s="142" t="s">
        <v>188</v>
      </c>
      <c r="F244" s="142" t="s">
        <v>443</v>
      </c>
      <c r="I244" s="134"/>
      <c r="J244" s="143">
        <f>BK244</f>
        <v>0</v>
      </c>
      <c r="L244" s="131"/>
      <c r="M244" s="136"/>
      <c r="N244" s="137"/>
      <c r="O244" s="137"/>
      <c r="P244" s="138">
        <f>SUM(P245:P287)</f>
        <v>0</v>
      </c>
      <c r="Q244" s="137"/>
      <c r="R244" s="138">
        <f>SUM(R245:R287)</f>
        <v>80.299708719999998</v>
      </c>
      <c r="S244" s="137"/>
      <c r="T244" s="139">
        <f>SUM(T245:T287)</f>
        <v>0.16400000000000001</v>
      </c>
      <c r="AR244" s="132" t="s">
        <v>84</v>
      </c>
      <c r="AT244" s="140" t="s">
        <v>75</v>
      </c>
      <c r="AU244" s="140" t="s">
        <v>84</v>
      </c>
      <c r="AY244" s="132" t="s">
        <v>149</v>
      </c>
      <c r="BK244" s="141">
        <f>SUM(BK245:BK287)</f>
        <v>0</v>
      </c>
    </row>
    <row r="245" spans="1:65" s="2" customFormat="1" ht="24.2" customHeight="1">
      <c r="A245" s="32"/>
      <c r="B245" s="144"/>
      <c r="C245" s="145" t="s">
        <v>444</v>
      </c>
      <c r="D245" s="145" t="s">
        <v>151</v>
      </c>
      <c r="E245" s="146" t="s">
        <v>445</v>
      </c>
      <c r="F245" s="147" t="s">
        <v>446</v>
      </c>
      <c r="G245" s="148" t="s">
        <v>289</v>
      </c>
      <c r="H245" s="149">
        <v>11</v>
      </c>
      <c r="I245" s="150"/>
      <c r="J245" s="151">
        <f>ROUND(I245*H245,2)</f>
        <v>0</v>
      </c>
      <c r="K245" s="147" t="s">
        <v>155</v>
      </c>
      <c r="L245" s="33"/>
      <c r="M245" s="152" t="s">
        <v>1</v>
      </c>
      <c r="N245" s="153" t="s">
        <v>41</v>
      </c>
      <c r="O245" s="58"/>
      <c r="P245" s="154">
        <f>O245*H245</f>
        <v>0</v>
      </c>
      <c r="Q245" s="154">
        <v>1.0000000000000001E-5</v>
      </c>
      <c r="R245" s="154">
        <f>Q245*H245</f>
        <v>1.1E-4</v>
      </c>
      <c r="S245" s="154">
        <v>0</v>
      </c>
      <c r="T245" s="155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6" t="s">
        <v>156</v>
      </c>
      <c r="AT245" s="156" t="s">
        <v>151</v>
      </c>
      <c r="AU245" s="156" t="s">
        <v>86</v>
      </c>
      <c r="AY245" s="17" t="s">
        <v>149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84</v>
      </c>
      <c r="BK245" s="157">
        <f>ROUND(I245*H245,2)</f>
        <v>0</v>
      </c>
      <c r="BL245" s="17" t="s">
        <v>156</v>
      </c>
      <c r="BM245" s="156" t="s">
        <v>447</v>
      </c>
    </row>
    <row r="246" spans="1:65" s="13" customFormat="1" ht="11.25">
      <c r="B246" s="158"/>
      <c r="D246" s="159" t="s">
        <v>181</v>
      </c>
      <c r="E246" s="160" t="s">
        <v>1</v>
      </c>
      <c r="F246" s="161" t="s">
        <v>448</v>
      </c>
      <c r="H246" s="162">
        <v>11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181</v>
      </c>
      <c r="AU246" s="160" t="s">
        <v>86</v>
      </c>
      <c r="AV246" s="13" t="s">
        <v>86</v>
      </c>
      <c r="AW246" s="13" t="s">
        <v>32</v>
      </c>
      <c r="AX246" s="13" t="s">
        <v>84</v>
      </c>
      <c r="AY246" s="160" t="s">
        <v>149</v>
      </c>
    </row>
    <row r="247" spans="1:65" s="2" customFormat="1" ht="14.45" customHeight="1">
      <c r="A247" s="32"/>
      <c r="B247" s="144"/>
      <c r="C247" s="182" t="s">
        <v>449</v>
      </c>
      <c r="D247" s="182" t="s">
        <v>267</v>
      </c>
      <c r="E247" s="183" t="s">
        <v>450</v>
      </c>
      <c r="F247" s="184" t="s">
        <v>451</v>
      </c>
      <c r="G247" s="185" t="s">
        <v>289</v>
      </c>
      <c r="H247" s="186">
        <v>1</v>
      </c>
      <c r="I247" s="187"/>
      <c r="J247" s="188">
        <f>ROUND(I247*H247,2)</f>
        <v>0</v>
      </c>
      <c r="K247" s="184" t="s">
        <v>155</v>
      </c>
      <c r="L247" s="189"/>
      <c r="M247" s="190" t="s">
        <v>1</v>
      </c>
      <c r="N247" s="191" t="s">
        <v>41</v>
      </c>
      <c r="O247" s="58"/>
      <c r="P247" s="154">
        <f>O247*H247</f>
        <v>0</v>
      </c>
      <c r="Q247" s="154">
        <v>3.5000000000000001E-3</v>
      </c>
      <c r="R247" s="154">
        <f>Q247*H247</f>
        <v>3.5000000000000001E-3</v>
      </c>
      <c r="S247" s="154">
        <v>0</v>
      </c>
      <c r="T247" s="155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6" t="s">
        <v>99</v>
      </c>
      <c r="AT247" s="156" t="s">
        <v>267</v>
      </c>
      <c r="AU247" s="156" t="s">
        <v>86</v>
      </c>
      <c r="AY247" s="17" t="s">
        <v>149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84</v>
      </c>
      <c r="BK247" s="157">
        <f>ROUND(I247*H247,2)</f>
        <v>0</v>
      </c>
      <c r="BL247" s="17" t="s">
        <v>156</v>
      </c>
      <c r="BM247" s="156" t="s">
        <v>452</v>
      </c>
    </row>
    <row r="248" spans="1:65" s="2" customFormat="1" ht="24.2" customHeight="1">
      <c r="A248" s="32"/>
      <c r="B248" s="144"/>
      <c r="C248" s="182" t="s">
        <v>453</v>
      </c>
      <c r="D248" s="182" t="s">
        <v>267</v>
      </c>
      <c r="E248" s="183" t="s">
        <v>454</v>
      </c>
      <c r="F248" s="184" t="s">
        <v>455</v>
      </c>
      <c r="G248" s="185" t="s">
        <v>289</v>
      </c>
      <c r="H248" s="186">
        <v>1</v>
      </c>
      <c r="I248" s="187"/>
      <c r="J248" s="188">
        <f>ROUND(I248*H248,2)</f>
        <v>0</v>
      </c>
      <c r="K248" s="184" t="s">
        <v>155</v>
      </c>
      <c r="L248" s="189"/>
      <c r="M248" s="190" t="s">
        <v>1</v>
      </c>
      <c r="N248" s="191" t="s">
        <v>41</v>
      </c>
      <c r="O248" s="58"/>
      <c r="P248" s="154">
        <f>O248*H248</f>
        <v>0</v>
      </c>
      <c r="Q248" s="154">
        <v>2.5000000000000001E-3</v>
      </c>
      <c r="R248" s="154">
        <f>Q248*H248</f>
        <v>2.5000000000000001E-3</v>
      </c>
      <c r="S248" s="154">
        <v>0</v>
      </c>
      <c r="T248" s="155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6" t="s">
        <v>99</v>
      </c>
      <c r="AT248" s="156" t="s">
        <v>267</v>
      </c>
      <c r="AU248" s="156" t="s">
        <v>86</v>
      </c>
      <c r="AY248" s="17" t="s">
        <v>149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7" t="s">
        <v>84</v>
      </c>
      <c r="BK248" s="157">
        <f>ROUND(I248*H248,2)</f>
        <v>0</v>
      </c>
      <c r="BL248" s="17" t="s">
        <v>156</v>
      </c>
      <c r="BM248" s="156" t="s">
        <v>456</v>
      </c>
    </row>
    <row r="249" spans="1:65" s="2" customFormat="1" ht="14.45" customHeight="1">
      <c r="A249" s="32"/>
      <c r="B249" s="144"/>
      <c r="C249" s="182" t="s">
        <v>457</v>
      </c>
      <c r="D249" s="182" t="s">
        <v>267</v>
      </c>
      <c r="E249" s="183" t="s">
        <v>458</v>
      </c>
      <c r="F249" s="184" t="s">
        <v>459</v>
      </c>
      <c r="G249" s="185" t="s">
        <v>289</v>
      </c>
      <c r="H249" s="186">
        <v>9</v>
      </c>
      <c r="I249" s="187"/>
      <c r="J249" s="188">
        <f>ROUND(I249*H249,2)</f>
        <v>0</v>
      </c>
      <c r="K249" s="184" t="s">
        <v>155</v>
      </c>
      <c r="L249" s="189"/>
      <c r="M249" s="190" t="s">
        <v>1</v>
      </c>
      <c r="N249" s="191" t="s">
        <v>41</v>
      </c>
      <c r="O249" s="58"/>
      <c r="P249" s="154">
        <f>O249*H249</f>
        <v>0</v>
      </c>
      <c r="Q249" s="154">
        <v>2.5000000000000001E-3</v>
      </c>
      <c r="R249" s="154">
        <f>Q249*H249</f>
        <v>2.2499999999999999E-2</v>
      </c>
      <c r="S249" s="154">
        <v>0</v>
      </c>
      <c r="T249" s="155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6" t="s">
        <v>99</v>
      </c>
      <c r="AT249" s="156" t="s">
        <v>267</v>
      </c>
      <c r="AU249" s="156" t="s">
        <v>86</v>
      </c>
      <c r="AY249" s="17" t="s">
        <v>149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84</v>
      </c>
      <c r="BK249" s="157">
        <f>ROUND(I249*H249,2)</f>
        <v>0</v>
      </c>
      <c r="BL249" s="17" t="s">
        <v>156</v>
      </c>
      <c r="BM249" s="156" t="s">
        <v>460</v>
      </c>
    </row>
    <row r="250" spans="1:65" s="13" customFormat="1" ht="11.25">
      <c r="B250" s="158"/>
      <c r="D250" s="159" t="s">
        <v>181</v>
      </c>
      <c r="E250" s="160" t="s">
        <v>1</v>
      </c>
      <c r="F250" s="161" t="s">
        <v>461</v>
      </c>
      <c r="H250" s="162">
        <v>1</v>
      </c>
      <c r="I250" s="163"/>
      <c r="L250" s="158"/>
      <c r="M250" s="164"/>
      <c r="N250" s="165"/>
      <c r="O250" s="165"/>
      <c r="P250" s="165"/>
      <c r="Q250" s="165"/>
      <c r="R250" s="165"/>
      <c r="S250" s="165"/>
      <c r="T250" s="166"/>
      <c r="AT250" s="160" t="s">
        <v>181</v>
      </c>
      <c r="AU250" s="160" t="s">
        <v>86</v>
      </c>
      <c r="AV250" s="13" t="s">
        <v>86</v>
      </c>
      <c r="AW250" s="13" t="s">
        <v>32</v>
      </c>
      <c r="AX250" s="13" t="s">
        <v>76</v>
      </c>
      <c r="AY250" s="160" t="s">
        <v>149</v>
      </c>
    </row>
    <row r="251" spans="1:65" s="13" customFormat="1" ht="11.25">
      <c r="B251" s="158"/>
      <c r="D251" s="159" t="s">
        <v>181</v>
      </c>
      <c r="E251" s="160" t="s">
        <v>1</v>
      </c>
      <c r="F251" s="161" t="s">
        <v>462</v>
      </c>
      <c r="H251" s="162">
        <v>4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181</v>
      </c>
      <c r="AU251" s="160" t="s">
        <v>86</v>
      </c>
      <c r="AV251" s="13" t="s">
        <v>86</v>
      </c>
      <c r="AW251" s="13" t="s">
        <v>32</v>
      </c>
      <c r="AX251" s="13" t="s">
        <v>76</v>
      </c>
      <c r="AY251" s="160" t="s">
        <v>149</v>
      </c>
    </row>
    <row r="252" spans="1:65" s="13" customFormat="1" ht="11.25">
      <c r="B252" s="158"/>
      <c r="D252" s="159" t="s">
        <v>181</v>
      </c>
      <c r="E252" s="160" t="s">
        <v>1</v>
      </c>
      <c r="F252" s="161" t="s">
        <v>463</v>
      </c>
      <c r="H252" s="162">
        <v>4</v>
      </c>
      <c r="I252" s="163"/>
      <c r="L252" s="158"/>
      <c r="M252" s="164"/>
      <c r="N252" s="165"/>
      <c r="O252" s="165"/>
      <c r="P252" s="165"/>
      <c r="Q252" s="165"/>
      <c r="R252" s="165"/>
      <c r="S252" s="165"/>
      <c r="T252" s="166"/>
      <c r="AT252" s="160" t="s">
        <v>181</v>
      </c>
      <c r="AU252" s="160" t="s">
        <v>86</v>
      </c>
      <c r="AV252" s="13" t="s">
        <v>86</v>
      </c>
      <c r="AW252" s="13" t="s">
        <v>32</v>
      </c>
      <c r="AX252" s="13" t="s">
        <v>76</v>
      </c>
      <c r="AY252" s="160" t="s">
        <v>149</v>
      </c>
    </row>
    <row r="253" spans="1:65" s="14" customFormat="1" ht="11.25">
      <c r="B253" s="167"/>
      <c r="D253" s="159" t="s">
        <v>181</v>
      </c>
      <c r="E253" s="168" t="s">
        <v>1</v>
      </c>
      <c r="F253" s="169" t="s">
        <v>184</v>
      </c>
      <c r="H253" s="170">
        <v>9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181</v>
      </c>
      <c r="AU253" s="168" t="s">
        <v>86</v>
      </c>
      <c r="AV253" s="14" t="s">
        <v>156</v>
      </c>
      <c r="AW253" s="14" t="s">
        <v>32</v>
      </c>
      <c r="AX253" s="14" t="s">
        <v>84</v>
      </c>
      <c r="AY253" s="168" t="s">
        <v>149</v>
      </c>
    </row>
    <row r="254" spans="1:65" s="2" customFormat="1" ht="24.2" customHeight="1">
      <c r="A254" s="32"/>
      <c r="B254" s="144"/>
      <c r="C254" s="145" t="s">
        <v>464</v>
      </c>
      <c r="D254" s="145" t="s">
        <v>151</v>
      </c>
      <c r="E254" s="146" t="s">
        <v>465</v>
      </c>
      <c r="F254" s="147" t="s">
        <v>466</v>
      </c>
      <c r="G254" s="148" t="s">
        <v>289</v>
      </c>
      <c r="H254" s="149">
        <v>10</v>
      </c>
      <c r="I254" s="150"/>
      <c r="J254" s="151">
        <f t="shared" ref="J254:J260" si="20">ROUND(I254*H254,2)</f>
        <v>0</v>
      </c>
      <c r="K254" s="147" t="s">
        <v>155</v>
      </c>
      <c r="L254" s="33"/>
      <c r="M254" s="152" t="s">
        <v>1</v>
      </c>
      <c r="N254" s="153" t="s">
        <v>41</v>
      </c>
      <c r="O254" s="58"/>
      <c r="P254" s="154">
        <f t="shared" ref="P254:P260" si="21">O254*H254</f>
        <v>0</v>
      </c>
      <c r="Q254" s="154">
        <v>0.11241</v>
      </c>
      <c r="R254" s="154">
        <f t="shared" ref="R254:R260" si="22">Q254*H254</f>
        <v>1.1240999999999999</v>
      </c>
      <c r="S254" s="154">
        <v>0</v>
      </c>
      <c r="T254" s="155">
        <f t="shared" ref="T254:T260" si="23"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6" t="s">
        <v>156</v>
      </c>
      <c r="AT254" s="156" t="s">
        <v>151</v>
      </c>
      <c r="AU254" s="156" t="s">
        <v>86</v>
      </c>
      <c r="AY254" s="17" t="s">
        <v>149</v>
      </c>
      <c r="BE254" s="157">
        <f t="shared" ref="BE254:BE260" si="24">IF(N254="základní",J254,0)</f>
        <v>0</v>
      </c>
      <c r="BF254" s="157">
        <f t="shared" ref="BF254:BF260" si="25">IF(N254="snížená",J254,0)</f>
        <v>0</v>
      </c>
      <c r="BG254" s="157">
        <f t="shared" ref="BG254:BG260" si="26">IF(N254="zákl. přenesená",J254,0)</f>
        <v>0</v>
      </c>
      <c r="BH254" s="157">
        <f t="shared" ref="BH254:BH260" si="27">IF(N254="sníž. přenesená",J254,0)</f>
        <v>0</v>
      </c>
      <c r="BI254" s="157">
        <f t="shared" ref="BI254:BI260" si="28">IF(N254="nulová",J254,0)</f>
        <v>0</v>
      </c>
      <c r="BJ254" s="17" t="s">
        <v>84</v>
      </c>
      <c r="BK254" s="157">
        <f t="shared" ref="BK254:BK260" si="29">ROUND(I254*H254,2)</f>
        <v>0</v>
      </c>
      <c r="BL254" s="17" t="s">
        <v>156</v>
      </c>
      <c r="BM254" s="156" t="s">
        <v>467</v>
      </c>
    </row>
    <row r="255" spans="1:65" s="2" customFormat="1" ht="14.45" customHeight="1">
      <c r="A255" s="32"/>
      <c r="B255" s="144"/>
      <c r="C255" s="182" t="s">
        <v>468</v>
      </c>
      <c r="D255" s="182" t="s">
        <v>267</v>
      </c>
      <c r="E255" s="183" t="s">
        <v>469</v>
      </c>
      <c r="F255" s="184" t="s">
        <v>470</v>
      </c>
      <c r="G255" s="185" t="s">
        <v>289</v>
      </c>
      <c r="H255" s="186">
        <v>10</v>
      </c>
      <c r="I255" s="187"/>
      <c r="J255" s="188">
        <f t="shared" si="20"/>
        <v>0</v>
      </c>
      <c r="K255" s="184" t="s">
        <v>155</v>
      </c>
      <c r="L255" s="189"/>
      <c r="M255" s="190" t="s">
        <v>1</v>
      </c>
      <c r="N255" s="191" t="s">
        <v>41</v>
      </c>
      <c r="O255" s="58"/>
      <c r="P255" s="154">
        <f t="shared" si="21"/>
        <v>0</v>
      </c>
      <c r="Q255" s="154">
        <v>3.3E-3</v>
      </c>
      <c r="R255" s="154">
        <f t="shared" si="22"/>
        <v>3.3000000000000002E-2</v>
      </c>
      <c r="S255" s="154">
        <v>0</v>
      </c>
      <c r="T255" s="155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6" t="s">
        <v>99</v>
      </c>
      <c r="AT255" s="156" t="s">
        <v>267</v>
      </c>
      <c r="AU255" s="156" t="s">
        <v>86</v>
      </c>
      <c r="AY255" s="17" t="s">
        <v>149</v>
      </c>
      <c r="BE255" s="157">
        <f t="shared" si="24"/>
        <v>0</v>
      </c>
      <c r="BF255" s="157">
        <f t="shared" si="25"/>
        <v>0</v>
      </c>
      <c r="BG255" s="157">
        <f t="shared" si="26"/>
        <v>0</v>
      </c>
      <c r="BH255" s="157">
        <f t="shared" si="27"/>
        <v>0</v>
      </c>
      <c r="BI255" s="157">
        <f t="shared" si="28"/>
        <v>0</v>
      </c>
      <c r="BJ255" s="17" t="s">
        <v>84</v>
      </c>
      <c r="BK255" s="157">
        <f t="shared" si="29"/>
        <v>0</v>
      </c>
      <c r="BL255" s="17" t="s">
        <v>156</v>
      </c>
      <c r="BM255" s="156" t="s">
        <v>471</v>
      </c>
    </row>
    <row r="256" spans="1:65" s="2" customFormat="1" ht="14.45" customHeight="1">
      <c r="A256" s="32"/>
      <c r="B256" s="144"/>
      <c r="C256" s="182" t="s">
        <v>472</v>
      </c>
      <c r="D256" s="182" t="s">
        <v>267</v>
      </c>
      <c r="E256" s="183" t="s">
        <v>473</v>
      </c>
      <c r="F256" s="184" t="s">
        <v>474</v>
      </c>
      <c r="G256" s="185" t="s">
        <v>289</v>
      </c>
      <c r="H256" s="186">
        <v>11</v>
      </c>
      <c r="I256" s="187"/>
      <c r="J256" s="188">
        <f t="shared" si="20"/>
        <v>0</v>
      </c>
      <c r="K256" s="184" t="s">
        <v>155</v>
      </c>
      <c r="L256" s="189"/>
      <c r="M256" s="190" t="s">
        <v>1</v>
      </c>
      <c r="N256" s="191" t="s">
        <v>41</v>
      </c>
      <c r="O256" s="58"/>
      <c r="P256" s="154">
        <f t="shared" si="21"/>
        <v>0</v>
      </c>
      <c r="Q256" s="154">
        <v>4.0000000000000002E-4</v>
      </c>
      <c r="R256" s="154">
        <f t="shared" si="22"/>
        <v>4.4000000000000003E-3</v>
      </c>
      <c r="S256" s="154">
        <v>0</v>
      </c>
      <c r="T256" s="155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6" t="s">
        <v>99</v>
      </c>
      <c r="AT256" s="156" t="s">
        <v>267</v>
      </c>
      <c r="AU256" s="156" t="s">
        <v>86</v>
      </c>
      <c r="AY256" s="17" t="s">
        <v>149</v>
      </c>
      <c r="BE256" s="157">
        <f t="shared" si="24"/>
        <v>0</v>
      </c>
      <c r="BF256" s="157">
        <f t="shared" si="25"/>
        <v>0</v>
      </c>
      <c r="BG256" s="157">
        <f t="shared" si="26"/>
        <v>0</v>
      </c>
      <c r="BH256" s="157">
        <f t="shared" si="27"/>
        <v>0</v>
      </c>
      <c r="BI256" s="157">
        <f t="shared" si="28"/>
        <v>0</v>
      </c>
      <c r="BJ256" s="17" t="s">
        <v>84</v>
      </c>
      <c r="BK256" s="157">
        <f t="shared" si="29"/>
        <v>0</v>
      </c>
      <c r="BL256" s="17" t="s">
        <v>156</v>
      </c>
      <c r="BM256" s="156" t="s">
        <v>475</v>
      </c>
    </row>
    <row r="257" spans="1:65" s="2" customFormat="1" ht="14.45" customHeight="1">
      <c r="A257" s="32"/>
      <c r="B257" s="144"/>
      <c r="C257" s="182" t="s">
        <v>476</v>
      </c>
      <c r="D257" s="182" t="s">
        <v>267</v>
      </c>
      <c r="E257" s="183" t="s">
        <v>477</v>
      </c>
      <c r="F257" s="184" t="s">
        <v>478</v>
      </c>
      <c r="G257" s="185" t="s">
        <v>289</v>
      </c>
      <c r="H257" s="186">
        <v>10</v>
      </c>
      <c r="I257" s="187"/>
      <c r="J257" s="188">
        <f t="shared" si="20"/>
        <v>0</v>
      </c>
      <c r="K257" s="184" t="s">
        <v>155</v>
      </c>
      <c r="L257" s="189"/>
      <c r="M257" s="190" t="s">
        <v>1</v>
      </c>
      <c r="N257" s="191" t="s">
        <v>41</v>
      </c>
      <c r="O257" s="58"/>
      <c r="P257" s="154">
        <f t="shared" si="21"/>
        <v>0</v>
      </c>
      <c r="Q257" s="154">
        <v>1.4999999999999999E-4</v>
      </c>
      <c r="R257" s="154">
        <f t="shared" si="22"/>
        <v>1.4999999999999998E-3</v>
      </c>
      <c r="S257" s="154">
        <v>0</v>
      </c>
      <c r="T257" s="155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6" t="s">
        <v>99</v>
      </c>
      <c r="AT257" s="156" t="s">
        <v>267</v>
      </c>
      <c r="AU257" s="156" t="s">
        <v>86</v>
      </c>
      <c r="AY257" s="17" t="s">
        <v>149</v>
      </c>
      <c r="BE257" s="157">
        <f t="shared" si="24"/>
        <v>0</v>
      </c>
      <c r="BF257" s="157">
        <f t="shared" si="25"/>
        <v>0</v>
      </c>
      <c r="BG257" s="157">
        <f t="shared" si="26"/>
        <v>0</v>
      </c>
      <c r="BH257" s="157">
        <f t="shared" si="27"/>
        <v>0</v>
      </c>
      <c r="BI257" s="157">
        <f t="shared" si="28"/>
        <v>0</v>
      </c>
      <c r="BJ257" s="17" t="s">
        <v>84</v>
      </c>
      <c r="BK257" s="157">
        <f t="shared" si="29"/>
        <v>0</v>
      </c>
      <c r="BL257" s="17" t="s">
        <v>156</v>
      </c>
      <c r="BM257" s="156" t="s">
        <v>479</v>
      </c>
    </row>
    <row r="258" spans="1:65" s="2" customFormat="1" ht="14.45" customHeight="1">
      <c r="A258" s="32"/>
      <c r="B258" s="144"/>
      <c r="C258" s="182" t="s">
        <v>480</v>
      </c>
      <c r="D258" s="182" t="s">
        <v>267</v>
      </c>
      <c r="E258" s="183" t="s">
        <v>481</v>
      </c>
      <c r="F258" s="184" t="s">
        <v>482</v>
      </c>
      <c r="G258" s="185" t="s">
        <v>289</v>
      </c>
      <c r="H258" s="186">
        <v>10</v>
      </c>
      <c r="I258" s="187"/>
      <c r="J258" s="188">
        <f t="shared" si="20"/>
        <v>0</v>
      </c>
      <c r="K258" s="184" t="s">
        <v>155</v>
      </c>
      <c r="L258" s="189"/>
      <c r="M258" s="190" t="s">
        <v>1</v>
      </c>
      <c r="N258" s="191" t="s">
        <v>41</v>
      </c>
      <c r="O258" s="58"/>
      <c r="P258" s="154">
        <f t="shared" si="21"/>
        <v>0</v>
      </c>
      <c r="Q258" s="154">
        <v>6.4999999999999997E-3</v>
      </c>
      <c r="R258" s="154">
        <f t="shared" si="22"/>
        <v>6.5000000000000002E-2</v>
      </c>
      <c r="S258" s="154">
        <v>0</v>
      </c>
      <c r="T258" s="155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6" t="s">
        <v>99</v>
      </c>
      <c r="AT258" s="156" t="s">
        <v>267</v>
      </c>
      <c r="AU258" s="156" t="s">
        <v>86</v>
      </c>
      <c r="AY258" s="17" t="s">
        <v>149</v>
      </c>
      <c r="BE258" s="157">
        <f t="shared" si="24"/>
        <v>0</v>
      </c>
      <c r="BF258" s="157">
        <f t="shared" si="25"/>
        <v>0</v>
      </c>
      <c r="BG258" s="157">
        <f t="shared" si="26"/>
        <v>0</v>
      </c>
      <c r="BH258" s="157">
        <f t="shared" si="27"/>
        <v>0</v>
      </c>
      <c r="BI258" s="157">
        <f t="shared" si="28"/>
        <v>0</v>
      </c>
      <c r="BJ258" s="17" t="s">
        <v>84</v>
      </c>
      <c r="BK258" s="157">
        <f t="shared" si="29"/>
        <v>0</v>
      </c>
      <c r="BL258" s="17" t="s">
        <v>156</v>
      </c>
      <c r="BM258" s="156" t="s">
        <v>483</v>
      </c>
    </row>
    <row r="259" spans="1:65" s="2" customFormat="1" ht="24.2" customHeight="1">
      <c r="A259" s="32"/>
      <c r="B259" s="144"/>
      <c r="C259" s="145" t="s">
        <v>484</v>
      </c>
      <c r="D259" s="145" t="s">
        <v>151</v>
      </c>
      <c r="E259" s="146" t="s">
        <v>485</v>
      </c>
      <c r="F259" s="147" t="s">
        <v>486</v>
      </c>
      <c r="G259" s="148" t="s">
        <v>289</v>
      </c>
      <c r="H259" s="149">
        <v>5</v>
      </c>
      <c r="I259" s="150"/>
      <c r="J259" s="151">
        <f t="shared" si="20"/>
        <v>0</v>
      </c>
      <c r="K259" s="147" t="s">
        <v>1</v>
      </c>
      <c r="L259" s="33"/>
      <c r="M259" s="152" t="s">
        <v>1</v>
      </c>
      <c r="N259" s="153" t="s">
        <v>41</v>
      </c>
      <c r="O259" s="58"/>
      <c r="P259" s="154">
        <f t="shared" si="21"/>
        <v>0</v>
      </c>
      <c r="Q259" s="154">
        <v>0.11241</v>
      </c>
      <c r="R259" s="154">
        <f t="shared" si="22"/>
        <v>0.56204999999999994</v>
      </c>
      <c r="S259" s="154">
        <v>0</v>
      </c>
      <c r="T259" s="155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6" t="s">
        <v>156</v>
      </c>
      <c r="AT259" s="156" t="s">
        <v>151</v>
      </c>
      <c r="AU259" s="156" t="s">
        <v>86</v>
      </c>
      <c r="AY259" s="17" t="s">
        <v>149</v>
      </c>
      <c r="BE259" s="157">
        <f t="shared" si="24"/>
        <v>0</v>
      </c>
      <c r="BF259" s="157">
        <f t="shared" si="25"/>
        <v>0</v>
      </c>
      <c r="BG259" s="157">
        <f t="shared" si="26"/>
        <v>0</v>
      </c>
      <c r="BH259" s="157">
        <f t="shared" si="27"/>
        <v>0</v>
      </c>
      <c r="BI259" s="157">
        <f t="shared" si="28"/>
        <v>0</v>
      </c>
      <c r="BJ259" s="17" t="s">
        <v>84</v>
      </c>
      <c r="BK259" s="157">
        <f t="shared" si="29"/>
        <v>0</v>
      </c>
      <c r="BL259" s="17" t="s">
        <v>156</v>
      </c>
      <c r="BM259" s="156" t="s">
        <v>487</v>
      </c>
    </row>
    <row r="260" spans="1:65" s="2" customFormat="1" ht="24.2" customHeight="1">
      <c r="A260" s="32"/>
      <c r="B260" s="144"/>
      <c r="C260" s="145" t="s">
        <v>488</v>
      </c>
      <c r="D260" s="145" t="s">
        <v>151</v>
      </c>
      <c r="E260" s="146" t="s">
        <v>489</v>
      </c>
      <c r="F260" s="147" t="s">
        <v>490</v>
      </c>
      <c r="G260" s="148" t="s">
        <v>179</v>
      </c>
      <c r="H260" s="149">
        <v>140</v>
      </c>
      <c r="I260" s="150"/>
      <c r="J260" s="151">
        <f t="shared" si="20"/>
        <v>0</v>
      </c>
      <c r="K260" s="147" t="s">
        <v>155</v>
      </c>
      <c r="L260" s="33"/>
      <c r="M260" s="152" t="s">
        <v>1</v>
      </c>
      <c r="N260" s="153" t="s">
        <v>41</v>
      </c>
      <c r="O260" s="58"/>
      <c r="P260" s="154">
        <f t="shared" si="21"/>
        <v>0</v>
      </c>
      <c r="Q260" s="154">
        <v>3.3E-4</v>
      </c>
      <c r="R260" s="154">
        <f t="shared" si="22"/>
        <v>4.6199999999999998E-2</v>
      </c>
      <c r="S260" s="154">
        <v>0</v>
      </c>
      <c r="T260" s="155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6" t="s">
        <v>156</v>
      </c>
      <c r="AT260" s="156" t="s">
        <v>151</v>
      </c>
      <c r="AU260" s="156" t="s">
        <v>86</v>
      </c>
      <c r="AY260" s="17" t="s">
        <v>149</v>
      </c>
      <c r="BE260" s="157">
        <f t="shared" si="24"/>
        <v>0</v>
      </c>
      <c r="BF260" s="157">
        <f t="shared" si="25"/>
        <v>0</v>
      </c>
      <c r="BG260" s="157">
        <f t="shared" si="26"/>
        <v>0</v>
      </c>
      <c r="BH260" s="157">
        <f t="shared" si="27"/>
        <v>0</v>
      </c>
      <c r="BI260" s="157">
        <f t="shared" si="28"/>
        <v>0</v>
      </c>
      <c r="BJ260" s="17" t="s">
        <v>84</v>
      </c>
      <c r="BK260" s="157">
        <f t="shared" si="29"/>
        <v>0</v>
      </c>
      <c r="BL260" s="17" t="s">
        <v>156</v>
      </c>
      <c r="BM260" s="156" t="s">
        <v>491</v>
      </c>
    </row>
    <row r="261" spans="1:65" s="13" customFormat="1" ht="11.25">
      <c r="B261" s="158"/>
      <c r="D261" s="159" t="s">
        <v>181</v>
      </c>
      <c r="E261" s="160" t="s">
        <v>1</v>
      </c>
      <c r="F261" s="161" t="s">
        <v>492</v>
      </c>
      <c r="H261" s="162">
        <v>140</v>
      </c>
      <c r="I261" s="163"/>
      <c r="L261" s="158"/>
      <c r="M261" s="164"/>
      <c r="N261" s="165"/>
      <c r="O261" s="165"/>
      <c r="P261" s="165"/>
      <c r="Q261" s="165"/>
      <c r="R261" s="165"/>
      <c r="S261" s="165"/>
      <c r="T261" s="166"/>
      <c r="AT261" s="160" t="s">
        <v>181</v>
      </c>
      <c r="AU261" s="160" t="s">
        <v>86</v>
      </c>
      <c r="AV261" s="13" t="s">
        <v>86</v>
      </c>
      <c r="AW261" s="13" t="s">
        <v>32</v>
      </c>
      <c r="AX261" s="13" t="s">
        <v>84</v>
      </c>
      <c r="AY261" s="160" t="s">
        <v>149</v>
      </c>
    </row>
    <row r="262" spans="1:65" s="2" customFormat="1" ht="24.2" customHeight="1">
      <c r="A262" s="32"/>
      <c r="B262" s="144"/>
      <c r="C262" s="145" t="s">
        <v>493</v>
      </c>
      <c r="D262" s="145" t="s">
        <v>151</v>
      </c>
      <c r="E262" s="146" t="s">
        <v>494</v>
      </c>
      <c r="F262" s="147" t="s">
        <v>495</v>
      </c>
      <c r="G262" s="148" t="s">
        <v>154</v>
      </c>
      <c r="H262" s="149">
        <v>30</v>
      </c>
      <c r="I262" s="150"/>
      <c r="J262" s="151">
        <f>ROUND(I262*H262,2)</f>
        <v>0</v>
      </c>
      <c r="K262" s="147" t="s">
        <v>155</v>
      </c>
      <c r="L262" s="33"/>
      <c r="M262" s="152" t="s">
        <v>1</v>
      </c>
      <c r="N262" s="153" t="s">
        <v>41</v>
      </c>
      <c r="O262" s="58"/>
      <c r="P262" s="154">
        <f>O262*H262</f>
        <v>0</v>
      </c>
      <c r="Q262" s="154">
        <v>2.5999999999999999E-3</v>
      </c>
      <c r="R262" s="154">
        <f>Q262*H262</f>
        <v>7.8E-2</v>
      </c>
      <c r="S262" s="154">
        <v>0</v>
      </c>
      <c r="T262" s="155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6" t="s">
        <v>156</v>
      </c>
      <c r="AT262" s="156" t="s">
        <v>151</v>
      </c>
      <c r="AU262" s="156" t="s">
        <v>86</v>
      </c>
      <c r="AY262" s="17" t="s">
        <v>149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84</v>
      </c>
      <c r="BK262" s="157">
        <f>ROUND(I262*H262,2)</f>
        <v>0</v>
      </c>
      <c r="BL262" s="17" t="s">
        <v>156</v>
      </c>
      <c r="BM262" s="156" t="s">
        <v>496</v>
      </c>
    </row>
    <row r="263" spans="1:65" s="13" customFormat="1" ht="11.25">
      <c r="B263" s="158"/>
      <c r="D263" s="159" t="s">
        <v>181</v>
      </c>
      <c r="E263" s="160" t="s">
        <v>1</v>
      </c>
      <c r="F263" s="161" t="s">
        <v>497</v>
      </c>
      <c r="H263" s="162">
        <v>5</v>
      </c>
      <c r="I263" s="163"/>
      <c r="L263" s="158"/>
      <c r="M263" s="164"/>
      <c r="N263" s="165"/>
      <c r="O263" s="165"/>
      <c r="P263" s="165"/>
      <c r="Q263" s="165"/>
      <c r="R263" s="165"/>
      <c r="S263" s="165"/>
      <c r="T263" s="166"/>
      <c r="AT263" s="160" t="s">
        <v>181</v>
      </c>
      <c r="AU263" s="160" t="s">
        <v>86</v>
      </c>
      <c r="AV263" s="13" t="s">
        <v>86</v>
      </c>
      <c r="AW263" s="13" t="s">
        <v>32</v>
      </c>
      <c r="AX263" s="13" t="s">
        <v>76</v>
      </c>
      <c r="AY263" s="160" t="s">
        <v>149</v>
      </c>
    </row>
    <row r="264" spans="1:65" s="13" customFormat="1" ht="11.25">
      <c r="B264" s="158"/>
      <c r="D264" s="159" t="s">
        <v>181</v>
      </c>
      <c r="E264" s="160" t="s">
        <v>1</v>
      </c>
      <c r="F264" s="161" t="s">
        <v>498</v>
      </c>
      <c r="H264" s="162">
        <v>25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181</v>
      </c>
      <c r="AU264" s="160" t="s">
        <v>86</v>
      </c>
      <c r="AV264" s="13" t="s">
        <v>86</v>
      </c>
      <c r="AW264" s="13" t="s">
        <v>32</v>
      </c>
      <c r="AX264" s="13" t="s">
        <v>76</v>
      </c>
      <c r="AY264" s="160" t="s">
        <v>149</v>
      </c>
    </row>
    <row r="265" spans="1:65" s="14" customFormat="1" ht="11.25">
      <c r="B265" s="167"/>
      <c r="D265" s="159" t="s">
        <v>181</v>
      </c>
      <c r="E265" s="168" t="s">
        <v>1</v>
      </c>
      <c r="F265" s="169" t="s">
        <v>184</v>
      </c>
      <c r="H265" s="170">
        <v>30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8" t="s">
        <v>181</v>
      </c>
      <c r="AU265" s="168" t="s">
        <v>86</v>
      </c>
      <c r="AV265" s="14" t="s">
        <v>156</v>
      </c>
      <c r="AW265" s="14" t="s">
        <v>32</v>
      </c>
      <c r="AX265" s="14" t="s">
        <v>84</v>
      </c>
      <c r="AY265" s="168" t="s">
        <v>149</v>
      </c>
    </row>
    <row r="266" spans="1:65" s="2" customFormat="1" ht="14.45" customHeight="1">
      <c r="A266" s="32"/>
      <c r="B266" s="144"/>
      <c r="C266" s="145" t="s">
        <v>499</v>
      </c>
      <c r="D266" s="145" t="s">
        <v>151</v>
      </c>
      <c r="E266" s="146" t="s">
        <v>500</v>
      </c>
      <c r="F266" s="147" t="s">
        <v>501</v>
      </c>
      <c r="G266" s="148" t="s">
        <v>179</v>
      </c>
      <c r="H266" s="149">
        <v>140</v>
      </c>
      <c r="I266" s="150"/>
      <c r="J266" s="151">
        <f>ROUND(I266*H266,2)</f>
        <v>0</v>
      </c>
      <c r="K266" s="147" t="s">
        <v>155</v>
      </c>
      <c r="L266" s="33"/>
      <c r="M266" s="152" t="s">
        <v>1</v>
      </c>
      <c r="N266" s="153" t="s">
        <v>41</v>
      </c>
      <c r="O266" s="58"/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6" t="s">
        <v>156</v>
      </c>
      <c r="AT266" s="156" t="s">
        <v>151</v>
      </c>
      <c r="AU266" s="156" t="s">
        <v>86</v>
      </c>
      <c r="AY266" s="17" t="s">
        <v>149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7" t="s">
        <v>84</v>
      </c>
      <c r="BK266" s="157">
        <f>ROUND(I266*H266,2)</f>
        <v>0</v>
      </c>
      <c r="BL266" s="17" t="s">
        <v>156</v>
      </c>
      <c r="BM266" s="156" t="s">
        <v>502</v>
      </c>
    </row>
    <row r="267" spans="1:65" s="2" customFormat="1" ht="14.45" customHeight="1">
      <c r="A267" s="32"/>
      <c r="B267" s="144"/>
      <c r="C267" s="145" t="s">
        <v>104</v>
      </c>
      <c r="D267" s="145" t="s">
        <v>151</v>
      </c>
      <c r="E267" s="146" t="s">
        <v>503</v>
      </c>
      <c r="F267" s="147" t="s">
        <v>504</v>
      </c>
      <c r="G267" s="148" t="s">
        <v>154</v>
      </c>
      <c r="H267" s="149">
        <v>30</v>
      </c>
      <c r="I267" s="150"/>
      <c r="J267" s="151">
        <f>ROUND(I267*H267,2)</f>
        <v>0</v>
      </c>
      <c r="K267" s="147" t="s">
        <v>155</v>
      </c>
      <c r="L267" s="33"/>
      <c r="M267" s="152" t="s">
        <v>1</v>
      </c>
      <c r="N267" s="153" t="s">
        <v>41</v>
      </c>
      <c r="O267" s="58"/>
      <c r="P267" s="154">
        <f>O267*H267</f>
        <v>0</v>
      </c>
      <c r="Q267" s="154">
        <v>1.0000000000000001E-5</v>
      </c>
      <c r="R267" s="154">
        <f>Q267*H267</f>
        <v>3.0000000000000003E-4</v>
      </c>
      <c r="S267" s="154">
        <v>0</v>
      </c>
      <c r="T267" s="155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6" t="s">
        <v>156</v>
      </c>
      <c r="AT267" s="156" t="s">
        <v>151</v>
      </c>
      <c r="AU267" s="156" t="s">
        <v>86</v>
      </c>
      <c r="AY267" s="17" t="s">
        <v>149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7" t="s">
        <v>84</v>
      </c>
      <c r="BK267" s="157">
        <f>ROUND(I267*H267,2)</f>
        <v>0</v>
      </c>
      <c r="BL267" s="17" t="s">
        <v>156</v>
      </c>
      <c r="BM267" s="156" t="s">
        <v>505</v>
      </c>
    </row>
    <row r="268" spans="1:65" s="2" customFormat="1" ht="24.2" customHeight="1">
      <c r="A268" s="32"/>
      <c r="B268" s="144"/>
      <c r="C268" s="145" t="s">
        <v>506</v>
      </c>
      <c r="D268" s="145" t="s">
        <v>151</v>
      </c>
      <c r="E268" s="146" t="s">
        <v>507</v>
      </c>
      <c r="F268" s="147" t="s">
        <v>508</v>
      </c>
      <c r="G268" s="148" t="s">
        <v>179</v>
      </c>
      <c r="H268" s="149">
        <v>112</v>
      </c>
      <c r="I268" s="150"/>
      <c r="J268" s="151">
        <f>ROUND(I268*H268,2)</f>
        <v>0</v>
      </c>
      <c r="K268" s="147" t="s">
        <v>155</v>
      </c>
      <c r="L268" s="33"/>
      <c r="M268" s="152" t="s">
        <v>1</v>
      </c>
      <c r="N268" s="153" t="s">
        <v>41</v>
      </c>
      <c r="O268" s="58"/>
      <c r="P268" s="154">
        <f>O268*H268</f>
        <v>0</v>
      </c>
      <c r="Q268" s="154">
        <v>0.20219000000000001</v>
      </c>
      <c r="R268" s="154">
        <f>Q268*H268</f>
        <v>22.64528</v>
      </c>
      <c r="S268" s="154">
        <v>0</v>
      </c>
      <c r="T268" s="155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6" t="s">
        <v>156</v>
      </c>
      <c r="AT268" s="156" t="s">
        <v>151</v>
      </c>
      <c r="AU268" s="156" t="s">
        <v>86</v>
      </c>
      <c r="AY268" s="17" t="s">
        <v>149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7" t="s">
        <v>84</v>
      </c>
      <c r="BK268" s="157">
        <f>ROUND(I268*H268,2)</f>
        <v>0</v>
      </c>
      <c r="BL268" s="17" t="s">
        <v>156</v>
      </c>
      <c r="BM268" s="156" t="s">
        <v>509</v>
      </c>
    </row>
    <row r="269" spans="1:65" s="13" customFormat="1" ht="11.25">
      <c r="B269" s="158"/>
      <c r="D269" s="159" t="s">
        <v>181</v>
      </c>
      <c r="E269" s="160" t="s">
        <v>1</v>
      </c>
      <c r="F269" s="161" t="s">
        <v>510</v>
      </c>
      <c r="H269" s="162">
        <v>112</v>
      </c>
      <c r="I269" s="163"/>
      <c r="L269" s="158"/>
      <c r="M269" s="164"/>
      <c r="N269" s="165"/>
      <c r="O269" s="165"/>
      <c r="P269" s="165"/>
      <c r="Q269" s="165"/>
      <c r="R269" s="165"/>
      <c r="S269" s="165"/>
      <c r="T269" s="166"/>
      <c r="AT269" s="160" t="s">
        <v>181</v>
      </c>
      <c r="AU269" s="160" t="s">
        <v>86</v>
      </c>
      <c r="AV269" s="13" t="s">
        <v>86</v>
      </c>
      <c r="AW269" s="13" t="s">
        <v>32</v>
      </c>
      <c r="AX269" s="13" t="s">
        <v>84</v>
      </c>
      <c r="AY269" s="160" t="s">
        <v>149</v>
      </c>
    </row>
    <row r="270" spans="1:65" s="2" customFormat="1" ht="14.45" customHeight="1">
      <c r="A270" s="32"/>
      <c r="B270" s="144"/>
      <c r="C270" s="182" t="s">
        <v>511</v>
      </c>
      <c r="D270" s="182" t="s">
        <v>267</v>
      </c>
      <c r="E270" s="183" t="s">
        <v>512</v>
      </c>
      <c r="F270" s="184" t="s">
        <v>513</v>
      </c>
      <c r="G270" s="185" t="s">
        <v>179</v>
      </c>
      <c r="H270" s="186">
        <v>117.6</v>
      </c>
      <c r="I270" s="187"/>
      <c r="J270" s="188">
        <f>ROUND(I270*H270,2)</f>
        <v>0</v>
      </c>
      <c r="K270" s="184" t="s">
        <v>155</v>
      </c>
      <c r="L270" s="189"/>
      <c r="M270" s="190" t="s">
        <v>1</v>
      </c>
      <c r="N270" s="191" t="s">
        <v>41</v>
      </c>
      <c r="O270" s="58"/>
      <c r="P270" s="154">
        <f>O270*H270</f>
        <v>0</v>
      </c>
      <c r="Q270" s="154">
        <v>4.5999999999999999E-2</v>
      </c>
      <c r="R270" s="154">
        <f>Q270*H270</f>
        <v>5.4095999999999993</v>
      </c>
      <c r="S270" s="154">
        <v>0</v>
      </c>
      <c r="T270" s="155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6" t="s">
        <v>99</v>
      </c>
      <c r="AT270" s="156" t="s">
        <v>267</v>
      </c>
      <c r="AU270" s="156" t="s">
        <v>86</v>
      </c>
      <c r="AY270" s="17" t="s">
        <v>149</v>
      </c>
      <c r="BE270" s="157">
        <f>IF(N270="základní",J270,0)</f>
        <v>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7" t="s">
        <v>84</v>
      </c>
      <c r="BK270" s="157">
        <f>ROUND(I270*H270,2)</f>
        <v>0</v>
      </c>
      <c r="BL270" s="17" t="s">
        <v>156</v>
      </c>
      <c r="BM270" s="156" t="s">
        <v>514</v>
      </c>
    </row>
    <row r="271" spans="1:65" s="13" customFormat="1" ht="11.25">
      <c r="B271" s="158"/>
      <c r="D271" s="159" t="s">
        <v>181</v>
      </c>
      <c r="F271" s="161" t="s">
        <v>515</v>
      </c>
      <c r="H271" s="162">
        <v>117.6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181</v>
      </c>
      <c r="AU271" s="160" t="s">
        <v>86</v>
      </c>
      <c r="AV271" s="13" t="s">
        <v>86</v>
      </c>
      <c r="AW271" s="13" t="s">
        <v>3</v>
      </c>
      <c r="AX271" s="13" t="s">
        <v>84</v>
      </c>
      <c r="AY271" s="160" t="s">
        <v>149</v>
      </c>
    </row>
    <row r="272" spans="1:65" s="2" customFormat="1" ht="24.2" customHeight="1">
      <c r="A272" s="32"/>
      <c r="B272" s="144"/>
      <c r="C272" s="145" t="s">
        <v>516</v>
      </c>
      <c r="D272" s="145" t="s">
        <v>151</v>
      </c>
      <c r="E272" s="146" t="s">
        <v>517</v>
      </c>
      <c r="F272" s="147" t="s">
        <v>518</v>
      </c>
      <c r="G272" s="148" t="s">
        <v>179</v>
      </c>
      <c r="H272" s="149">
        <v>129</v>
      </c>
      <c r="I272" s="150"/>
      <c r="J272" s="151">
        <f>ROUND(I272*H272,2)</f>
        <v>0</v>
      </c>
      <c r="K272" s="147" t="s">
        <v>155</v>
      </c>
      <c r="L272" s="33"/>
      <c r="M272" s="152" t="s">
        <v>1</v>
      </c>
      <c r="N272" s="153" t="s">
        <v>41</v>
      </c>
      <c r="O272" s="58"/>
      <c r="P272" s="154">
        <f>O272*H272</f>
        <v>0</v>
      </c>
      <c r="Q272" s="154">
        <v>0.15540000000000001</v>
      </c>
      <c r="R272" s="154">
        <f>Q272*H272</f>
        <v>20.046600000000002</v>
      </c>
      <c r="S272" s="154">
        <v>0</v>
      </c>
      <c r="T272" s="155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6" t="s">
        <v>156</v>
      </c>
      <c r="AT272" s="156" t="s">
        <v>151</v>
      </c>
      <c r="AU272" s="156" t="s">
        <v>86</v>
      </c>
      <c r="AY272" s="17" t="s">
        <v>149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7" t="s">
        <v>84</v>
      </c>
      <c r="BK272" s="157">
        <f>ROUND(I272*H272,2)</f>
        <v>0</v>
      </c>
      <c r="BL272" s="17" t="s">
        <v>156</v>
      </c>
      <c r="BM272" s="156" t="s">
        <v>519</v>
      </c>
    </row>
    <row r="273" spans="1:65" s="13" customFormat="1" ht="11.25">
      <c r="B273" s="158"/>
      <c r="D273" s="159" t="s">
        <v>181</v>
      </c>
      <c r="E273" s="160" t="s">
        <v>1</v>
      </c>
      <c r="F273" s="161" t="s">
        <v>520</v>
      </c>
      <c r="H273" s="162">
        <v>110</v>
      </c>
      <c r="I273" s="163"/>
      <c r="L273" s="158"/>
      <c r="M273" s="164"/>
      <c r="N273" s="165"/>
      <c r="O273" s="165"/>
      <c r="P273" s="165"/>
      <c r="Q273" s="165"/>
      <c r="R273" s="165"/>
      <c r="S273" s="165"/>
      <c r="T273" s="166"/>
      <c r="AT273" s="160" t="s">
        <v>181</v>
      </c>
      <c r="AU273" s="160" t="s">
        <v>86</v>
      </c>
      <c r="AV273" s="13" t="s">
        <v>86</v>
      </c>
      <c r="AW273" s="13" t="s">
        <v>32</v>
      </c>
      <c r="AX273" s="13" t="s">
        <v>76</v>
      </c>
      <c r="AY273" s="160" t="s">
        <v>149</v>
      </c>
    </row>
    <row r="274" spans="1:65" s="13" customFormat="1" ht="11.25">
      <c r="B274" s="158"/>
      <c r="D274" s="159" t="s">
        <v>181</v>
      </c>
      <c r="E274" s="160" t="s">
        <v>1</v>
      </c>
      <c r="F274" s="161" t="s">
        <v>521</v>
      </c>
      <c r="H274" s="162">
        <v>6</v>
      </c>
      <c r="I274" s="163"/>
      <c r="L274" s="158"/>
      <c r="M274" s="164"/>
      <c r="N274" s="165"/>
      <c r="O274" s="165"/>
      <c r="P274" s="165"/>
      <c r="Q274" s="165"/>
      <c r="R274" s="165"/>
      <c r="S274" s="165"/>
      <c r="T274" s="166"/>
      <c r="AT274" s="160" t="s">
        <v>181</v>
      </c>
      <c r="AU274" s="160" t="s">
        <v>86</v>
      </c>
      <c r="AV274" s="13" t="s">
        <v>86</v>
      </c>
      <c r="AW274" s="13" t="s">
        <v>32</v>
      </c>
      <c r="AX274" s="13" t="s">
        <v>76</v>
      </c>
      <c r="AY274" s="160" t="s">
        <v>149</v>
      </c>
    </row>
    <row r="275" spans="1:65" s="13" customFormat="1" ht="11.25">
      <c r="B275" s="158"/>
      <c r="D275" s="159" t="s">
        <v>181</v>
      </c>
      <c r="E275" s="160" t="s">
        <v>1</v>
      </c>
      <c r="F275" s="161" t="s">
        <v>522</v>
      </c>
      <c r="H275" s="162">
        <v>10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181</v>
      </c>
      <c r="AU275" s="160" t="s">
        <v>86</v>
      </c>
      <c r="AV275" s="13" t="s">
        <v>86</v>
      </c>
      <c r="AW275" s="13" t="s">
        <v>32</v>
      </c>
      <c r="AX275" s="13" t="s">
        <v>76</v>
      </c>
      <c r="AY275" s="160" t="s">
        <v>149</v>
      </c>
    </row>
    <row r="276" spans="1:65" s="13" customFormat="1" ht="11.25">
      <c r="B276" s="158"/>
      <c r="D276" s="159" t="s">
        <v>181</v>
      </c>
      <c r="E276" s="160" t="s">
        <v>1</v>
      </c>
      <c r="F276" s="161" t="s">
        <v>523</v>
      </c>
      <c r="H276" s="162">
        <v>3</v>
      </c>
      <c r="I276" s="163"/>
      <c r="L276" s="158"/>
      <c r="M276" s="164"/>
      <c r="N276" s="165"/>
      <c r="O276" s="165"/>
      <c r="P276" s="165"/>
      <c r="Q276" s="165"/>
      <c r="R276" s="165"/>
      <c r="S276" s="165"/>
      <c r="T276" s="166"/>
      <c r="AT276" s="160" t="s">
        <v>181</v>
      </c>
      <c r="AU276" s="160" t="s">
        <v>86</v>
      </c>
      <c r="AV276" s="13" t="s">
        <v>86</v>
      </c>
      <c r="AW276" s="13" t="s">
        <v>32</v>
      </c>
      <c r="AX276" s="13" t="s">
        <v>76</v>
      </c>
      <c r="AY276" s="160" t="s">
        <v>149</v>
      </c>
    </row>
    <row r="277" spans="1:65" s="14" customFormat="1" ht="11.25">
      <c r="B277" s="167"/>
      <c r="D277" s="159" t="s">
        <v>181</v>
      </c>
      <c r="E277" s="168" t="s">
        <v>1</v>
      </c>
      <c r="F277" s="169" t="s">
        <v>184</v>
      </c>
      <c r="H277" s="170">
        <v>129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8" t="s">
        <v>181</v>
      </c>
      <c r="AU277" s="168" t="s">
        <v>86</v>
      </c>
      <c r="AV277" s="14" t="s">
        <v>156</v>
      </c>
      <c r="AW277" s="14" t="s">
        <v>32</v>
      </c>
      <c r="AX277" s="14" t="s">
        <v>84</v>
      </c>
      <c r="AY277" s="168" t="s">
        <v>149</v>
      </c>
    </row>
    <row r="278" spans="1:65" s="2" customFormat="1" ht="14.45" customHeight="1">
      <c r="A278" s="32"/>
      <c r="B278" s="144"/>
      <c r="C278" s="182" t="s">
        <v>524</v>
      </c>
      <c r="D278" s="182" t="s">
        <v>267</v>
      </c>
      <c r="E278" s="183" t="s">
        <v>525</v>
      </c>
      <c r="F278" s="184" t="s">
        <v>526</v>
      </c>
      <c r="G278" s="185" t="s">
        <v>179</v>
      </c>
      <c r="H278" s="186">
        <v>115.5</v>
      </c>
      <c r="I278" s="187"/>
      <c r="J278" s="188">
        <f>ROUND(I278*H278,2)</f>
        <v>0</v>
      </c>
      <c r="K278" s="184" t="s">
        <v>155</v>
      </c>
      <c r="L278" s="189"/>
      <c r="M278" s="190" t="s">
        <v>1</v>
      </c>
      <c r="N278" s="191" t="s">
        <v>41</v>
      </c>
      <c r="O278" s="58"/>
      <c r="P278" s="154">
        <f>O278*H278</f>
        <v>0</v>
      </c>
      <c r="Q278" s="154">
        <v>0.08</v>
      </c>
      <c r="R278" s="154">
        <f>Q278*H278</f>
        <v>9.24</v>
      </c>
      <c r="S278" s="154">
        <v>0</v>
      </c>
      <c r="T278" s="155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6" t="s">
        <v>99</v>
      </c>
      <c r="AT278" s="156" t="s">
        <v>267</v>
      </c>
      <c r="AU278" s="156" t="s">
        <v>86</v>
      </c>
      <c r="AY278" s="17" t="s">
        <v>149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84</v>
      </c>
      <c r="BK278" s="157">
        <f>ROUND(I278*H278,2)</f>
        <v>0</v>
      </c>
      <c r="BL278" s="17" t="s">
        <v>156</v>
      </c>
      <c r="BM278" s="156" t="s">
        <v>527</v>
      </c>
    </row>
    <row r="279" spans="1:65" s="13" customFormat="1" ht="11.25">
      <c r="B279" s="158"/>
      <c r="D279" s="159" t="s">
        <v>181</v>
      </c>
      <c r="F279" s="161" t="s">
        <v>528</v>
      </c>
      <c r="H279" s="162">
        <v>115.5</v>
      </c>
      <c r="I279" s="163"/>
      <c r="L279" s="158"/>
      <c r="M279" s="164"/>
      <c r="N279" s="165"/>
      <c r="O279" s="165"/>
      <c r="P279" s="165"/>
      <c r="Q279" s="165"/>
      <c r="R279" s="165"/>
      <c r="S279" s="165"/>
      <c r="T279" s="166"/>
      <c r="AT279" s="160" t="s">
        <v>181</v>
      </c>
      <c r="AU279" s="160" t="s">
        <v>86</v>
      </c>
      <c r="AV279" s="13" t="s">
        <v>86</v>
      </c>
      <c r="AW279" s="13" t="s">
        <v>3</v>
      </c>
      <c r="AX279" s="13" t="s">
        <v>84</v>
      </c>
      <c r="AY279" s="160" t="s">
        <v>149</v>
      </c>
    </row>
    <row r="280" spans="1:65" s="2" customFormat="1" ht="24.2" customHeight="1">
      <c r="A280" s="32"/>
      <c r="B280" s="144"/>
      <c r="C280" s="182" t="s">
        <v>529</v>
      </c>
      <c r="D280" s="182" t="s">
        <v>267</v>
      </c>
      <c r="E280" s="183" t="s">
        <v>530</v>
      </c>
      <c r="F280" s="184" t="s">
        <v>531</v>
      </c>
      <c r="G280" s="185" t="s">
        <v>179</v>
      </c>
      <c r="H280" s="186">
        <v>10.5</v>
      </c>
      <c r="I280" s="187"/>
      <c r="J280" s="188">
        <f>ROUND(I280*H280,2)</f>
        <v>0</v>
      </c>
      <c r="K280" s="184" t="s">
        <v>155</v>
      </c>
      <c r="L280" s="189"/>
      <c r="M280" s="190" t="s">
        <v>1</v>
      </c>
      <c r="N280" s="191" t="s">
        <v>41</v>
      </c>
      <c r="O280" s="58"/>
      <c r="P280" s="154">
        <f>O280*H280</f>
        <v>0</v>
      </c>
      <c r="Q280" s="154">
        <v>4.8300000000000003E-2</v>
      </c>
      <c r="R280" s="154">
        <f>Q280*H280</f>
        <v>0.50714999999999999</v>
      </c>
      <c r="S280" s="154">
        <v>0</v>
      </c>
      <c r="T280" s="155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6" t="s">
        <v>99</v>
      </c>
      <c r="AT280" s="156" t="s">
        <v>267</v>
      </c>
      <c r="AU280" s="156" t="s">
        <v>86</v>
      </c>
      <c r="AY280" s="17" t="s">
        <v>149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84</v>
      </c>
      <c r="BK280" s="157">
        <f>ROUND(I280*H280,2)</f>
        <v>0</v>
      </c>
      <c r="BL280" s="17" t="s">
        <v>156</v>
      </c>
      <c r="BM280" s="156" t="s">
        <v>532</v>
      </c>
    </row>
    <row r="281" spans="1:65" s="13" customFormat="1" ht="11.25">
      <c r="B281" s="158"/>
      <c r="D281" s="159" t="s">
        <v>181</v>
      </c>
      <c r="F281" s="161" t="s">
        <v>533</v>
      </c>
      <c r="H281" s="162">
        <v>10.5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181</v>
      </c>
      <c r="AU281" s="160" t="s">
        <v>86</v>
      </c>
      <c r="AV281" s="13" t="s">
        <v>86</v>
      </c>
      <c r="AW281" s="13" t="s">
        <v>3</v>
      </c>
      <c r="AX281" s="13" t="s">
        <v>84</v>
      </c>
      <c r="AY281" s="160" t="s">
        <v>149</v>
      </c>
    </row>
    <row r="282" spans="1:65" s="2" customFormat="1" ht="24.2" customHeight="1">
      <c r="A282" s="32"/>
      <c r="B282" s="144"/>
      <c r="C282" s="182" t="s">
        <v>534</v>
      </c>
      <c r="D282" s="182" t="s">
        <v>267</v>
      </c>
      <c r="E282" s="183" t="s">
        <v>535</v>
      </c>
      <c r="F282" s="184" t="s">
        <v>536</v>
      </c>
      <c r="G282" s="185" t="s">
        <v>179</v>
      </c>
      <c r="H282" s="186">
        <v>3</v>
      </c>
      <c r="I282" s="187"/>
      <c r="J282" s="188">
        <f>ROUND(I282*H282,2)</f>
        <v>0</v>
      </c>
      <c r="K282" s="184" t="s">
        <v>155</v>
      </c>
      <c r="L282" s="189"/>
      <c r="M282" s="190" t="s">
        <v>1</v>
      </c>
      <c r="N282" s="191" t="s">
        <v>41</v>
      </c>
      <c r="O282" s="58"/>
      <c r="P282" s="154">
        <f>O282*H282</f>
        <v>0</v>
      </c>
      <c r="Q282" s="154">
        <v>6.5670000000000006E-2</v>
      </c>
      <c r="R282" s="154">
        <f>Q282*H282</f>
        <v>0.19701000000000002</v>
      </c>
      <c r="S282" s="154">
        <v>0</v>
      </c>
      <c r="T282" s="155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6" t="s">
        <v>99</v>
      </c>
      <c r="AT282" s="156" t="s">
        <v>267</v>
      </c>
      <c r="AU282" s="156" t="s">
        <v>86</v>
      </c>
      <c r="AY282" s="17" t="s">
        <v>149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7" t="s">
        <v>84</v>
      </c>
      <c r="BK282" s="157">
        <f>ROUND(I282*H282,2)</f>
        <v>0</v>
      </c>
      <c r="BL282" s="17" t="s">
        <v>156</v>
      </c>
      <c r="BM282" s="156" t="s">
        <v>537</v>
      </c>
    </row>
    <row r="283" spans="1:65" s="2" customFormat="1" ht="14.45" customHeight="1">
      <c r="A283" s="32"/>
      <c r="B283" s="144"/>
      <c r="C283" s="182" t="s">
        <v>538</v>
      </c>
      <c r="D283" s="182" t="s">
        <v>267</v>
      </c>
      <c r="E283" s="183" t="s">
        <v>539</v>
      </c>
      <c r="F283" s="184" t="s">
        <v>540</v>
      </c>
      <c r="G283" s="185" t="s">
        <v>179</v>
      </c>
      <c r="H283" s="186">
        <v>6</v>
      </c>
      <c r="I283" s="187"/>
      <c r="J283" s="188">
        <f>ROUND(I283*H283,2)</f>
        <v>0</v>
      </c>
      <c r="K283" s="184" t="s">
        <v>155</v>
      </c>
      <c r="L283" s="189"/>
      <c r="M283" s="190" t="s">
        <v>1</v>
      </c>
      <c r="N283" s="191" t="s">
        <v>41</v>
      </c>
      <c r="O283" s="58"/>
      <c r="P283" s="154">
        <f>O283*H283</f>
        <v>0</v>
      </c>
      <c r="Q283" s="154">
        <v>6.0999999999999999E-2</v>
      </c>
      <c r="R283" s="154">
        <f>Q283*H283</f>
        <v>0.36599999999999999</v>
      </c>
      <c r="S283" s="154">
        <v>0</v>
      </c>
      <c r="T283" s="155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6" t="s">
        <v>99</v>
      </c>
      <c r="AT283" s="156" t="s">
        <v>267</v>
      </c>
      <c r="AU283" s="156" t="s">
        <v>86</v>
      </c>
      <c r="AY283" s="17" t="s">
        <v>149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7" t="s">
        <v>84</v>
      </c>
      <c r="BK283" s="157">
        <f>ROUND(I283*H283,2)</f>
        <v>0</v>
      </c>
      <c r="BL283" s="17" t="s">
        <v>156</v>
      </c>
      <c r="BM283" s="156" t="s">
        <v>541</v>
      </c>
    </row>
    <row r="284" spans="1:65" s="2" customFormat="1" ht="24.2" customHeight="1">
      <c r="A284" s="32"/>
      <c r="B284" s="144"/>
      <c r="C284" s="145" t="s">
        <v>542</v>
      </c>
      <c r="D284" s="145" t="s">
        <v>151</v>
      </c>
      <c r="E284" s="146" t="s">
        <v>543</v>
      </c>
      <c r="F284" s="147" t="s">
        <v>544</v>
      </c>
      <c r="G284" s="148" t="s">
        <v>200</v>
      </c>
      <c r="H284" s="149">
        <v>8.7080000000000002</v>
      </c>
      <c r="I284" s="150"/>
      <c r="J284" s="151">
        <f>ROUND(I284*H284,2)</f>
        <v>0</v>
      </c>
      <c r="K284" s="147" t="s">
        <v>155</v>
      </c>
      <c r="L284" s="33"/>
      <c r="M284" s="152" t="s">
        <v>1</v>
      </c>
      <c r="N284" s="153" t="s">
        <v>41</v>
      </c>
      <c r="O284" s="58"/>
      <c r="P284" s="154">
        <f>O284*H284</f>
        <v>0</v>
      </c>
      <c r="Q284" s="154">
        <v>2.2563399999999998</v>
      </c>
      <c r="R284" s="154">
        <f>Q284*H284</f>
        <v>19.64820872</v>
      </c>
      <c r="S284" s="154">
        <v>0</v>
      </c>
      <c r="T284" s="155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6" t="s">
        <v>156</v>
      </c>
      <c r="AT284" s="156" t="s">
        <v>151</v>
      </c>
      <c r="AU284" s="156" t="s">
        <v>86</v>
      </c>
      <c r="AY284" s="17" t="s">
        <v>149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84</v>
      </c>
      <c r="BK284" s="157">
        <f>ROUND(I284*H284,2)</f>
        <v>0</v>
      </c>
      <c r="BL284" s="17" t="s">
        <v>156</v>
      </c>
      <c r="BM284" s="156" t="s">
        <v>545</v>
      </c>
    </row>
    <row r="285" spans="1:65" s="13" customFormat="1" ht="11.25">
      <c r="B285" s="158"/>
      <c r="D285" s="159" t="s">
        <v>181</v>
      </c>
      <c r="E285" s="160" t="s">
        <v>1</v>
      </c>
      <c r="F285" s="161" t="s">
        <v>546</v>
      </c>
      <c r="H285" s="162">
        <v>8.7080000000000002</v>
      </c>
      <c r="I285" s="163"/>
      <c r="L285" s="158"/>
      <c r="M285" s="164"/>
      <c r="N285" s="165"/>
      <c r="O285" s="165"/>
      <c r="P285" s="165"/>
      <c r="Q285" s="165"/>
      <c r="R285" s="165"/>
      <c r="S285" s="165"/>
      <c r="T285" s="166"/>
      <c r="AT285" s="160" t="s">
        <v>181</v>
      </c>
      <c r="AU285" s="160" t="s">
        <v>86</v>
      </c>
      <c r="AV285" s="13" t="s">
        <v>86</v>
      </c>
      <c r="AW285" s="13" t="s">
        <v>32</v>
      </c>
      <c r="AX285" s="13" t="s">
        <v>84</v>
      </c>
      <c r="AY285" s="160" t="s">
        <v>149</v>
      </c>
    </row>
    <row r="286" spans="1:65" s="2" customFormat="1" ht="24.2" customHeight="1">
      <c r="A286" s="32"/>
      <c r="B286" s="144"/>
      <c r="C286" s="145" t="s">
        <v>547</v>
      </c>
      <c r="D286" s="145" t="s">
        <v>151</v>
      </c>
      <c r="E286" s="146" t="s">
        <v>548</v>
      </c>
      <c r="F286" s="147" t="s">
        <v>549</v>
      </c>
      <c r="G286" s="148" t="s">
        <v>154</v>
      </c>
      <c r="H286" s="149">
        <v>430</v>
      </c>
      <c r="I286" s="150"/>
      <c r="J286" s="151">
        <f>ROUND(I286*H286,2)</f>
        <v>0</v>
      </c>
      <c r="K286" s="147" t="s">
        <v>155</v>
      </c>
      <c r="L286" s="33"/>
      <c r="M286" s="152" t="s">
        <v>1</v>
      </c>
      <c r="N286" s="153" t="s">
        <v>41</v>
      </c>
      <c r="O286" s="58"/>
      <c r="P286" s="154">
        <f>O286*H286</f>
        <v>0</v>
      </c>
      <c r="Q286" s="154">
        <v>6.8999999999999997E-4</v>
      </c>
      <c r="R286" s="154">
        <f>Q286*H286</f>
        <v>0.29669999999999996</v>
      </c>
      <c r="S286" s="154">
        <v>0</v>
      </c>
      <c r="T286" s="155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6" t="s">
        <v>156</v>
      </c>
      <c r="AT286" s="156" t="s">
        <v>151</v>
      </c>
      <c r="AU286" s="156" t="s">
        <v>86</v>
      </c>
      <c r="AY286" s="17" t="s">
        <v>149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84</v>
      </c>
      <c r="BK286" s="157">
        <f>ROUND(I286*H286,2)</f>
        <v>0</v>
      </c>
      <c r="BL286" s="17" t="s">
        <v>156</v>
      </c>
      <c r="BM286" s="156" t="s">
        <v>550</v>
      </c>
    </row>
    <row r="287" spans="1:65" s="2" customFormat="1" ht="24.2" customHeight="1">
      <c r="A287" s="32"/>
      <c r="B287" s="144"/>
      <c r="C287" s="145" t="s">
        <v>551</v>
      </c>
      <c r="D287" s="145" t="s">
        <v>151</v>
      </c>
      <c r="E287" s="146" t="s">
        <v>552</v>
      </c>
      <c r="F287" s="147" t="s">
        <v>553</v>
      </c>
      <c r="G287" s="148" t="s">
        <v>289</v>
      </c>
      <c r="H287" s="149">
        <v>2</v>
      </c>
      <c r="I287" s="150"/>
      <c r="J287" s="151">
        <f>ROUND(I287*H287,2)</f>
        <v>0</v>
      </c>
      <c r="K287" s="147" t="s">
        <v>155</v>
      </c>
      <c r="L287" s="33"/>
      <c r="M287" s="152" t="s">
        <v>1</v>
      </c>
      <c r="N287" s="153" t="s">
        <v>41</v>
      </c>
      <c r="O287" s="58"/>
      <c r="P287" s="154">
        <f>O287*H287</f>
        <v>0</v>
      </c>
      <c r="Q287" s="154">
        <v>0</v>
      </c>
      <c r="R287" s="154">
        <f>Q287*H287</f>
        <v>0</v>
      </c>
      <c r="S287" s="154">
        <v>8.2000000000000003E-2</v>
      </c>
      <c r="T287" s="155">
        <f>S287*H287</f>
        <v>0.16400000000000001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6" t="s">
        <v>156</v>
      </c>
      <c r="AT287" s="156" t="s">
        <v>151</v>
      </c>
      <c r="AU287" s="156" t="s">
        <v>86</v>
      </c>
      <c r="AY287" s="17" t="s">
        <v>149</v>
      </c>
      <c r="BE287" s="157">
        <f>IF(N287="základní",J287,0)</f>
        <v>0</v>
      </c>
      <c r="BF287" s="157">
        <f>IF(N287="snížená",J287,0)</f>
        <v>0</v>
      </c>
      <c r="BG287" s="157">
        <f>IF(N287="zákl. přenesená",J287,0)</f>
        <v>0</v>
      </c>
      <c r="BH287" s="157">
        <f>IF(N287="sníž. přenesená",J287,0)</f>
        <v>0</v>
      </c>
      <c r="BI287" s="157">
        <f>IF(N287="nulová",J287,0)</f>
        <v>0</v>
      </c>
      <c r="BJ287" s="17" t="s">
        <v>84</v>
      </c>
      <c r="BK287" s="157">
        <f>ROUND(I287*H287,2)</f>
        <v>0</v>
      </c>
      <c r="BL287" s="17" t="s">
        <v>156</v>
      </c>
      <c r="BM287" s="156" t="s">
        <v>554</v>
      </c>
    </row>
    <row r="288" spans="1:65" s="12" customFormat="1" ht="22.9" customHeight="1">
      <c r="B288" s="131"/>
      <c r="D288" s="132" t="s">
        <v>75</v>
      </c>
      <c r="E288" s="142" t="s">
        <v>555</v>
      </c>
      <c r="F288" s="142" t="s">
        <v>556</v>
      </c>
      <c r="I288" s="134"/>
      <c r="J288" s="143">
        <f>BK288</f>
        <v>0</v>
      </c>
      <c r="L288" s="131"/>
      <c r="M288" s="136"/>
      <c r="N288" s="137"/>
      <c r="O288" s="137"/>
      <c r="P288" s="138">
        <f>SUM(P289:P302)</f>
        <v>0</v>
      </c>
      <c r="Q288" s="137"/>
      <c r="R288" s="138">
        <f>SUM(R289:R302)</f>
        <v>0</v>
      </c>
      <c r="S288" s="137"/>
      <c r="T288" s="139">
        <f>SUM(T289:T302)</f>
        <v>0</v>
      </c>
      <c r="AR288" s="132" t="s">
        <v>84</v>
      </c>
      <c r="AT288" s="140" t="s">
        <v>75</v>
      </c>
      <c r="AU288" s="140" t="s">
        <v>84</v>
      </c>
      <c r="AY288" s="132" t="s">
        <v>149</v>
      </c>
      <c r="BK288" s="141">
        <f>SUM(BK289:BK302)</f>
        <v>0</v>
      </c>
    </row>
    <row r="289" spans="1:65" s="2" customFormat="1" ht="14.45" customHeight="1">
      <c r="A289" s="32"/>
      <c r="B289" s="144"/>
      <c r="C289" s="145" t="s">
        <v>557</v>
      </c>
      <c r="D289" s="145" t="s">
        <v>151</v>
      </c>
      <c r="E289" s="146" t="s">
        <v>558</v>
      </c>
      <c r="F289" s="147" t="s">
        <v>559</v>
      </c>
      <c r="G289" s="148" t="s">
        <v>246</v>
      </c>
      <c r="H289" s="149">
        <v>408.55200000000002</v>
      </c>
      <c r="I289" s="150"/>
      <c r="J289" s="151">
        <f>ROUND(I289*H289,2)</f>
        <v>0</v>
      </c>
      <c r="K289" s="147" t="s">
        <v>155</v>
      </c>
      <c r="L289" s="33"/>
      <c r="M289" s="152" t="s">
        <v>1</v>
      </c>
      <c r="N289" s="153" t="s">
        <v>41</v>
      </c>
      <c r="O289" s="58"/>
      <c r="P289" s="154">
        <f>O289*H289</f>
        <v>0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6" t="s">
        <v>156</v>
      </c>
      <c r="AT289" s="156" t="s">
        <v>151</v>
      </c>
      <c r="AU289" s="156" t="s">
        <v>86</v>
      </c>
      <c r="AY289" s="17" t="s">
        <v>149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7" t="s">
        <v>84</v>
      </c>
      <c r="BK289" s="157">
        <f>ROUND(I289*H289,2)</f>
        <v>0</v>
      </c>
      <c r="BL289" s="17" t="s">
        <v>156</v>
      </c>
      <c r="BM289" s="156" t="s">
        <v>560</v>
      </c>
    </row>
    <row r="290" spans="1:65" s="13" customFormat="1" ht="11.25">
      <c r="B290" s="158"/>
      <c r="D290" s="159" t="s">
        <v>181</v>
      </c>
      <c r="E290" s="160" t="s">
        <v>115</v>
      </c>
      <c r="F290" s="161" t="s">
        <v>561</v>
      </c>
      <c r="H290" s="162">
        <v>408.55200000000002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181</v>
      </c>
      <c r="AU290" s="160" t="s">
        <v>86</v>
      </c>
      <c r="AV290" s="13" t="s">
        <v>86</v>
      </c>
      <c r="AW290" s="13" t="s">
        <v>32</v>
      </c>
      <c r="AX290" s="13" t="s">
        <v>84</v>
      </c>
      <c r="AY290" s="160" t="s">
        <v>149</v>
      </c>
    </row>
    <row r="291" spans="1:65" s="2" customFormat="1" ht="24.2" customHeight="1">
      <c r="A291" s="32"/>
      <c r="B291" s="144"/>
      <c r="C291" s="145" t="s">
        <v>562</v>
      </c>
      <c r="D291" s="145" t="s">
        <v>151</v>
      </c>
      <c r="E291" s="146" t="s">
        <v>563</v>
      </c>
      <c r="F291" s="147" t="s">
        <v>564</v>
      </c>
      <c r="G291" s="148" t="s">
        <v>246</v>
      </c>
      <c r="H291" s="149">
        <v>5719.7280000000001</v>
      </c>
      <c r="I291" s="150"/>
      <c r="J291" s="151">
        <f>ROUND(I291*H291,2)</f>
        <v>0</v>
      </c>
      <c r="K291" s="147" t="s">
        <v>155</v>
      </c>
      <c r="L291" s="33"/>
      <c r="M291" s="152" t="s">
        <v>1</v>
      </c>
      <c r="N291" s="153" t="s">
        <v>41</v>
      </c>
      <c r="O291" s="58"/>
      <c r="P291" s="154">
        <f>O291*H291</f>
        <v>0</v>
      </c>
      <c r="Q291" s="154">
        <v>0</v>
      </c>
      <c r="R291" s="154">
        <f>Q291*H291</f>
        <v>0</v>
      </c>
      <c r="S291" s="154">
        <v>0</v>
      </c>
      <c r="T291" s="155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6" t="s">
        <v>156</v>
      </c>
      <c r="AT291" s="156" t="s">
        <v>151</v>
      </c>
      <c r="AU291" s="156" t="s">
        <v>86</v>
      </c>
      <c r="AY291" s="17" t="s">
        <v>149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7" t="s">
        <v>84</v>
      </c>
      <c r="BK291" s="157">
        <f>ROUND(I291*H291,2)</f>
        <v>0</v>
      </c>
      <c r="BL291" s="17" t="s">
        <v>156</v>
      </c>
      <c r="BM291" s="156" t="s">
        <v>565</v>
      </c>
    </row>
    <row r="292" spans="1:65" s="13" customFormat="1" ht="11.25">
      <c r="B292" s="158"/>
      <c r="D292" s="159" t="s">
        <v>181</v>
      </c>
      <c r="E292" s="160" t="s">
        <v>1</v>
      </c>
      <c r="F292" s="161" t="s">
        <v>566</v>
      </c>
      <c r="H292" s="162">
        <v>5719.7280000000001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181</v>
      </c>
      <c r="AU292" s="160" t="s">
        <v>86</v>
      </c>
      <c r="AV292" s="13" t="s">
        <v>86</v>
      </c>
      <c r="AW292" s="13" t="s">
        <v>32</v>
      </c>
      <c r="AX292" s="13" t="s">
        <v>84</v>
      </c>
      <c r="AY292" s="160" t="s">
        <v>149</v>
      </c>
    </row>
    <row r="293" spans="1:65" s="2" customFormat="1" ht="14.45" customHeight="1">
      <c r="A293" s="32"/>
      <c r="B293" s="144"/>
      <c r="C293" s="145" t="s">
        <v>567</v>
      </c>
      <c r="D293" s="145" t="s">
        <v>151</v>
      </c>
      <c r="E293" s="146" t="s">
        <v>568</v>
      </c>
      <c r="F293" s="147" t="s">
        <v>569</v>
      </c>
      <c r="G293" s="148" t="s">
        <v>246</v>
      </c>
      <c r="H293" s="149">
        <v>46.058999999999997</v>
      </c>
      <c r="I293" s="150"/>
      <c r="J293" s="151">
        <f>ROUND(I293*H293,2)</f>
        <v>0</v>
      </c>
      <c r="K293" s="147" t="s">
        <v>155</v>
      </c>
      <c r="L293" s="33"/>
      <c r="M293" s="152" t="s">
        <v>1</v>
      </c>
      <c r="N293" s="153" t="s">
        <v>41</v>
      </c>
      <c r="O293" s="58"/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6" t="s">
        <v>156</v>
      </c>
      <c r="AT293" s="156" t="s">
        <v>151</v>
      </c>
      <c r="AU293" s="156" t="s">
        <v>86</v>
      </c>
      <c r="AY293" s="17" t="s">
        <v>149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7" t="s">
        <v>84</v>
      </c>
      <c r="BK293" s="157">
        <f>ROUND(I293*H293,2)</f>
        <v>0</v>
      </c>
      <c r="BL293" s="17" t="s">
        <v>156</v>
      </c>
      <c r="BM293" s="156" t="s">
        <v>570</v>
      </c>
    </row>
    <row r="294" spans="1:65" s="13" customFormat="1" ht="11.25">
      <c r="B294" s="158"/>
      <c r="D294" s="159" t="s">
        <v>181</v>
      </c>
      <c r="E294" s="160" t="s">
        <v>113</v>
      </c>
      <c r="F294" s="161" t="s">
        <v>114</v>
      </c>
      <c r="H294" s="162">
        <v>46.058999999999997</v>
      </c>
      <c r="I294" s="163"/>
      <c r="L294" s="158"/>
      <c r="M294" s="164"/>
      <c r="N294" s="165"/>
      <c r="O294" s="165"/>
      <c r="P294" s="165"/>
      <c r="Q294" s="165"/>
      <c r="R294" s="165"/>
      <c r="S294" s="165"/>
      <c r="T294" s="166"/>
      <c r="AT294" s="160" t="s">
        <v>181</v>
      </c>
      <c r="AU294" s="160" t="s">
        <v>86</v>
      </c>
      <c r="AV294" s="13" t="s">
        <v>86</v>
      </c>
      <c r="AW294" s="13" t="s">
        <v>32</v>
      </c>
      <c r="AX294" s="13" t="s">
        <v>84</v>
      </c>
      <c r="AY294" s="160" t="s">
        <v>149</v>
      </c>
    </row>
    <row r="295" spans="1:65" s="2" customFormat="1" ht="24.2" customHeight="1">
      <c r="A295" s="32"/>
      <c r="B295" s="144"/>
      <c r="C295" s="145" t="s">
        <v>571</v>
      </c>
      <c r="D295" s="145" t="s">
        <v>151</v>
      </c>
      <c r="E295" s="146" t="s">
        <v>572</v>
      </c>
      <c r="F295" s="147" t="s">
        <v>573</v>
      </c>
      <c r="G295" s="148" t="s">
        <v>246</v>
      </c>
      <c r="H295" s="149">
        <v>644.82600000000002</v>
      </c>
      <c r="I295" s="150"/>
      <c r="J295" s="151">
        <f>ROUND(I295*H295,2)</f>
        <v>0</v>
      </c>
      <c r="K295" s="147" t="s">
        <v>155</v>
      </c>
      <c r="L295" s="33"/>
      <c r="M295" s="152" t="s">
        <v>1</v>
      </c>
      <c r="N295" s="153" t="s">
        <v>41</v>
      </c>
      <c r="O295" s="58"/>
      <c r="P295" s="154">
        <f>O295*H295</f>
        <v>0</v>
      </c>
      <c r="Q295" s="154">
        <v>0</v>
      </c>
      <c r="R295" s="154">
        <f>Q295*H295</f>
        <v>0</v>
      </c>
      <c r="S295" s="154">
        <v>0</v>
      </c>
      <c r="T295" s="155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6" t="s">
        <v>156</v>
      </c>
      <c r="AT295" s="156" t="s">
        <v>151</v>
      </c>
      <c r="AU295" s="156" t="s">
        <v>86</v>
      </c>
      <c r="AY295" s="17" t="s">
        <v>149</v>
      </c>
      <c r="BE295" s="157">
        <f>IF(N295="základní",J295,0)</f>
        <v>0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7" t="s">
        <v>84</v>
      </c>
      <c r="BK295" s="157">
        <f>ROUND(I295*H295,2)</f>
        <v>0</v>
      </c>
      <c r="BL295" s="17" t="s">
        <v>156</v>
      </c>
      <c r="BM295" s="156" t="s">
        <v>574</v>
      </c>
    </row>
    <row r="296" spans="1:65" s="13" customFormat="1" ht="11.25">
      <c r="B296" s="158"/>
      <c r="D296" s="159" t="s">
        <v>181</v>
      </c>
      <c r="E296" s="160" t="s">
        <v>1</v>
      </c>
      <c r="F296" s="161" t="s">
        <v>575</v>
      </c>
      <c r="H296" s="162">
        <v>644.82600000000002</v>
      </c>
      <c r="I296" s="163"/>
      <c r="L296" s="158"/>
      <c r="M296" s="164"/>
      <c r="N296" s="165"/>
      <c r="O296" s="165"/>
      <c r="P296" s="165"/>
      <c r="Q296" s="165"/>
      <c r="R296" s="165"/>
      <c r="S296" s="165"/>
      <c r="T296" s="166"/>
      <c r="AT296" s="160" t="s">
        <v>181</v>
      </c>
      <c r="AU296" s="160" t="s">
        <v>86</v>
      </c>
      <c r="AV296" s="13" t="s">
        <v>86</v>
      </c>
      <c r="AW296" s="13" t="s">
        <v>32</v>
      </c>
      <c r="AX296" s="13" t="s">
        <v>84</v>
      </c>
      <c r="AY296" s="160" t="s">
        <v>149</v>
      </c>
    </row>
    <row r="297" spans="1:65" s="2" customFormat="1" ht="24.2" customHeight="1">
      <c r="A297" s="32"/>
      <c r="B297" s="144"/>
      <c r="C297" s="145" t="s">
        <v>576</v>
      </c>
      <c r="D297" s="145" t="s">
        <v>151</v>
      </c>
      <c r="E297" s="146" t="s">
        <v>577</v>
      </c>
      <c r="F297" s="147" t="s">
        <v>578</v>
      </c>
      <c r="G297" s="148" t="s">
        <v>246</v>
      </c>
      <c r="H297" s="149">
        <v>454.61099999999999</v>
      </c>
      <c r="I297" s="150"/>
      <c r="J297" s="151">
        <f>ROUND(I297*H297,2)</f>
        <v>0</v>
      </c>
      <c r="K297" s="147" t="s">
        <v>155</v>
      </c>
      <c r="L297" s="33"/>
      <c r="M297" s="152" t="s">
        <v>1</v>
      </c>
      <c r="N297" s="153" t="s">
        <v>41</v>
      </c>
      <c r="O297" s="58"/>
      <c r="P297" s="154">
        <f>O297*H297</f>
        <v>0</v>
      </c>
      <c r="Q297" s="154">
        <v>0</v>
      </c>
      <c r="R297" s="154">
        <f>Q297*H297</f>
        <v>0</v>
      </c>
      <c r="S297" s="154">
        <v>0</v>
      </c>
      <c r="T297" s="155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6" t="s">
        <v>156</v>
      </c>
      <c r="AT297" s="156" t="s">
        <v>151</v>
      </c>
      <c r="AU297" s="156" t="s">
        <v>86</v>
      </c>
      <c r="AY297" s="17" t="s">
        <v>149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7" t="s">
        <v>84</v>
      </c>
      <c r="BK297" s="157">
        <f>ROUND(I297*H297,2)</f>
        <v>0</v>
      </c>
      <c r="BL297" s="17" t="s">
        <v>156</v>
      </c>
      <c r="BM297" s="156" t="s">
        <v>579</v>
      </c>
    </row>
    <row r="298" spans="1:65" s="2" customFormat="1" ht="24.2" customHeight="1">
      <c r="A298" s="32"/>
      <c r="B298" s="144"/>
      <c r="C298" s="145" t="s">
        <v>580</v>
      </c>
      <c r="D298" s="145" t="s">
        <v>151</v>
      </c>
      <c r="E298" s="146" t="s">
        <v>581</v>
      </c>
      <c r="F298" s="147" t="s">
        <v>582</v>
      </c>
      <c r="G298" s="148" t="s">
        <v>246</v>
      </c>
      <c r="H298" s="149">
        <v>46.058999999999997</v>
      </c>
      <c r="I298" s="150"/>
      <c r="J298" s="151">
        <f>ROUND(I298*H298,2)</f>
        <v>0</v>
      </c>
      <c r="K298" s="147" t="s">
        <v>155</v>
      </c>
      <c r="L298" s="33"/>
      <c r="M298" s="152" t="s">
        <v>1</v>
      </c>
      <c r="N298" s="153" t="s">
        <v>41</v>
      </c>
      <c r="O298" s="58"/>
      <c r="P298" s="154">
        <f>O298*H298</f>
        <v>0</v>
      </c>
      <c r="Q298" s="154">
        <v>0</v>
      </c>
      <c r="R298" s="154">
        <f>Q298*H298</f>
        <v>0</v>
      </c>
      <c r="S298" s="154">
        <v>0</v>
      </c>
      <c r="T298" s="155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6" t="s">
        <v>156</v>
      </c>
      <c r="AT298" s="156" t="s">
        <v>151</v>
      </c>
      <c r="AU298" s="156" t="s">
        <v>86</v>
      </c>
      <c r="AY298" s="17" t="s">
        <v>149</v>
      </c>
      <c r="BE298" s="157">
        <f>IF(N298="základní",J298,0)</f>
        <v>0</v>
      </c>
      <c r="BF298" s="157">
        <f>IF(N298="snížená",J298,0)</f>
        <v>0</v>
      </c>
      <c r="BG298" s="157">
        <f>IF(N298="zákl. přenesená",J298,0)</f>
        <v>0</v>
      </c>
      <c r="BH298" s="157">
        <f>IF(N298="sníž. přenesená",J298,0)</f>
        <v>0</v>
      </c>
      <c r="BI298" s="157">
        <f>IF(N298="nulová",J298,0)</f>
        <v>0</v>
      </c>
      <c r="BJ298" s="17" t="s">
        <v>84</v>
      </c>
      <c r="BK298" s="157">
        <f>ROUND(I298*H298,2)</f>
        <v>0</v>
      </c>
      <c r="BL298" s="17" t="s">
        <v>156</v>
      </c>
      <c r="BM298" s="156" t="s">
        <v>583</v>
      </c>
    </row>
    <row r="299" spans="1:65" s="13" customFormat="1" ht="11.25">
      <c r="B299" s="158"/>
      <c r="D299" s="159" t="s">
        <v>181</v>
      </c>
      <c r="E299" s="160" t="s">
        <v>1</v>
      </c>
      <c r="F299" s="161" t="s">
        <v>113</v>
      </c>
      <c r="H299" s="162">
        <v>46.058999999999997</v>
      </c>
      <c r="I299" s="163"/>
      <c r="L299" s="158"/>
      <c r="M299" s="164"/>
      <c r="N299" s="165"/>
      <c r="O299" s="165"/>
      <c r="P299" s="165"/>
      <c r="Q299" s="165"/>
      <c r="R299" s="165"/>
      <c r="S299" s="165"/>
      <c r="T299" s="166"/>
      <c r="AT299" s="160" t="s">
        <v>181</v>
      </c>
      <c r="AU299" s="160" t="s">
        <v>86</v>
      </c>
      <c r="AV299" s="13" t="s">
        <v>86</v>
      </c>
      <c r="AW299" s="13" t="s">
        <v>32</v>
      </c>
      <c r="AX299" s="13" t="s">
        <v>84</v>
      </c>
      <c r="AY299" s="160" t="s">
        <v>149</v>
      </c>
    </row>
    <row r="300" spans="1:65" s="2" customFormat="1" ht="24.2" customHeight="1">
      <c r="A300" s="32"/>
      <c r="B300" s="144"/>
      <c r="C300" s="145" t="s">
        <v>584</v>
      </c>
      <c r="D300" s="145" t="s">
        <v>151</v>
      </c>
      <c r="E300" s="146" t="s">
        <v>585</v>
      </c>
      <c r="F300" s="147" t="s">
        <v>586</v>
      </c>
      <c r="G300" s="148" t="s">
        <v>246</v>
      </c>
      <c r="H300" s="149">
        <v>164.952</v>
      </c>
      <c r="I300" s="150"/>
      <c r="J300" s="151">
        <f>ROUND(I300*H300,2)</f>
        <v>0</v>
      </c>
      <c r="K300" s="147" t="s">
        <v>155</v>
      </c>
      <c r="L300" s="33"/>
      <c r="M300" s="152" t="s">
        <v>1</v>
      </c>
      <c r="N300" s="153" t="s">
        <v>41</v>
      </c>
      <c r="O300" s="58"/>
      <c r="P300" s="154">
        <f>O300*H300</f>
        <v>0</v>
      </c>
      <c r="Q300" s="154">
        <v>0</v>
      </c>
      <c r="R300" s="154">
        <f>Q300*H300</f>
        <v>0</v>
      </c>
      <c r="S300" s="154">
        <v>0</v>
      </c>
      <c r="T300" s="155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6" t="s">
        <v>156</v>
      </c>
      <c r="AT300" s="156" t="s">
        <v>151</v>
      </c>
      <c r="AU300" s="156" t="s">
        <v>86</v>
      </c>
      <c r="AY300" s="17" t="s">
        <v>149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7" t="s">
        <v>84</v>
      </c>
      <c r="BK300" s="157">
        <f>ROUND(I300*H300,2)</f>
        <v>0</v>
      </c>
      <c r="BL300" s="17" t="s">
        <v>156</v>
      </c>
      <c r="BM300" s="156" t="s">
        <v>587</v>
      </c>
    </row>
    <row r="301" spans="1:65" s="2" customFormat="1" ht="37.9" customHeight="1">
      <c r="A301" s="32"/>
      <c r="B301" s="144"/>
      <c r="C301" s="145" t="s">
        <v>588</v>
      </c>
      <c r="D301" s="145" t="s">
        <v>151</v>
      </c>
      <c r="E301" s="146" t="s">
        <v>589</v>
      </c>
      <c r="F301" s="147" t="s">
        <v>590</v>
      </c>
      <c r="G301" s="148" t="s">
        <v>246</v>
      </c>
      <c r="H301" s="149">
        <v>243.6</v>
      </c>
      <c r="I301" s="150"/>
      <c r="J301" s="151">
        <f>ROUND(I301*H301,2)</f>
        <v>0</v>
      </c>
      <c r="K301" s="147" t="s">
        <v>155</v>
      </c>
      <c r="L301" s="33"/>
      <c r="M301" s="152" t="s">
        <v>1</v>
      </c>
      <c r="N301" s="153" t="s">
        <v>41</v>
      </c>
      <c r="O301" s="58"/>
      <c r="P301" s="154">
        <f>O301*H301</f>
        <v>0</v>
      </c>
      <c r="Q301" s="154">
        <v>0</v>
      </c>
      <c r="R301" s="154">
        <f>Q301*H301</f>
        <v>0</v>
      </c>
      <c r="S301" s="154">
        <v>0</v>
      </c>
      <c r="T301" s="155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6" t="s">
        <v>156</v>
      </c>
      <c r="AT301" s="156" t="s">
        <v>151</v>
      </c>
      <c r="AU301" s="156" t="s">
        <v>86</v>
      </c>
      <c r="AY301" s="17" t="s">
        <v>149</v>
      </c>
      <c r="BE301" s="157">
        <f>IF(N301="základní",J301,0)</f>
        <v>0</v>
      </c>
      <c r="BF301" s="157">
        <f>IF(N301="snížená",J301,0)</f>
        <v>0</v>
      </c>
      <c r="BG301" s="157">
        <f>IF(N301="zákl. přenesená",J301,0)</f>
        <v>0</v>
      </c>
      <c r="BH301" s="157">
        <f>IF(N301="sníž. přenesená",J301,0)</f>
        <v>0</v>
      </c>
      <c r="BI301" s="157">
        <f>IF(N301="nulová",J301,0)</f>
        <v>0</v>
      </c>
      <c r="BJ301" s="17" t="s">
        <v>84</v>
      </c>
      <c r="BK301" s="157">
        <f>ROUND(I301*H301,2)</f>
        <v>0</v>
      </c>
      <c r="BL301" s="17" t="s">
        <v>156</v>
      </c>
      <c r="BM301" s="156" t="s">
        <v>591</v>
      </c>
    </row>
    <row r="302" spans="1:65" s="13" customFormat="1" ht="11.25">
      <c r="B302" s="158"/>
      <c r="D302" s="159" t="s">
        <v>181</v>
      </c>
      <c r="E302" s="160" t="s">
        <v>1</v>
      </c>
      <c r="F302" s="161" t="s">
        <v>592</v>
      </c>
      <c r="H302" s="162">
        <v>243.6</v>
      </c>
      <c r="I302" s="163"/>
      <c r="L302" s="158"/>
      <c r="M302" s="164"/>
      <c r="N302" s="165"/>
      <c r="O302" s="165"/>
      <c r="P302" s="165"/>
      <c r="Q302" s="165"/>
      <c r="R302" s="165"/>
      <c r="S302" s="165"/>
      <c r="T302" s="166"/>
      <c r="AT302" s="160" t="s">
        <v>181</v>
      </c>
      <c r="AU302" s="160" t="s">
        <v>86</v>
      </c>
      <c r="AV302" s="13" t="s">
        <v>86</v>
      </c>
      <c r="AW302" s="13" t="s">
        <v>32</v>
      </c>
      <c r="AX302" s="13" t="s">
        <v>84</v>
      </c>
      <c r="AY302" s="160" t="s">
        <v>149</v>
      </c>
    </row>
    <row r="303" spans="1:65" s="12" customFormat="1" ht="22.9" customHeight="1">
      <c r="B303" s="131"/>
      <c r="D303" s="132" t="s">
        <v>75</v>
      </c>
      <c r="E303" s="142" t="s">
        <v>593</v>
      </c>
      <c r="F303" s="142" t="s">
        <v>594</v>
      </c>
      <c r="I303" s="134"/>
      <c r="J303" s="143">
        <f>BK303</f>
        <v>0</v>
      </c>
      <c r="L303" s="131"/>
      <c r="M303" s="136"/>
      <c r="N303" s="137"/>
      <c r="O303" s="137"/>
      <c r="P303" s="138">
        <f>P304</f>
        <v>0</v>
      </c>
      <c r="Q303" s="137"/>
      <c r="R303" s="138">
        <f>R304</f>
        <v>0</v>
      </c>
      <c r="S303" s="137"/>
      <c r="T303" s="139">
        <f>T304</f>
        <v>0</v>
      </c>
      <c r="AR303" s="132" t="s">
        <v>84</v>
      </c>
      <c r="AT303" s="140" t="s">
        <v>75</v>
      </c>
      <c r="AU303" s="140" t="s">
        <v>84</v>
      </c>
      <c r="AY303" s="132" t="s">
        <v>149</v>
      </c>
      <c r="BK303" s="141">
        <f>BK304</f>
        <v>0</v>
      </c>
    </row>
    <row r="304" spans="1:65" s="2" customFormat="1" ht="24.2" customHeight="1">
      <c r="A304" s="32"/>
      <c r="B304" s="144"/>
      <c r="C304" s="145" t="s">
        <v>595</v>
      </c>
      <c r="D304" s="145" t="s">
        <v>151</v>
      </c>
      <c r="E304" s="146" t="s">
        <v>596</v>
      </c>
      <c r="F304" s="147" t="s">
        <v>597</v>
      </c>
      <c r="G304" s="148" t="s">
        <v>246</v>
      </c>
      <c r="H304" s="149">
        <v>1301.182</v>
      </c>
      <c r="I304" s="150"/>
      <c r="J304" s="151">
        <f>ROUND(I304*H304,2)</f>
        <v>0</v>
      </c>
      <c r="K304" s="147" t="s">
        <v>155</v>
      </c>
      <c r="L304" s="33"/>
      <c r="M304" s="152" t="s">
        <v>1</v>
      </c>
      <c r="N304" s="153" t="s">
        <v>41</v>
      </c>
      <c r="O304" s="58"/>
      <c r="P304" s="154">
        <f>O304*H304</f>
        <v>0</v>
      </c>
      <c r="Q304" s="154">
        <v>0</v>
      </c>
      <c r="R304" s="154">
        <f>Q304*H304</f>
        <v>0</v>
      </c>
      <c r="S304" s="154">
        <v>0</v>
      </c>
      <c r="T304" s="155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6" t="s">
        <v>156</v>
      </c>
      <c r="AT304" s="156" t="s">
        <v>151</v>
      </c>
      <c r="AU304" s="156" t="s">
        <v>86</v>
      </c>
      <c r="AY304" s="17" t="s">
        <v>149</v>
      </c>
      <c r="BE304" s="157">
        <f>IF(N304="základní",J304,0)</f>
        <v>0</v>
      </c>
      <c r="BF304" s="157">
        <f>IF(N304="snížená",J304,0)</f>
        <v>0</v>
      </c>
      <c r="BG304" s="157">
        <f>IF(N304="zákl. přenesená",J304,0)</f>
        <v>0</v>
      </c>
      <c r="BH304" s="157">
        <f>IF(N304="sníž. přenesená",J304,0)</f>
        <v>0</v>
      </c>
      <c r="BI304" s="157">
        <f>IF(N304="nulová",J304,0)</f>
        <v>0</v>
      </c>
      <c r="BJ304" s="17" t="s">
        <v>84</v>
      </c>
      <c r="BK304" s="157">
        <f>ROUND(I304*H304,2)</f>
        <v>0</v>
      </c>
      <c r="BL304" s="17" t="s">
        <v>156</v>
      </c>
      <c r="BM304" s="156" t="s">
        <v>598</v>
      </c>
    </row>
    <row r="305" spans="1:65" s="12" customFormat="1" ht="25.9" customHeight="1">
      <c r="B305" s="131"/>
      <c r="D305" s="132" t="s">
        <v>75</v>
      </c>
      <c r="E305" s="133" t="s">
        <v>599</v>
      </c>
      <c r="F305" s="133" t="s">
        <v>94</v>
      </c>
      <c r="I305" s="134"/>
      <c r="J305" s="135">
        <f>BK305</f>
        <v>0</v>
      </c>
      <c r="L305" s="131"/>
      <c r="M305" s="136"/>
      <c r="N305" s="137"/>
      <c r="O305" s="137"/>
      <c r="P305" s="138">
        <f>P306+P310+P312</f>
        <v>0</v>
      </c>
      <c r="Q305" s="137"/>
      <c r="R305" s="138">
        <f>R306+R310+R312</f>
        <v>0</v>
      </c>
      <c r="S305" s="137"/>
      <c r="T305" s="139">
        <f>T306+T310+T312</f>
        <v>0</v>
      </c>
      <c r="AR305" s="132" t="s">
        <v>168</v>
      </c>
      <c r="AT305" s="140" t="s">
        <v>75</v>
      </c>
      <c r="AU305" s="140" t="s">
        <v>76</v>
      </c>
      <c r="AY305" s="132" t="s">
        <v>149</v>
      </c>
      <c r="BK305" s="141">
        <f>BK306+BK310+BK312</f>
        <v>0</v>
      </c>
    </row>
    <row r="306" spans="1:65" s="12" customFormat="1" ht="22.9" customHeight="1">
      <c r="B306" s="131"/>
      <c r="D306" s="132" t="s">
        <v>75</v>
      </c>
      <c r="E306" s="142" t="s">
        <v>600</v>
      </c>
      <c r="F306" s="142" t="s">
        <v>601</v>
      </c>
      <c r="I306" s="134"/>
      <c r="J306" s="143">
        <f>BK306</f>
        <v>0</v>
      </c>
      <c r="L306" s="131"/>
      <c r="M306" s="136"/>
      <c r="N306" s="137"/>
      <c r="O306" s="137"/>
      <c r="P306" s="138">
        <f>SUM(P307:P309)</f>
        <v>0</v>
      </c>
      <c r="Q306" s="137"/>
      <c r="R306" s="138">
        <f>SUM(R307:R309)</f>
        <v>0</v>
      </c>
      <c r="S306" s="137"/>
      <c r="T306" s="139">
        <f>SUM(T307:T309)</f>
        <v>0</v>
      </c>
      <c r="AR306" s="132" t="s">
        <v>168</v>
      </c>
      <c r="AT306" s="140" t="s">
        <v>75</v>
      </c>
      <c r="AU306" s="140" t="s">
        <v>84</v>
      </c>
      <c r="AY306" s="132" t="s">
        <v>149</v>
      </c>
      <c r="BK306" s="141">
        <f>SUM(BK307:BK309)</f>
        <v>0</v>
      </c>
    </row>
    <row r="307" spans="1:65" s="2" customFormat="1" ht="14.45" customHeight="1">
      <c r="A307" s="32"/>
      <c r="B307" s="144"/>
      <c r="C307" s="145" t="s">
        <v>602</v>
      </c>
      <c r="D307" s="145" t="s">
        <v>151</v>
      </c>
      <c r="E307" s="146" t="s">
        <v>603</v>
      </c>
      <c r="F307" s="147" t="s">
        <v>604</v>
      </c>
      <c r="G307" s="148" t="s">
        <v>605</v>
      </c>
      <c r="H307" s="149">
        <v>1</v>
      </c>
      <c r="I307" s="150"/>
      <c r="J307" s="151">
        <f>ROUND(I307*H307,2)</f>
        <v>0</v>
      </c>
      <c r="K307" s="147" t="s">
        <v>155</v>
      </c>
      <c r="L307" s="33"/>
      <c r="M307" s="152" t="s">
        <v>1</v>
      </c>
      <c r="N307" s="153" t="s">
        <v>41</v>
      </c>
      <c r="O307" s="58"/>
      <c r="P307" s="154">
        <f>O307*H307</f>
        <v>0</v>
      </c>
      <c r="Q307" s="154">
        <v>0</v>
      </c>
      <c r="R307" s="154">
        <f>Q307*H307</f>
        <v>0</v>
      </c>
      <c r="S307" s="154">
        <v>0</v>
      </c>
      <c r="T307" s="155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6" t="s">
        <v>606</v>
      </c>
      <c r="AT307" s="156" t="s">
        <v>151</v>
      </c>
      <c r="AU307" s="156" t="s">
        <v>86</v>
      </c>
      <c r="AY307" s="17" t="s">
        <v>149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7" t="s">
        <v>84</v>
      </c>
      <c r="BK307" s="157">
        <f>ROUND(I307*H307,2)</f>
        <v>0</v>
      </c>
      <c r="BL307" s="17" t="s">
        <v>606</v>
      </c>
      <c r="BM307" s="156" t="s">
        <v>607</v>
      </c>
    </row>
    <row r="308" spans="1:65" s="2" customFormat="1" ht="14.45" customHeight="1">
      <c r="A308" s="32"/>
      <c r="B308" s="144"/>
      <c r="C308" s="145" t="s">
        <v>608</v>
      </c>
      <c r="D308" s="145" t="s">
        <v>151</v>
      </c>
      <c r="E308" s="146" t="s">
        <v>609</v>
      </c>
      <c r="F308" s="147" t="s">
        <v>610</v>
      </c>
      <c r="G308" s="148" t="s">
        <v>605</v>
      </c>
      <c r="H308" s="149">
        <v>1</v>
      </c>
      <c r="I308" s="150"/>
      <c r="J308" s="151">
        <f>ROUND(I308*H308,2)</f>
        <v>0</v>
      </c>
      <c r="K308" s="147" t="s">
        <v>155</v>
      </c>
      <c r="L308" s="33"/>
      <c r="M308" s="152" t="s">
        <v>1</v>
      </c>
      <c r="N308" s="153" t="s">
        <v>41</v>
      </c>
      <c r="O308" s="58"/>
      <c r="P308" s="154">
        <f>O308*H308</f>
        <v>0</v>
      </c>
      <c r="Q308" s="154">
        <v>0</v>
      </c>
      <c r="R308" s="154">
        <f>Q308*H308</f>
        <v>0</v>
      </c>
      <c r="S308" s="154">
        <v>0</v>
      </c>
      <c r="T308" s="155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6" t="s">
        <v>606</v>
      </c>
      <c r="AT308" s="156" t="s">
        <v>151</v>
      </c>
      <c r="AU308" s="156" t="s">
        <v>86</v>
      </c>
      <c r="AY308" s="17" t="s">
        <v>149</v>
      </c>
      <c r="BE308" s="157">
        <f>IF(N308="základní",J308,0)</f>
        <v>0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7" t="s">
        <v>84</v>
      </c>
      <c r="BK308" s="157">
        <f>ROUND(I308*H308,2)</f>
        <v>0</v>
      </c>
      <c r="BL308" s="17" t="s">
        <v>606</v>
      </c>
      <c r="BM308" s="156" t="s">
        <v>611</v>
      </c>
    </row>
    <row r="309" spans="1:65" s="2" customFormat="1" ht="14.45" customHeight="1">
      <c r="A309" s="32"/>
      <c r="B309" s="144"/>
      <c r="C309" s="145" t="s">
        <v>612</v>
      </c>
      <c r="D309" s="145" t="s">
        <v>151</v>
      </c>
      <c r="E309" s="146" t="s">
        <v>613</v>
      </c>
      <c r="F309" s="147" t="s">
        <v>614</v>
      </c>
      <c r="G309" s="148" t="s">
        <v>605</v>
      </c>
      <c r="H309" s="149">
        <v>1</v>
      </c>
      <c r="I309" s="150"/>
      <c r="J309" s="151">
        <f>ROUND(I309*H309,2)</f>
        <v>0</v>
      </c>
      <c r="K309" s="147" t="s">
        <v>155</v>
      </c>
      <c r="L309" s="33"/>
      <c r="M309" s="152" t="s">
        <v>1</v>
      </c>
      <c r="N309" s="153" t="s">
        <v>41</v>
      </c>
      <c r="O309" s="58"/>
      <c r="P309" s="154">
        <f>O309*H309</f>
        <v>0</v>
      </c>
      <c r="Q309" s="154">
        <v>0</v>
      </c>
      <c r="R309" s="154">
        <f>Q309*H309</f>
        <v>0</v>
      </c>
      <c r="S309" s="154">
        <v>0</v>
      </c>
      <c r="T309" s="155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6" t="s">
        <v>606</v>
      </c>
      <c r="AT309" s="156" t="s">
        <v>151</v>
      </c>
      <c r="AU309" s="156" t="s">
        <v>86</v>
      </c>
      <c r="AY309" s="17" t="s">
        <v>149</v>
      </c>
      <c r="BE309" s="157">
        <f>IF(N309="základní",J309,0)</f>
        <v>0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7" t="s">
        <v>84</v>
      </c>
      <c r="BK309" s="157">
        <f>ROUND(I309*H309,2)</f>
        <v>0</v>
      </c>
      <c r="BL309" s="17" t="s">
        <v>606</v>
      </c>
      <c r="BM309" s="156" t="s">
        <v>615</v>
      </c>
    </row>
    <row r="310" spans="1:65" s="12" customFormat="1" ht="22.9" customHeight="1">
      <c r="B310" s="131"/>
      <c r="D310" s="132" t="s">
        <v>75</v>
      </c>
      <c r="E310" s="142" t="s">
        <v>616</v>
      </c>
      <c r="F310" s="142" t="s">
        <v>617</v>
      </c>
      <c r="I310" s="134"/>
      <c r="J310" s="143">
        <f>BK310</f>
        <v>0</v>
      </c>
      <c r="L310" s="131"/>
      <c r="M310" s="136"/>
      <c r="N310" s="137"/>
      <c r="O310" s="137"/>
      <c r="P310" s="138">
        <f>P311</f>
        <v>0</v>
      </c>
      <c r="Q310" s="137"/>
      <c r="R310" s="138">
        <f>R311</f>
        <v>0</v>
      </c>
      <c r="S310" s="137"/>
      <c r="T310" s="139">
        <f>T311</f>
        <v>0</v>
      </c>
      <c r="AR310" s="132" t="s">
        <v>168</v>
      </c>
      <c r="AT310" s="140" t="s">
        <v>75</v>
      </c>
      <c r="AU310" s="140" t="s">
        <v>84</v>
      </c>
      <c r="AY310" s="132" t="s">
        <v>149</v>
      </c>
      <c r="BK310" s="141">
        <f>BK311</f>
        <v>0</v>
      </c>
    </row>
    <row r="311" spans="1:65" s="2" customFormat="1" ht="14.45" customHeight="1">
      <c r="A311" s="32"/>
      <c r="B311" s="144"/>
      <c r="C311" s="145" t="s">
        <v>618</v>
      </c>
      <c r="D311" s="145" t="s">
        <v>151</v>
      </c>
      <c r="E311" s="146" t="s">
        <v>619</v>
      </c>
      <c r="F311" s="147" t="s">
        <v>620</v>
      </c>
      <c r="G311" s="148" t="s">
        <v>605</v>
      </c>
      <c r="H311" s="149">
        <v>1</v>
      </c>
      <c r="I311" s="150"/>
      <c r="J311" s="151">
        <f>ROUND(I311*H311,2)</f>
        <v>0</v>
      </c>
      <c r="K311" s="147" t="s">
        <v>155</v>
      </c>
      <c r="L311" s="33"/>
      <c r="M311" s="152" t="s">
        <v>1</v>
      </c>
      <c r="N311" s="153" t="s">
        <v>41</v>
      </c>
      <c r="O311" s="58"/>
      <c r="P311" s="154">
        <f>O311*H311</f>
        <v>0</v>
      </c>
      <c r="Q311" s="154">
        <v>0</v>
      </c>
      <c r="R311" s="154">
        <f>Q311*H311</f>
        <v>0</v>
      </c>
      <c r="S311" s="154">
        <v>0</v>
      </c>
      <c r="T311" s="155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6" t="s">
        <v>606</v>
      </c>
      <c r="AT311" s="156" t="s">
        <v>151</v>
      </c>
      <c r="AU311" s="156" t="s">
        <v>86</v>
      </c>
      <c r="AY311" s="17" t="s">
        <v>149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7" t="s">
        <v>84</v>
      </c>
      <c r="BK311" s="157">
        <f>ROUND(I311*H311,2)</f>
        <v>0</v>
      </c>
      <c r="BL311" s="17" t="s">
        <v>606</v>
      </c>
      <c r="BM311" s="156" t="s">
        <v>621</v>
      </c>
    </row>
    <row r="312" spans="1:65" s="12" customFormat="1" ht="22.9" customHeight="1">
      <c r="B312" s="131"/>
      <c r="D312" s="132" t="s">
        <v>75</v>
      </c>
      <c r="E312" s="142" t="s">
        <v>622</v>
      </c>
      <c r="F312" s="142" t="s">
        <v>623</v>
      </c>
      <c r="I312" s="134"/>
      <c r="J312" s="143">
        <f>BK312</f>
        <v>0</v>
      </c>
      <c r="L312" s="131"/>
      <c r="M312" s="136"/>
      <c r="N312" s="137"/>
      <c r="O312" s="137"/>
      <c r="P312" s="138">
        <f>P313</f>
        <v>0</v>
      </c>
      <c r="Q312" s="137"/>
      <c r="R312" s="138">
        <f>R313</f>
        <v>0</v>
      </c>
      <c r="S312" s="137"/>
      <c r="T312" s="139">
        <f>T313</f>
        <v>0</v>
      </c>
      <c r="AR312" s="132" t="s">
        <v>168</v>
      </c>
      <c r="AT312" s="140" t="s">
        <v>75</v>
      </c>
      <c r="AU312" s="140" t="s">
        <v>84</v>
      </c>
      <c r="AY312" s="132" t="s">
        <v>149</v>
      </c>
      <c r="BK312" s="141">
        <f>BK313</f>
        <v>0</v>
      </c>
    </row>
    <row r="313" spans="1:65" s="2" customFormat="1" ht="24.2" customHeight="1">
      <c r="A313" s="32"/>
      <c r="B313" s="144"/>
      <c r="C313" s="145" t="s">
        <v>624</v>
      </c>
      <c r="D313" s="145" t="s">
        <v>151</v>
      </c>
      <c r="E313" s="146" t="s">
        <v>625</v>
      </c>
      <c r="F313" s="147" t="s">
        <v>626</v>
      </c>
      <c r="G313" s="148" t="s">
        <v>289</v>
      </c>
      <c r="H313" s="149">
        <v>2</v>
      </c>
      <c r="I313" s="150"/>
      <c r="J313" s="151">
        <f>ROUND(I313*H313,2)</f>
        <v>0</v>
      </c>
      <c r="K313" s="147" t="s">
        <v>1</v>
      </c>
      <c r="L313" s="33"/>
      <c r="M313" s="192" t="s">
        <v>1</v>
      </c>
      <c r="N313" s="193" t="s">
        <v>41</v>
      </c>
      <c r="O313" s="194"/>
      <c r="P313" s="195">
        <f>O313*H313</f>
        <v>0</v>
      </c>
      <c r="Q313" s="195">
        <v>0</v>
      </c>
      <c r="R313" s="195">
        <f>Q313*H313</f>
        <v>0</v>
      </c>
      <c r="S313" s="195">
        <v>0</v>
      </c>
      <c r="T313" s="196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6" t="s">
        <v>606</v>
      </c>
      <c r="AT313" s="156" t="s">
        <v>151</v>
      </c>
      <c r="AU313" s="156" t="s">
        <v>86</v>
      </c>
      <c r="AY313" s="17" t="s">
        <v>149</v>
      </c>
      <c r="BE313" s="157">
        <f>IF(N313="základní",J313,0)</f>
        <v>0</v>
      </c>
      <c r="BF313" s="157">
        <f>IF(N313="snížená",J313,0)</f>
        <v>0</v>
      </c>
      <c r="BG313" s="157">
        <f>IF(N313="zákl. přenesená",J313,0)</f>
        <v>0</v>
      </c>
      <c r="BH313" s="157">
        <f>IF(N313="sníž. přenesená",J313,0)</f>
        <v>0</v>
      </c>
      <c r="BI313" s="157">
        <f>IF(N313="nulová",J313,0)</f>
        <v>0</v>
      </c>
      <c r="BJ313" s="17" t="s">
        <v>84</v>
      </c>
      <c r="BK313" s="157">
        <f>ROUND(I313*H313,2)</f>
        <v>0</v>
      </c>
      <c r="BL313" s="17" t="s">
        <v>606</v>
      </c>
      <c r="BM313" s="156" t="s">
        <v>627</v>
      </c>
    </row>
    <row r="314" spans="1:65" s="2" customFormat="1" ht="6.95" customHeight="1">
      <c r="A314" s="32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33"/>
      <c r="M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</row>
  </sheetData>
  <autoFilter ref="C127:K313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3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89</v>
      </c>
      <c r="AZ2" s="93" t="s">
        <v>628</v>
      </c>
      <c r="BA2" s="93" t="s">
        <v>1</v>
      </c>
      <c r="BB2" s="93" t="s">
        <v>1</v>
      </c>
      <c r="BC2" s="93" t="s">
        <v>629</v>
      </c>
      <c r="BD2" s="93" t="s">
        <v>86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  <c r="AZ3" s="93" t="s">
        <v>96</v>
      </c>
      <c r="BA3" s="93" t="s">
        <v>1</v>
      </c>
      <c r="BB3" s="93" t="s">
        <v>1</v>
      </c>
      <c r="BC3" s="93" t="s">
        <v>630</v>
      </c>
      <c r="BD3" s="93" t="s">
        <v>86</v>
      </c>
    </row>
    <row r="4" spans="1:56" s="1" customFormat="1" ht="24.95" customHeight="1">
      <c r="B4" s="20"/>
      <c r="D4" s="21" t="s">
        <v>100</v>
      </c>
      <c r="L4" s="20"/>
      <c r="M4" s="94" t="s">
        <v>10</v>
      </c>
      <c r="AT4" s="17" t="s">
        <v>3</v>
      </c>
      <c r="AZ4" s="93" t="s">
        <v>98</v>
      </c>
      <c r="BA4" s="93" t="s">
        <v>1</v>
      </c>
      <c r="BB4" s="93" t="s">
        <v>1</v>
      </c>
      <c r="BC4" s="93" t="s">
        <v>161</v>
      </c>
      <c r="BD4" s="93" t="s">
        <v>86</v>
      </c>
    </row>
    <row r="5" spans="1:56" s="1" customFormat="1" ht="6.95" customHeight="1">
      <c r="B5" s="20"/>
      <c r="L5" s="20"/>
      <c r="AZ5" s="93" t="s">
        <v>101</v>
      </c>
      <c r="BA5" s="93" t="s">
        <v>1</v>
      </c>
      <c r="BB5" s="93" t="s">
        <v>1</v>
      </c>
      <c r="BC5" s="93" t="s">
        <v>631</v>
      </c>
      <c r="BD5" s="93" t="s">
        <v>86</v>
      </c>
    </row>
    <row r="6" spans="1:56" s="1" customFormat="1" ht="12" customHeight="1">
      <c r="B6" s="20"/>
      <c r="D6" s="27" t="s">
        <v>16</v>
      </c>
      <c r="L6" s="20"/>
      <c r="AZ6" s="93" t="s">
        <v>103</v>
      </c>
      <c r="BA6" s="93" t="s">
        <v>1</v>
      </c>
      <c r="BB6" s="93" t="s">
        <v>1</v>
      </c>
      <c r="BC6" s="93" t="s">
        <v>213</v>
      </c>
      <c r="BD6" s="93" t="s">
        <v>86</v>
      </c>
    </row>
    <row r="7" spans="1:56" s="1" customFormat="1" ht="16.5" customHeight="1">
      <c r="B7" s="20"/>
      <c r="E7" s="244" t="str">
        <f>'Rekapitulace stavby'!K6</f>
        <v>Nový chodník a úprava stávajícího parkoviště na ulici Žerotínova</v>
      </c>
      <c r="F7" s="245"/>
      <c r="G7" s="245"/>
      <c r="H7" s="245"/>
      <c r="L7" s="20"/>
      <c r="AZ7" s="93" t="s">
        <v>105</v>
      </c>
      <c r="BA7" s="93" t="s">
        <v>1</v>
      </c>
      <c r="BB7" s="93" t="s">
        <v>1</v>
      </c>
      <c r="BC7" s="93" t="s">
        <v>632</v>
      </c>
      <c r="BD7" s="93" t="s">
        <v>86</v>
      </c>
    </row>
    <row r="8" spans="1:56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107</v>
      </c>
      <c r="BA8" s="93" t="s">
        <v>1</v>
      </c>
      <c r="BB8" s="93" t="s">
        <v>1</v>
      </c>
      <c r="BC8" s="93" t="s">
        <v>335</v>
      </c>
      <c r="BD8" s="93" t="s">
        <v>86</v>
      </c>
    </row>
    <row r="9" spans="1:56" s="2" customFormat="1" ht="16.5" customHeight="1">
      <c r="A9" s="32"/>
      <c r="B9" s="33"/>
      <c r="C9" s="32"/>
      <c r="D9" s="32"/>
      <c r="E9" s="205" t="s">
        <v>633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113</v>
      </c>
      <c r="BA9" s="93" t="s">
        <v>1</v>
      </c>
      <c r="BB9" s="93" t="s">
        <v>1</v>
      </c>
      <c r="BC9" s="93" t="s">
        <v>634</v>
      </c>
      <c r="BD9" s="93" t="s">
        <v>86</v>
      </c>
    </row>
    <row r="10" spans="1:5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3" t="s">
        <v>115</v>
      </c>
      <c r="BA10" s="93" t="s">
        <v>1</v>
      </c>
      <c r="BB10" s="93" t="s">
        <v>1</v>
      </c>
      <c r="BC10" s="93" t="s">
        <v>635</v>
      </c>
      <c r="BD10" s="93" t="s">
        <v>86</v>
      </c>
    </row>
    <row r="11" spans="1:5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28. 4. 2021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32" t="s">
        <v>1</v>
      </c>
      <c r="F27" s="232"/>
      <c r="G27" s="232"/>
      <c r="H27" s="23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ROUND(J125,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ROUND((SUM(BE125:BE256)),  2)</f>
        <v>0</v>
      </c>
      <c r="G33" s="32"/>
      <c r="H33" s="32"/>
      <c r="I33" s="101">
        <v>0.21</v>
      </c>
      <c r="J33" s="100">
        <f>ROUND(((SUM(BE125:BE256))*I33),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ROUND((SUM(BF125:BF256)),  2)</f>
        <v>0</v>
      </c>
      <c r="G34" s="32"/>
      <c r="H34" s="32"/>
      <c r="I34" s="101">
        <v>0.15</v>
      </c>
      <c r="J34" s="100">
        <f>ROUND(((SUM(BF125:BF256))*I34),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43</v>
      </c>
      <c r="F35" s="100">
        <f>ROUND((SUM(BG125:BG256)),  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44</v>
      </c>
      <c r="F36" s="100">
        <f>ROUND((SUM(BH125:BH256)),  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45</v>
      </c>
      <c r="F37" s="100">
        <f>ROUND((SUM(BI125:BI256)),  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4" t="str">
        <f>E7</f>
        <v>Nový chodník a úprava stávajícího parkoviště na ulici Žerotínova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05" t="str">
        <f>E9</f>
        <v>102 - SO 102 Chodník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28. 4. 2021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0" t="s">
        <v>118</v>
      </c>
      <c r="D94" s="102"/>
      <c r="E94" s="102"/>
      <c r="F94" s="102"/>
      <c r="G94" s="102"/>
      <c r="H94" s="102"/>
      <c r="I94" s="102"/>
      <c r="J94" s="111" t="s">
        <v>119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120</v>
      </c>
      <c r="D96" s="32"/>
      <c r="E96" s="32"/>
      <c r="F96" s="32"/>
      <c r="G96" s="32"/>
      <c r="H96" s="32"/>
      <c r="I96" s="32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121</v>
      </c>
    </row>
    <row r="97" spans="1:31" s="9" customFormat="1" ht="24.95" customHeight="1">
      <c r="B97" s="113"/>
      <c r="D97" s="114" t="s">
        <v>122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1:31" s="10" customFormat="1" ht="19.899999999999999" customHeight="1">
      <c r="B98" s="117"/>
      <c r="D98" s="118" t="s">
        <v>123</v>
      </c>
      <c r="E98" s="119"/>
      <c r="F98" s="119"/>
      <c r="G98" s="119"/>
      <c r="H98" s="119"/>
      <c r="I98" s="119"/>
      <c r="J98" s="120">
        <f>J127</f>
        <v>0</v>
      </c>
      <c r="L98" s="117"/>
    </row>
    <row r="99" spans="1:31" s="10" customFormat="1" ht="19.899999999999999" customHeight="1">
      <c r="B99" s="117"/>
      <c r="D99" s="118" t="s">
        <v>126</v>
      </c>
      <c r="E99" s="119"/>
      <c r="F99" s="119"/>
      <c r="G99" s="119"/>
      <c r="H99" s="119"/>
      <c r="I99" s="119"/>
      <c r="J99" s="120">
        <f>J180</f>
        <v>0</v>
      </c>
      <c r="L99" s="117"/>
    </row>
    <row r="100" spans="1:31" s="10" customFormat="1" ht="19.899999999999999" customHeight="1">
      <c r="B100" s="117"/>
      <c r="D100" s="118" t="s">
        <v>127</v>
      </c>
      <c r="E100" s="119"/>
      <c r="F100" s="119"/>
      <c r="G100" s="119"/>
      <c r="H100" s="119"/>
      <c r="I100" s="119"/>
      <c r="J100" s="120">
        <f>J211</f>
        <v>0</v>
      </c>
      <c r="L100" s="117"/>
    </row>
    <row r="101" spans="1:31" s="10" customFormat="1" ht="19.899999999999999" customHeight="1">
      <c r="B101" s="117"/>
      <c r="D101" s="118" t="s">
        <v>128</v>
      </c>
      <c r="E101" s="119"/>
      <c r="F101" s="119"/>
      <c r="G101" s="119"/>
      <c r="H101" s="119"/>
      <c r="I101" s="119"/>
      <c r="J101" s="120">
        <f>J233</f>
        <v>0</v>
      </c>
      <c r="L101" s="117"/>
    </row>
    <row r="102" spans="1:31" s="10" customFormat="1" ht="19.899999999999999" customHeight="1">
      <c r="B102" s="117"/>
      <c r="D102" s="118" t="s">
        <v>129</v>
      </c>
      <c r="E102" s="119"/>
      <c r="F102" s="119"/>
      <c r="G102" s="119"/>
      <c r="H102" s="119"/>
      <c r="I102" s="119"/>
      <c r="J102" s="120">
        <f>J248</f>
        <v>0</v>
      </c>
      <c r="L102" s="117"/>
    </row>
    <row r="103" spans="1:31" s="9" customFormat="1" ht="24.95" customHeight="1">
      <c r="B103" s="113"/>
      <c r="D103" s="114" t="s">
        <v>130</v>
      </c>
      <c r="E103" s="115"/>
      <c r="F103" s="115"/>
      <c r="G103" s="115"/>
      <c r="H103" s="115"/>
      <c r="I103" s="115"/>
      <c r="J103" s="116">
        <f>J250</f>
        <v>0</v>
      </c>
      <c r="L103" s="113"/>
    </row>
    <row r="104" spans="1:31" s="10" customFormat="1" ht="19.899999999999999" customHeight="1">
      <c r="B104" s="117"/>
      <c r="D104" s="118" t="s">
        <v>131</v>
      </c>
      <c r="E104" s="119"/>
      <c r="F104" s="119"/>
      <c r="G104" s="119"/>
      <c r="H104" s="119"/>
      <c r="I104" s="119"/>
      <c r="J104" s="120">
        <f>J251</f>
        <v>0</v>
      </c>
      <c r="L104" s="117"/>
    </row>
    <row r="105" spans="1:31" s="10" customFormat="1" ht="19.899999999999999" customHeight="1">
      <c r="B105" s="117"/>
      <c r="D105" s="118" t="s">
        <v>132</v>
      </c>
      <c r="E105" s="119"/>
      <c r="F105" s="119"/>
      <c r="G105" s="119"/>
      <c r="H105" s="119"/>
      <c r="I105" s="119"/>
      <c r="J105" s="120">
        <f>J255</f>
        <v>0</v>
      </c>
      <c r="L105" s="117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134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44" t="str">
        <f>E7</f>
        <v>Nový chodník a úprava stávajícího parkoviště na ulici Žerotínova</v>
      </c>
      <c r="F115" s="245"/>
      <c r="G115" s="245"/>
      <c r="H115" s="245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109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05" t="str">
        <f>E9</f>
        <v>102 - SO 102 Chodník</v>
      </c>
      <c r="F117" s="246"/>
      <c r="G117" s="246"/>
      <c r="H117" s="246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>Valašské Meziříčí</v>
      </c>
      <c r="G119" s="32"/>
      <c r="H119" s="32"/>
      <c r="I119" s="27" t="s">
        <v>22</v>
      </c>
      <c r="J119" s="55" t="str">
        <f>IF(J12="","",J12)</f>
        <v>28. 4. 2021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24</v>
      </c>
      <c r="D121" s="32"/>
      <c r="E121" s="32"/>
      <c r="F121" s="25" t="str">
        <f>E15</f>
        <v>Město Valašské Meziříčí</v>
      </c>
      <c r="G121" s="32"/>
      <c r="H121" s="32"/>
      <c r="I121" s="27" t="s">
        <v>30</v>
      </c>
      <c r="J121" s="30" t="str">
        <f>E21</f>
        <v>LZ-PROJEKT plus s.r.o.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28</v>
      </c>
      <c r="D122" s="32"/>
      <c r="E122" s="32"/>
      <c r="F122" s="25" t="str">
        <f>IF(E18="","",E18)</f>
        <v>Vyplň údaj</v>
      </c>
      <c r="G122" s="32"/>
      <c r="H122" s="32"/>
      <c r="I122" s="27" t="s">
        <v>33</v>
      </c>
      <c r="J122" s="30" t="str">
        <f>E24</f>
        <v>Fajfrová Irena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1"/>
      <c r="B124" s="122"/>
      <c r="C124" s="123" t="s">
        <v>135</v>
      </c>
      <c r="D124" s="124" t="s">
        <v>61</v>
      </c>
      <c r="E124" s="124" t="s">
        <v>57</v>
      </c>
      <c r="F124" s="124" t="s">
        <v>58</v>
      </c>
      <c r="G124" s="124" t="s">
        <v>136</v>
      </c>
      <c r="H124" s="124" t="s">
        <v>137</v>
      </c>
      <c r="I124" s="124" t="s">
        <v>138</v>
      </c>
      <c r="J124" s="124" t="s">
        <v>119</v>
      </c>
      <c r="K124" s="125" t="s">
        <v>139</v>
      </c>
      <c r="L124" s="126"/>
      <c r="M124" s="62" t="s">
        <v>1</v>
      </c>
      <c r="N124" s="63" t="s">
        <v>40</v>
      </c>
      <c r="O124" s="63" t="s">
        <v>140</v>
      </c>
      <c r="P124" s="63" t="s">
        <v>141</v>
      </c>
      <c r="Q124" s="63" t="s">
        <v>142</v>
      </c>
      <c r="R124" s="63" t="s">
        <v>143</v>
      </c>
      <c r="S124" s="63" t="s">
        <v>144</v>
      </c>
      <c r="T124" s="64" t="s">
        <v>145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5" s="2" customFormat="1" ht="22.9" customHeight="1">
      <c r="A125" s="32"/>
      <c r="B125" s="33"/>
      <c r="C125" s="69" t="s">
        <v>146</v>
      </c>
      <c r="D125" s="32"/>
      <c r="E125" s="32"/>
      <c r="F125" s="32"/>
      <c r="G125" s="32"/>
      <c r="H125" s="32"/>
      <c r="I125" s="32"/>
      <c r="J125" s="127">
        <f>BK125</f>
        <v>0</v>
      </c>
      <c r="K125" s="32"/>
      <c r="L125" s="33"/>
      <c r="M125" s="65"/>
      <c r="N125" s="56"/>
      <c r="O125" s="66"/>
      <c r="P125" s="128">
        <f>P126+P250</f>
        <v>0</v>
      </c>
      <c r="Q125" s="66"/>
      <c r="R125" s="128">
        <f>R126+R250</f>
        <v>571.99114842000006</v>
      </c>
      <c r="S125" s="66"/>
      <c r="T125" s="129">
        <f>T126+T250</f>
        <v>221.15999999999997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75</v>
      </c>
      <c r="AU125" s="17" t="s">
        <v>121</v>
      </c>
      <c r="BK125" s="130">
        <f>BK126+BK250</f>
        <v>0</v>
      </c>
    </row>
    <row r="126" spans="1:65" s="12" customFormat="1" ht="25.9" customHeight="1">
      <c r="B126" s="131"/>
      <c r="D126" s="132" t="s">
        <v>75</v>
      </c>
      <c r="E126" s="133" t="s">
        <v>147</v>
      </c>
      <c r="F126" s="133" t="s">
        <v>148</v>
      </c>
      <c r="I126" s="134"/>
      <c r="J126" s="135">
        <f>BK126</f>
        <v>0</v>
      </c>
      <c r="L126" s="131"/>
      <c r="M126" s="136"/>
      <c r="N126" s="137"/>
      <c r="O126" s="137"/>
      <c r="P126" s="138">
        <f>P127+P180+P211+P233+P248</f>
        <v>0</v>
      </c>
      <c r="Q126" s="137"/>
      <c r="R126" s="138">
        <f>R127+R180+R211+R233+R248</f>
        <v>571.99114842000006</v>
      </c>
      <c r="S126" s="137"/>
      <c r="T126" s="139">
        <f>T127+T180+T211+T233+T248</f>
        <v>221.15999999999997</v>
      </c>
      <c r="AR126" s="132" t="s">
        <v>84</v>
      </c>
      <c r="AT126" s="140" t="s">
        <v>75</v>
      </c>
      <c r="AU126" s="140" t="s">
        <v>76</v>
      </c>
      <c r="AY126" s="132" t="s">
        <v>149</v>
      </c>
      <c r="BK126" s="141">
        <f>BK127+BK180+BK211+BK233+BK248</f>
        <v>0</v>
      </c>
    </row>
    <row r="127" spans="1:65" s="12" customFormat="1" ht="22.9" customHeight="1">
      <c r="B127" s="131"/>
      <c r="D127" s="132" t="s">
        <v>75</v>
      </c>
      <c r="E127" s="142" t="s">
        <v>84</v>
      </c>
      <c r="F127" s="142" t="s">
        <v>150</v>
      </c>
      <c r="I127" s="134"/>
      <c r="J127" s="143">
        <f>BK127</f>
        <v>0</v>
      </c>
      <c r="L127" s="131"/>
      <c r="M127" s="136"/>
      <c r="N127" s="137"/>
      <c r="O127" s="137"/>
      <c r="P127" s="138">
        <f>SUM(P128:P179)</f>
        <v>0</v>
      </c>
      <c r="Q127" s="137"/>
      <c r="R127" s="138">
        <f>SUM(R128:R179)</f>
        <v>2.7417999999999998E-2</v>
      </c>
      <c r="S127" s="137"/>
      <c r="T127" s="139">
        <f>SUM(T128:T179)</f>
        <v>219.89999999999998</v>
      </c>
      <c r="AR127" s="132" t="s">
        <v>84</v>
      </c>
      <c r="AT127" s="140" t="s">
        <v>75</v>
      </c>
      <c r="AU127" s="140" t="s">
        <v>84</v>
      </c>
      <c r="AY127" s="132" t="s">
        <v>149</v>
      </c>
      <c r="BK127" s="141">
        <f>SUM(BK128:BK179)</f>
        <v>0</v>
      </c>
    </row>
    <row r="128" spans="1:65" s="2" customFormat="1" ht="24.2" customHeight="1">
      <c r="A128" s="32"/>
      <c r="B128" s="144"/>
      <c r="C128" s="145" t="s">
        <v>84</v>
      </c>
      <c r="D128" s="145" t="s">
        <v>151</v>
      </c>
      <c r="E128" s="146" t="s">
        <v>162</v>
      </c>
      <c r="F128" s="147" t="s">
        <v>163</v>
      </c>
      <c r="G128" s="148" t="s">
        <v>154</v>
      </c>
      <c r="H128" s="149">
        <v>6</v>
      </c>
      <c r="I128" s="150"/>
      <c r="J128" s="151">
        <f>ROUND(I128*H128,2)</f>
        <v>0</v>
      </c>
      <c r="K128" s="147" t="s">
        <v>155</v>
      </c>
      <c r="L128" s="33"/>
      <c r="M128" s="152" t="s">
        <v>1</v>
      </c>
      <c r="N128" s="153" t="s">
        <v>41</v>
      </c>
      <c r="O128" s="58"/>
      <c r="P128" s="154">
        <f>O128*H128</f>
        <v>0</v>
      </c>
      <c r="Q128" s="154">
        <v>0</v>
      </c>
      <c r="R128" s="154">
        <f>Q128*H128</f>
        <v>0</v>
      </c>
      <c r="S128" s="154">
        <v>0.26</v>
      </c>
      <c r="T128" s="155">
        <f>S128*H128</f>
        <v>1.56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156</v>
      </c>
      <c r="AT128" s="156" t="s">
        <v>151</v>
      </c>
      <c r="AU128" s="156" t="s">
        <v>86</v>
      </c>
      <c r="AY128" s="17" t="s">
        <v>149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7" t="s">
        <v>84</v>
      </c>
      <c r="BK128" s="157">
        <f>ROUND(I128*H128,2)</f>
        <v>0</v>
      </c>
      <c r="BL128" s="17" t="s">
        <v>156</v>
      </c>
      <c r="BM128" s="156" t="s">
        <v>636</v>
      </c>
    </row>
    <row r="129" spans="1:65" s="2" customFormat="1" ht="24.2" customHeight="1">
      <c r="A129" s="32"/>
      <c r="B129" s="144"/>
      <c r="C129" s="145" t="s">
        <v>86</v>
      </c>
      <c r="D129" s="145" t="s">
        <v>151</v>
      </c>
      <c r="E129" s="146" t="s">
        <v>637</v>
      </c>
      <c r="F129" s="147" t="s">
        <v>638</v>
      </c>
      <c r="G129" s="148" t="s">
        <v>154</v>
      </c>
      <c r="H129" s="149">
        <v>108</v>
      </c>
      <c r="I129" s="150"/>
      <c r="J129" s="151">
        <f>ROUND(I129*H129,2)</f>
        <v>0</v>
      </c>
      <c r="K129" s="147" t="s">
        <v>155</v>
      </c>
      <c r="L129" s="33"/>
      <c r="M129" s="152" t="s">
        <v>1</v>
      </c>
      <c r="N129" s="153" t="s">
        <v>41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0.28999999999999998</v>
      </c>
      <c r="T129" s="155">
        <f>S129*H129</f>
        <v>31.319999999999997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156</v>
      </c>
      <c r="AT129" s="156" t="s">
        <v>151</v>
      </c>
      <c r="AU129" s="156" t="s">
        <v>86</v>
      </c>
      <c r="AY129" s="17" t="s">
        <v>149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84</v>
      </c>
      <c r="BK129" s="157">
        <f>ROUND(I129*H129,2)</f>
        <v>0</v>
      </c>
      <c r="BL129" s="17" t="s">
        <v>156</v>
      </c>
      <c r="BM129" s="156" t="s">
        <v>639</v>
      </c>
    </row>
    <row r="130" spans="1:65" s="2" customFormat="1" ht="24.2" customHeight="1">
      <c r="A130" s="32"/>
      <c r="B130" s="144"/>
      <c r="C130" s="145" t="s">
        <v>161</v>
      </c>
      <c r="D130" s="145" t="s">
        <v>151</v>
      </c>
      <c r="E130" s="146" t="s">
        <v>640</v>
      </c>
      <c r="F130" s="147" t="s">
        <v>641</v>
      </c>
      <c r="G130" s="148" t="s">
        <v>154</v>
      </c>
      <c r="H130" s="149">
        <v>145</v>
      </c>
      <c r="I130" s="150"/>
      <c r="J130" s="151">
        <f>ROUND(I130*H130,2)</f>
        <v>0</v>
      </c>
      <c r="K130" s="147" t="s">
        <v>155</v>
      </c>
      <c r="L130" s="33"/>
      <c r="M130" s="152" t="s">
        <v>1</v>
      </c>
      <c r="N130" s="153" t="s">
        <v>41</v>
      </c>
      <c r="O130" s="58"/>
      <c r="P130" s="154">
        <f>O130*H130</f>
        <v>0</v>
      </c>
      <c r="Q130" s="154">
        <v>0</v>
      </c>
      <c r="R130" s="154">
        <f>Q130*H130</f>
        <v>0</v>
      </c>
      <c r="S130" s="154">
        <v>0.44</v>
      </c>
      <c r="T130" s="155">
        <f>S130*H130</f>
        <v>63.8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156</v>
      </c>
      <c r="AT130" s="156" t="s">
        <v>151</v>
      </c>
      <c r="AU130" s="156" t="s">
        <v>86</v>
      </c>
      <c r="AY130" s="17" t="s">
        <v>149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7" t="s">
        <v>84</v>
      </c>
      <c r="BK130" s="157">
        <f>ROUND(I130*H130,2)</f>
        <v>0</v>
      </c>
      <c r="BL130" s="17" t="s">
        <v>156</v>
      </c>
      <c r="BM130" s="156" t="s">
        <v>642</v>
      </c>
    </row>
    <row r="131" spans="1:65" s="2" customFormat="1" ht="24.2" customHeight="1">
      <c r="A131" s="32"/>
      <c r="B131" s="144"/>
      <c r="C131" s="145" t="s">
        <v>156</v>
      </c>
      <c r="D131" s="145" t="s">
        <v>151</v>
      </c>
      <c r="E131" s="146" t="s">
        <v>643</v>
      </c>
      <c r="F131" s="147" t="s">
        <v>644</v>
      </c>
      <c r="G131" s="148" t="s">
        <v>154</v>
      </c>
      <c r="H131" s="149">
        <v>108</v>
      </c>
      <c r="I131" s="150"/>
      <c r="J131" s="151">
        <f>ROUND(I131*H131,2)</f>
        <v>0</v>
      </c>
      <c r="K131" s="147" t="s">
        <v>155</v>
      </c>
      <c r="L131" s="33"/>
      <c r="M131" s="152" t="s">
        <v>1</v>
      </c>
      <c r="N131" s="153" t="s">
        <v>41</v>
      </c>
      <c r="O131" s="58"/>
      <c r="P131" s="154">
        <f>O131*H131</f>
        <v>0</v>
      </c>
      <c r="Q131" s="154">
        <v>0</v>
      </c>
      <c r="R131" s="154">
        <f>Q131*H131</f>
        <v>0</v>
      </c>
      <c r="S131" s="154">
        <v>0.22</v>
      </c>
      <c r="T131" s="155">
        <f>S131*H131</f>
        <v>23.76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156</v>
      </c>
      <c r="AT131" s="156" t="s">
        <v>151</v>
      </c>
      <c r="AU131" s="156" t="s">
        <v>86</v>
      </c>
      <c r="AY131" s="17" t="s">
        <v>149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84</v>
      </c>
      <c r="BK131" s="157">
        <f>ROUND(I131*H131,2)</f>
        <v>0</v>
      </c>
      <c r="BL131" s="17" t="s">
        <v>156</v>
      </c>
      <c r="BM131" s="156" t="s">
        <v>645</v>
      </c>
    </row>
    <row r="132" spans="1:65" s="15" customFormat="1" ht="11.25">
      <c r="B132" s="175"/>
      <c r="D132" s="159" t="s">
        <v>181</v>
      </c>
      <c r="E132" s="176" t="s">
        <v>1</v>
      </c>
      <c r="F132" s="177" t="s">
        <v>646</v>
      </c>
      <c r="H132" s="176" t="s">
        <v>1</v>
      </c>
      <c r="I132" s="178"/>
      <c r="L132" s="175"/>
      <c r="M132" s="179"/>
      <c r="N132" s="180"/>
      <c r="O132" s="180"/>
      <c r="P132" s="180"/>
      <c r="Q132" s="180"/>
      <c r="R132" s="180"/>
      <c r="S132" s="180"/>
      <c r="T132" s="181"/>
      <c r="AT132" s="176" t="s">
        <v>181</v>
      </c>
      <c r="AU132" s="176" t="s">
        <v>86</v>
      </c>
      <c r="AV132" s="15" t="s">
        <v>84</v>
      </c>
      <c r="AW132" s="15" t="s">
        <v>32</v>
      </c>
      <c r="AX132" s="15" t="s">
        <v>76</v>
      </c>
      <c r="AY132" s="176" t="s">
        <v>149</v>
      </c>
    </row>
    <row r="133" spans="1:65" s="13" customFormat="1" ht="11.25">
      <c r="B133" s="158"/>
      <c r="D133" s="159" t="s">
        <v>181</v>
      </c>
      <c r="E133" s="160" t="s">
        <v>1</v>
      </c>
      <c r="F133" s="161" t="s">
        <v>647</v>
      </c>
      <c r="H133" s="162">
        <v>108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181</v>
      </c>
      <c r="AU133" s="160" t="s">
        <v>86</v>
      </c>
      <c r="AV133" s="13" t="s">
        <v>86</v>
      </c>
      <c r="AW133" s="13" t="s">
        <v>32</v>
      </c>
      <c r="AX133" s="13" t="s">
        <v>84</v>
      </c>
      <c r="AY133" s="160" t="s">
        <v>149</v>
      </c>
    </row>
    <row r="134" spans="1:65" s="2" customFormat="1" ht="24.2" customHeight="1">
      <c r="A134" s="32"/>
      <c r="B134" s="144"/>
      <c r="C134" s="145" t="s">
        <v>168</v>
      </c>
      <c r="D134" s="145" t="s">
        <v>151</v>
      </c>
      <c r="E134" s="146" t="s">
        <v>648</v>
      </c>
      <c r="F134" s="147" t="s">
        <v>649</v>
      </c>
      <c r="G134" s="148" t="s">
        <v>154</v>
      </c>
      <c r="H134" s="149">
        <v>145</v>
      </c>
      <c r="I134" s="150"/>
      <c r="J134" s="151">
        <f>ROUND(I134*H134,2)</f>
        <v>0</v>
      </c>
      <c r="K134" s="147" t="s">
        <v>155</v>
      </c>
      <c r="L134" s="33"/>
      <c r="M134" s="152" t="s">
        <v>1</v>
      </c>
      <c r="N134" s="153" t="s">
        <v>41</v>
      </c>
      <c r="O134" s="58"/>
      <c r="P134" s="154">
        <f>O134*H134</f>
        <v>0</v>
      </c>
      <c r="Q134" s="154">
        <v>0</v>
      </c>
      <c r="R134" s="154">
        <f>Q134*H134</f>
        <v>0</v>
      </c>
      <c r="S134" s="154">
        <v>0.316</v>
      </c>
      <c r="T134" s="155">
        <f>S134*H134</f>
        <v>45.82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156</v>
      </c>
      <c r="AT134" s="156" t="s">
        <v>151</v>
      </c>
      <c r="AU134" s="156" t="s">
        <v>86</v>
      </c>
      <c r="AY134" s="17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84</v>
      </c>
      <c r="BK134" s="157">
        <f>ROUND(I134*H134,2)</f>
        <v>0</v>
      </c>
      <c r="BL134" s="17" t="s">
        <v>156</v>
      </c>
      <c r="BM134" s="156" t="s">
        <v>650</v>
      </c>
    </row>
    <row r="135" spans="1:65" s="15" customFormat="1" ht="11.25">
      <c r="B135" s="175"/>
      <c r="D135" s="159" t="s">
        <v>181</v>
      </c>
      <c r="E135" s="176" t="s">
        <v>1</v>
      </c>
      <c r="F135" s="177" t="s">
        <v>651</v>
      </c>
      <c r="H135" s="176" t="s">
        <v>1</v>
      </c>
      <c r="I135" s="178"/>
      <c r="L135" s="175"/>
      <c r="M135" s="179"/>
      <c r="N135" s="180"/>
      <c r="O135" s="180"/>
      <c r="P135" s="180"/>
      <c r="Q135" s="180"/>
      <c r="R135" s="180"/>
      <c r="S135" s="180"/>
      <c r="T135" s="181"/>
      <c r="AT135" s="176" t="s">
        <v>181</v>
      </c>
      <c r="AU135" s="176" t="s">
        <v>86</v>
      </c>
      <c r="AV135" s="15" t="s">
        <v>84</v>
      </c>
      <c r="AW135" s="15" t="s">
        <v>32</v>
      </c>
      <c r="AX135" s="15" t="s">
        <v>76</v>
      </c>
      <c r="AY135" s="176" t="s">
        <v>149</v>
      </c>
    </row>
    <row r="136" spans="1:65" s="13" customFormat="1" ht="11.25">
      <c r="B136" s="158"/>
      <c r="D136" s="159" t="s">
        <v>181</v>
      </c>
      <c r="E136" s="160" t="s">
        <v>1</v>
      </c>
      <c r="F136" s="161" t="s">
        <v>652</v>
      </c>
      <c r="H136" s="162">
        <v>145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181</v>
      </c>
      <c r="AU136" s="160" t="s">
        <v>86</v>
      </c>
      <c r="AV136" s="13" t="s">
        <v>86</v>
      </c>
      <c r="AW136" s="13" t="s">
        <v>32</v>
      </c>
      <c r="AX136" s="13" t="s">
        <v>84</v>
      </c>
      <c r="AY136" s="160" t="s">
        <v>149</v>
      </c>
    </row>
    <row r="137" spans="1:65" s="2" customFormat="1" ht="24.2" customHeight="1">
      <c r="A137" s="32"/>
      <c r="B137" s="144"/>
      <c r="C137" s="145" t="s">
        <v>172</v>
      </c>
      <c r="D137" s="145" t="s">
        <v>151</v>
      </c>
      <c r="E137" s="146" t="s">
        <v>173</v>
      </c>
      <c r="F137" s="147" t="s">
        <v>174</v>
      </c>
      <c r="G137" s="148" t="s">
        <v>154</v>
      </c>
      <c r="H137" s="149">
        <v>6</v>
      </c>
      <c r="I137" s="150"/>
      <c r="J137" s="151">
        <f>ROUND(I137*H137,2)</f>
        <v>0</v>
      </c>
      <c r="K137" s="147" t="s">
        <v>155</v>
      </c>
      <c r="L137" s="33"/>
      <c r="M137" s="152" t="s">
        <v>1</v>
      </c>
      <c r="N137" s="153" t="s">
        <v>41</v>
      </c>
      <c r="O137" s="58"/>
      <c r="P137" s="154">
        <f>O137*H137</f>
        <v>0</v>
      </c>
      <c r="Q137" s="154">
        <v>0</v>
      </c>
      <c r="R137" s="154">
        <f>Q137*H137</f>
        <v>0</v>
      </c>
      <c r="S137" s="154">
        <v>0.28999999999999998</v>
      </c>
      <c r="T137" s="155">
        <f>S137*H137</f>
        <v>1.7399999999999998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156</v>
      </c>
      <c r="AT137" s="156" t="s">
        <v>151</v>
      </c>
      <c r="AU137" s="156" t="s">
        <v>86</v>
      </c>
      <c r="AY137" s="17" t="s">
        <v>149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84</v>
      </c>
      <c r="BK137" s="157">
        <f>ROUND(I137*H137,2)</f>
        <v>0</v>
      </c>
      <c r="BL137" s="17" t="s">
        <v>156</v>
      </c>
      <c r="BM137" s="156" t="s">
        <v>653</v>
      </c>
    </row>
    <row r="138" spans="1:65" s="2" customFormat="1" ht="24.2" customHeight="1">
      <c r="A138" s="32"/>
      <c r="B138" s="144"/>
      <c r="C138" s="145" t="s">
        <v>176</v>
      </c>
      <c r="D138" s="145" t="s">
        <v>151</v>
      </c>
      <c r="E138" s="146" t="s">
        <v>654</v>
      </c>
      <c r="F138" s="147" t="s">
        <v>655</v>
      </c>
      <c r="G138" s="148" t="s">
        <v>154</v>
      </c>
      <c r="H138" s="149">
        <v>65</v>
      </c>
      <c r="I138" s="150"/>
      <c r="J138" s="151">
        <f>ROUND(I138*H138,2)</f>
        <v>0</v>
      </c>
      <c r="K138" s="147" t="s">
        <v>155</v>
      </c>
      <c r="L138" s="33"/>
      <c r="M138" s="152" t="s">
        <v>1</v>
      </c>
      <c r="N138" s="153" t="s">
        <v>41</v>
      </c>
      <c r="O138" s="58"/>
      <c r="P138" s="154">
        <f>O138*H138</f>
        <v>0</v>
      </c>
      <c r="Q138" s="154">
        <v>8.0000000000000007E-5</v>
      </c>
      <c r="R138" s="154">
        <f>Q138*H138</f>
        <v>5.2000000000000006E-3</v>
      </c>
      <c r="S138" s="154">
        <v>0.25600000000000001</v>
      </c>
      <c r="T138" s="155">
        <f>S138*H138</f>
        <v>16.64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156</v>
      </c>
      <c r="AT138" s="156" t="s">
        <v>151</v>
      </c>
      <c r="AU138" s="156" t="s">
        <v>86</v>
      </c>
      <c r="AY138" s="17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84</v>
      </c>
      <c r="BK138" s="157">
        <f>ROUND(I138*H138,2)</f>
        <v>0</v>
      </c>
      <c r="BL138" s="17" t="s">
        <v>156</v>
      </c>
      <c r="BM138" s="156" t="s">
        <v>656</v>
      </c>
    </row>
    <row r="139" spans="1:65" s="2" customFormat="1" ht="14.45" customHeight="1">
      <c r="A139" s="32"/>
      <c r="B139" s="144"/>
      <c r="C139" s="145" t="s">
        <v>99</v>
      </c>
      <c r="D139" s="145" t="s">
        <v>151</v>
      </c>
      <c r="E139" s="146" t="s">
        <v>177</v>
      </c>
      <c r="F139" s="147" t="s">
        <v>178</v>
      </c>
      <c r="G139" s="148" t="s">
        <v>179</v>
      </c>
      <c r="H139" s="149">
        <v>172</v>
      </c>
      <c r="I139" s="150"/>
      <c r="J139" s="151">
        <f>ROUND(I139*H139,2)</f>
        <v>0</v>
      </c>
      <c r="K139" s="147" t="s">
        <v>155</v>
      </c>
      <c r="L139" s="33"/>
      <c r="M139" s="152" t="s">
        <v>1</v>
      </c>
      <c r="N139" s="153" t="s">
        <v>41</v>
      </c>
      <c r="O139" s="58"/>
      <c r="P139" s="154">
        <f>O139*H139</f>
        <v>0</v>
      </c>
      <c r="Q139" s="154">
        <v>0</v>
      </c>
      <c r="R139" s="154">
        <f>Q139*H139</f>
        <v>0</v>
      </c>
      <c r="S139" s="154">
        <v>0.20499999999999999</v>
      </c>
      <c r="T139" s="155">
        <f>S139*H139</f>
        <v>35.26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156</v>
      </c>
      <c r="AT139" s="156" t="s">
        <v>151</v>
      </c>
      <c r="AU139" s="156" t="s">
        <v>86</v>
      </c>
      <c r="AY139" s="17" t="s">
        <v>149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84</v>
      </c>
      <c r="BK139" s="157">
        <f>ROUND(I139*H139,2)</f>
        <v>0</v>
      </c>
      <c r="BL139" s="17" t="s">
        <v>156</v>
      </c>
      <c r="BM139" s="156" t="s">
        <v>657</v>
      </c>
    </row>
    <row r="140" spans="1:65" s="13" customFormat="1" ht="11.25">
      <c r="B140" s="158"/>
      <c r="D140" s="159" t="s">
        <v>181</v>
      </c>
      <c r="E140" s="160" t="s">
        <v>1</v>
      </c>
      <c r="F140" s="161" t="s">
        <v>658</v>
      </c>
      <c r="H140" s="162">
        <v>172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181</v>
      </c>
      <c r="AU140" s="160" t="s">
        <v>86</v>
      </c>
      <c r="AV140" s="13" t="s">
        <v>86</v>
      </c>
      <c r="AW140" s="13" t="s">
        <v>32</v>
      </c>
      <c r="AX140" s="13" t="s">
        <v>84</v>
      </c>
      <c r="AY140" s="160" t="s">
        <v>149</v>
      </c>
    </row>
    <row r="141" spans="1:65" s="2" customFormat="1" ht="24.2" customHeight="1">
      <c r="A141" s="32"/>
      <c r="B141" s="144"/>
      <c r="C141" s="145" t="s">
        <v>188</v>
      </c>
      <c r="D141" s="145" t="s">
        <v>151</v>
      </c>
      <c r="E141" s="146" t="s">
        <v>185</v>
      </c>
      <c r="F141" s="147" t="s">
        <v>186</v>
      </c>
      <c r="G141" s="148" t="s">
        <v>179</v>
      </c>
      <c r="H141" s="149">
        <v>150</v>
      </c>
      <c r="I141" s="150"/>
      <c r="J141" s="151">
        <f>ROUND(I141*H141,2)</f>
        <v>0</v>
      </c>
      <c r="K141" s="147" t="s">
        <v>155</v>
      </c>
      <c r="L141" s="33"/>
      <c r="M141" s="152" t="s">
        <v>1</v>
      </c>
      <c r="N141" s="153" t="s">
        <v>41</v>
      </c>
      <c r="O141" s="58"/>
      <c r="P141" s="154">
        <f>O141*H141</f>
        <v>0</v>
      </c>
      <c r="Q141" s="154">
        <v>1.3999999999999999E-4</v>
      </c>
      <c r="R141" s="154">
        <f>Q141*H141</f>
        <v>2.0999999999999998E-2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156</v>
      </c>
      <c r="AT141" s="156" t="s">
        <v>151</v>
      </c>
      <c r="AU141" s="156" t="s">
        <v>86</v>
      </c>
      <c r="AY141" s="17" t="s">
        <v>149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84</v>
      </c>
      <c r="BK141" s="157">
        <f>ROUND(I141*H141,2)</f>
        <v>0</v>
      </c>
      <c r="BL141" s="17" t="s">
        <v>156</v>
      </c>
      <c r="BM141" s="156" t="s">
        <v>659</v>
      </c>
    </row>
    <row r="142" spans="1:65" s="2" customFormat="1" ht="24.2" customHeight="1">
      <c r="A142" s="32"/>
      <c r="B142" s="144"/>
      <c r="C142" s="145" t="s">
        <v>192</v>
      </c>
      <c r="D142" s="145" t="s">
        <v>151</v>
      </c>
      <c r="E142" s="146" t="s">
        <v>189</v>
      </c>
      <c r="F142" s="147" t="s">
        <v>190</v>
      </c>
      <c r="G142" s="148" t="s">
        <v>179</v>
      </c>
      <c r="H142" s="149">
        <v>150</v>
      </c>
      <c r="I142" s="150"/>
      <c r="J142" s="151">
        <f>ROUND(I142*H142,2)</f>
        <v>0</v>
      </c>
      <c r="K142" s="147" t="s">
        <v>155</v>
      </c>
      <c r="L142" s="33"/>
      <c r="M142" s="152" t="s">
        <v>1</v>
      </c>
      <c r="N142" s="153" t="s">
        <v>41</v>
      </c>
      <c r="O142" s="5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156</v>
      </c>
      <c r="AT142" s="156" t="s">
        <v>151</v>
      </c>
      <c r="AU142" s="156" t="s">
        <v>86</v>
      </c>
      <c r="AY142" s="17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84</v>
      </c>
      <c r="BK142" s="157">
        <f>ROUND(I142*H142,2)</f>
        <v>0</v>
      </c>
      <c r="BL142" s="17" t="s">
        <v>156</v>
      </c>
      <c r="BM142" s="156" t="s">
        <v>660</v>
      </c>
    </row>
    <row r="143" spans="1:65" s="2" customFormat="1" ht="24.2" customHeight="1">
      <c r="A143" s="32"/>
      <c r="B143" s="144"/>
      <c r="C143" s="145" t="s">
        <v>197</v>
      </c>
      <c r="D143" s="145" t="s">
        <v>151</v>
      </c>
      <c r="E143" s="146" t="s">
        <v>193</v>
      </c>
      <c r="F143" s="147" t="s">
        <v>194</v>
      </c>
      <c r="G143" s="148" t="s">
        <v>154</v>
      </c>
      <c r="H143" s="149">
        <v>133.333</v>
      </c>
      <c r="I143" s="150"/>
      <c r="J143" s="151">
        <f>ROUND(I143*H143,2)</f>
        <v>0</v>
      </c>
      <c r="K143" s="147" t="s">
        <v>155</v>
      </c>
      <c r="L143" s="33"/>
      <c r="M143" s="152" t="s">
        <v>1</v>
      </c>
      <c r="N143" s="153" t="s">
        <v>41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156</v>
      </c>
      <c r="AT143" s="156" t="s">
        <v>151</v>
      </c>
      <c r="AU143" s="156" t="s">
        <v>86</v>
      </c>
      <c r="AY143" s="17" t="s">
        <v>149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84</v>
      </c>
      <c r="BK143" s="157">
        <f>ROUND(I143*H143,2)</f>
        <v>0</v>
      </c>
      <c r="BL143" s="17" t="s">
        <v>156</v>
      </c>
      <c r="BM143" s="156" t="s">
        <v>661</v>
      </c>
    </row>
    <row r="144" spans="1:65" s="13" customFormat="1" ht="11.25">
      <c r="B144" s="158"/>
      <c r="D144" s="159" t="s">
        <v>181</v>
      </c>
      <c r="E144" s="160" t="s">
        <v>105</v>
      </c>
      <c r="F144" s="161" t="s">
        <v>662</v>
      </c>
      <c r="H144" s="162">
        <v>133.333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181</v>
      </c>
      <c r="AU144" s="160" t="s">
        <v>86</v>
      </c>
      <c r="AV144" s="13" t="s">
        <v>86</v>
      </c>
      <c r="AW144" s="13" t="s">
        <v>32</v>
      </c>
      <c r="AX144" s="13" t="s">
        <v>84</v>
      </c>
      <c r="AY144" s="160" t="s">
        <v>149</v>
      </c>
    </row>
    <row r="145" spans="1:65" s="2" customFormat="1" ht="37.9" customHeight="1">
      <c r="A145" s="32"/>
      <c r="B145" s="144"/>
      <c r="C145" s="145" t="s">
        <v>203</v>
      </c>
      <c r="D145" s="145" t="s">
        <v>151</v>
      </c>
      <c r="E145" s="146" t="s">
        <v>198</v>
      </c>
      <c r="F145" s="147" t="s">
        <v>199</v>
      </c>
      <c r="G145" s="148" t="s">
        <v>200</v>
      </c>
      <c r="H145" s="149">
        <v>151</v>
      </c>
      <c r="I145" s="150"/>
      <c r="J145" s="151">
        <f>ROUND(I145*H145,2)</f>
        <v>0</v>
      </c>
      <c r="K145" s="147" t="s">
        <v>155</v>
      </c>
      <c r="L145" s="33"/>
      <c r="M145" s="152" t="s">
        <v>1</v>
      </c>
      <c r="N145" s="153" t="s">
        <v>41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156</v>
      </c>
      <c r="AT145" s="156" t="s">
        <v>151</v>
      </c>
      <c r="AU145" s="156" t="s">
        <v>86</v>
      </c>
      <c r="AY145" s="17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84</v>
      </c>
      <c r="BK145" s="157">
        <f>ROUND(I145*H145,2)</f>
        <v>0</v>
      </c>
      <c r="BL145" s="17" t="s">
        <v>156</v>
      </c>
      <c r="BM145" s="156" t="s">
        <v>663</v>
      </c>
    </row>
    <row r="146" spans="1:65" s="13" customFormat="1" ht="11.25">
      <c r="B146" s="158"/>
      <c r="D146" s="159" t="s">
        <v>181</v>
      </c>
      <c r="E146" s="160" t="s">
        <v>96</v>
      </c>
      <c r="F146" s="161" t="s">
        <v>664</v>
      </c>
      <c r="H146" s="162">
        <v>151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181</v>
      </c>
      <c r="AU146" s="160" t="s">
        <v>86</v>
      </c>
      <c r="AV146" s="13" t="s">
        <v>86</v>
      </c>
      <c r="AW146" s="13" t="s">
        <v>32</v>
      </c>
      <c r="AX146" s="13" t="s">
        <v>84</v>
      </c>
      <c r="AY146" s="160" t="s">
        <v>149</v>
      </c>
    </row>
    <row r="147" spans="1:65" s="2" customFormat="1" ht="24.2" customHeight="1">
      <c r="A147" s="32"/>
      <c r="B147" s="144"/>
      <c r="C147" s="145" t="s">
        <v>209</v>
      </c>
      <c r="D147" s="145" t="s">
        <v>151</v>
      </c>
      <c r="E147" s="146" t="s">
        <v>214</v>
      </c>
      <c r="F147" s="147" t="s">
        <v>215</v>
      </c>
      <c r="G147" s="148" t="s">
        <v>200</v>
      </c>
      <c r="H147" s="149">
        <v>18</v>
      </c>
      <c r="I147" s="150"/>
      <c r="J147" s="151">
        <f>ROUND(I147*H147,2)</f>
        <v>0</v>
      </c>
      <c r="K147" s="147" t="s">
        <v>155</v>
      </c>
      <c r="L147" s="33"/>
      <c r="M147" s="152" t="s">
        <v>1</v>
      </c>
      <c r="N147" s="153" t="s">
        <v>41</v>
      </c>
      <c r="O147" s="5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156</v>
      </c>
      <c r="AT147" s="156" t="s">
        <v>151</v>
      </c>
      <c r="AU147" s="156" t="s">
        <v>86</v>
      </c>
      <c r="AY147" s="17" t="s">
        <v>149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84</v>
      </c>
      <c r="BK147" s="157">
        <f>ROUND(I147*H147,2)</f>
        <v>0</v>
      </c>
      <c r="BL147" s="17" t="s">
        <v>156</v>
      </c>
      <c r="BM147" s="156" t="s">
        <v>665</v>
      </c>
    </row>
    <row r="148" spans="1:65" s="15" customFormat="1" ht="11.25">
      <c r="B148" s="175"/>
      <c r="D148" s="159" t="s">
        <v>181</v>
      </c>
      <c r="E148" s="176" t="s">
        <v>1</v>
      </c>
      <c r="F148" s="177" t="s">
        <v>217</v>
      </c>
      <c r="H148" s="176" t="s">
        <v>1</v>
      </c>
      <c r="I148" s="178"/>
      <c r="L148" s="175"/>
      <c r="M148" s="179"/>
      <c r="N148" s="180"/>
      <c r="O148" s="180"/>
      <c r="P148" s="180"/>
      <c r="Q148" s="180"/>
      <c r="R148" s="180"/>
      <c r="S148" s="180"/>
      <c r="T148" s="181"/>
      <c r="AT148" s="176" t="s">
        <v>181</v>
      </c>
      <c r="AU148" s="176" t="s">
        <v>86</v>
      </c>
      <c r="AV148" s="15" t="s">
        <v>84</v>
      </c>
      <c r="AW148" s="15" t="s">
        <v>32</v>
      </c>
      <c r="AX148" s="15" t="s">
        <v>76</v>
      </c>
      <c r="AY148" s="176" t="s">
        <v>149</v>
      </c>
    </row>
    <row r="149" spans="1:65" s="13" customFormat="1" ht="11.25">
      <c r="B149" s="158"/>
      <c r="D149" s="159" t="s">
        <v>181</v>
      </c>
      <c r="E149" s="160" t="s">
        <v>1</v>
      </c>
      <c r="F149" s="161" t="s">
        <v>218</v>
      </c>
      <c r="H149" s="162">
        <v>18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181</v>
      </c>
      <c r="AU149" s="160" t="s">
        <v>86</v>
      </c>
      <c r="AV149" s="13" t="s">
        <v>86</v>
      </c>
      <c r="AW149" s="13" t="s">
        <v>32</v>
      </c>
      <c r="AX149" s="13" t="s">
        <v>84</v>
      </c>
      <c r="AY149" s="160" t="s">
        <v>149</v>
      </c>
    </row>
    <row r="150" spans="1:65" s="2" customFormat="1" ht="24.2" customHeight="1">
      <c r="A150" s="32"/>
      <c r="B150" s="144"/>
      <c r="C150" s="145" t="s">
        <v>213</v>
      </c>
      <c r="D150" s="145" t="s">
        <v>151</v>
      </c>
      <c r="E150" s="146" t="s">
        <v>219</v>
      </c>
      <c r="F150" s="147" t="s">
        <v>220</v>
      </c>
      <c r="G150" s="148" t="s">
        <v>200</v>
      </c>
      <c r="H150" s="149">
        <v>162</v>
      </c>
      <c r="I150" s="150"/>
      <c r="J150" s="151">
        <f>ROUND(I150*H150,2)</f>
        <v>0</v>
      </c>
      <c r="K150" s="147" t="s">
        <v>155</v>
      </c>
      <c r="L150" s="33"/>
      <c r="M150" s="152" t="s">
        <v>1</v>
      </c>
      <c r="N150" s="153" t="s">
        <v>41</v>
      </c>
      <c r="O150" s="5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156</v>
      </c>
      <c r="AT150" s="156" t="s">
        <v>151</v>
      </c>
      <c r="AU150" s="156" t="s">
        <v>86</v>
      </c>
      <c r="AY150" s="17" t="s">
        <v>149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84</v>
      </c>
      <c r="BK150" s="157">
        <f>ROUND(I150*H150,2)</f>
        <v>0</v>
      </c>
      <c r="BL150" s="17" t="s">
        <v>156</v>
      </c>
      <c r="BM150" s="156" t="s">
        <v>666</v>
      </c>
    </row>
    <row r="151" spans="1:65" s="15" customFormat="1" ht="11.25">
      <c r="B151" s="175"/>
      <c r="D151" s="159" t="s">
        <v>181</v>
      </c>
      <c r="E151" s="176" t="s">
        <v>1</v>
      </c>
      <c r="F151" s="177" t="s">
        <v>222</v>
      </c>
      <c r="H151" s="176" t="s">
        <v>1</v>
      </c>
      <c r="I151" s="178"/>
      <c r="L151" s="175"/>
      <c r="M151" s="179"/>
      <c r="N151" s="180"/>
      <c r="O151" s="180"/>
      <c r="P151" s="180"/>
      <c r="Q151" s="180"/>
      <c r="R151" s="180"/>
      <c r="S151" s="180"/>
      <c r="T151" s="181"/>
      <c r="AT151" s="176" t="s">
        <v>181</v>
      </c>
      <c r="AU151" s="176" t="s">
        <v>86</v>
      </c>
      <c r="AV151" s="15" t="s">
        <v>84</v>
      </c>
      <c r="AW151" s="15" t="s">
        <v>32</v>
      </c>
      <c r="AX151" s="15" t="s">
        <v>76</v>
      </c>
      <c r="AY151" s="176" t="s">
        <v>149</v>
      </c>
    </row>
    <row r="152" spans="1:65" s="13" customFormat="1" ht="11.25">
      <c r="B152" s="158"/>
      <c r="D152" s="159" t="s">
        <v>181</v>
      </c>
      <c r="E152" s="160" t="s">
        <v>101</v>
      </c>
      <c r="F152" s="161" t="s">
        <v>667</v>
      </c>
      <c r="H152" s="162">
        <v>148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181</v>
      </c>
      <c r="AU152" s="160" t="s">
        <v>86</v>
      </c>
      <c r="AV152" s="13" t="s">
        <v>86</v>
      </c>
      <c r="AW152" s="13" t="s">
        <v>32</v>
      </c>
      <c r="AX152" s="13" t="s">
        <v>76</v>
      </c>
      <c r="AY152" s="160" t="s">
        <v>149</v>
      </c>
    </row>
    <row r="153" spans="1:65" s="15" customFormat="1" ht="11.25">
      <c r="B153" s="175"/>
      <c r="D153" s="159" t="s">
        <v>181</v>
      </c>
      <c r="E153" s="176" t="s">
        <v>1</v>
      </c>
      <c r="F153" s="177" t="s">
        <v>224</v>
      </c>
      <c r="H153" s="176" t="s">
        <v>1</v>
      </c>
      <c r="I153" s="178"/>
      <c r="L153" s="175"/>
      <c r="M153" s="179"/>
      <c r="N153" s="180"/>
      <c r="O153" s="180"/>
      <c r="P153" s="180"/>
      <c r="Q153" s="180"/>
      <c r="R153" s="180"/>
      <c r="S153" s="180"/>
      <c r="T153" s="181"/>
      <c r="AT153" s="176" t="s">
        <v>181</v>
      </c>
      <c r="AU153" s="176" t="s">
        <v>86</v>
      </c>
      <c r="AV153" s="15" t="s">
        <v>84</v>
      </c>
      <c r="AW153" s="15" t="s">
        <v>32</v>
      </c>
      <c r="AX153" s="15" t="s">
        <v>76</v>
      </c>
      <c r="AY153" s="176" t="s">
        <v>149</v>
      </c>
    </row>
    <row r="154" spans="1:65" s="13" customFormat="1" ht="11.25">
      <c r="B154" s="158"/>
      <c r="D154" s="159" t="s">
        <v>181</v>
      </c>
      <c r="E154" s="160" t="s">
        <v>103</v>
      </c>
      <c r="F154" s="161" t="s">
        <v>225</v>
      </c>
      <c r="H154" s="162">
        <v>14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181</v>
      </c>
      <c r="AU154" s="160" t="s">
        <v>86</v>
      </c>
      <c r="AV154" s="13" t="s">
        <v>86</v>
      </c>
      <c r="AW154" s="13" t="s">
        <v>32</v>
      </c>
      <c r="AX154" s="13" t="s">
        <v>76</v>
      </c>
      <c r="AY154" s="160" t="s">
        <v>149</v>
      </c>
    </row>
    <row r="155" spans="1:65" s="14" customFormat="1" ht="11.25">
      <c r="B155" s="167"/>
      <c r="D155" s="159" t="s">
        <v>181</v>
      </c>
      <c r="E155" s="168" t="s">
        <v>1</v>
      </c>
      <c r="F155" s="169" t="s">
        <v>184</v>
      </c>
      <c r="H155" s="170">
        <v>162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181</v>
      </c>
      <c r="AU155" s="168" t="s">
        <v>86</v>
      </c>
      <c r="AV155" s="14" t="s">
        <v>156</v>
      </c>
      <c r="AW155" s="14" t="s">
        <v>32</v>
      </c>
      <c r="AX155" s="14" t="s">
        <v>84</v>
      </c>
      <c r="AY155" s="168" t="s">
        <v>149</v>
      </c>
    </row>
    <row r="156" spans="1:65" s="2" customFormat="1" ht="37.9" customHeight="1">
      <c r="A156" s="32"/>
      <c r="B156" s="144"/>
      <c r="C156" s="145" t="s">
        <v>8</v>
      </c>
      <c r="D156" s="145" t="s">
        <v>151</v>
      </c>
      <c r="E156" s="146" t="s">
        <v>227</v>
      </c>
      <c r="F156" s="147" t="s">
        <v>228</v>
      </c>
      <c r="G156" s="148" t="s">
        <v>200</v>
      </c>
      <c r="H156" s="149">
        <v>810</v>
      </c>
      <c r="I156" s="150"/>
      <c r="J156" s="151">
        <f>ROUND(I156*H156,2)</f>
        <v>0</v>
      </c>
      <c r="K156" s="147" t="s">
        <v>155</v>
      </c>
      <c r="L156" s="33"/>
      <c r="M156" s="152" t="s">
        <v>1</v>
      </c>
      <c r="N156" s="153" t="s">
        <v>41</v>
      </c>
      <c r="O156" s="58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6" t="s">
        <v>156</v>
      </c>
      <c r="AT156" s="156" t="s">
        <v>151</v>
      </c>
      <c r="AU156" s="156" t="s">
        <v>86</v>
      </c>
      <c r="AY156" s="17" t="s">
        <v>149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7" t="s">
        <v>84</v>
      </c>
      <c r="BK156" s="157">
        <f>ROUND(I156*H156,2)</f>
        <v>0</v>
      </c>
      <c r="BL156" s="17" t="s">
        <v>156</v>
      </c>
      <c r="BM156" s="156" t="s">
        <v>668</v>
      </c>
    </row>
    <row r="157" spans="1:65" s="13" customFormat="1" ht="11.25">
      <c r="B157" s="158"/>
      <c r="D157" s="159" t="s">
        <v>181</v>
      </c>
      <c r="E157" s="160" t="s">
        <v>1</v>
      </c>
      <c r="F157" s="161" t="s">
        <v>230</v>
      </c>
      <c r="H157" s="162">
        <v>740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181</v>
      </c>
      <c r="AU157" s="160" t="s">
        <v>86</v>
      </c>
      <c r="AV157" s="13" t="s">
        <v>86</v>
      </c>
      <c r="AW157" s="13" t="s">
        <v>32</v>
      </c>
      <c r="AX157" s="13" t="s">
        <v>76</v>
      </c>
      <c r="AY157" s="160" t="s">
        <v>149</v>
      </c>
    </row>
    <row r="158" spans="1:65" s="13" customFormat="1" ht="11.25">
      <c r="B158" s="158"/>
      <c r="D158" s="159" t="s">
        <v>181</v>
      </c>
      <c r="E158" s="160" t="s">
        <v>1</v>
      </c>
      <c r="F158" s="161" t="s">
        <v>231</v>
      </c>
      <c r="H158" s="162">
        <v>70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181</v>
      </c>
      <c r="AU158" s="160" t="s">
        <v>86</v>
      </c>
      <c r="AV158" s="13" t="s">
        <v>86</v>
      </c>
      <c r="AW158" s="13" t="s">
        <v>32</v>
      </c>
      <c r="AX158" s="13" t="s">
        <v>76</v>
      </c>
      <c r="AY158" s="160" t="s">
        <v>149</v>
      </c>
    </row>
    <row r="159" spans="1:65" s="14" customFormat="1" ht="11.25">
      <c r="B159" s="167"/>
      <c r="D159" s="159" t="s">
        <v>181</v>
      </c>
      <c r="E159" s="168" t="s">
        <v>1</v>
      </c>
      <c r="F159" s="169" t="s">
        <v>184</v>
      </c>
      <c r="H159" s="170">
        <v>810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181</v>
      </c>
      <c r="AU159" s="168" t="s">
        <v>86</v>
      </c>
      <c r="AV159" s="14" t="s">
        <v>156</v>
      </c>
      <c r="AW159" s="14" t="s">
        <v>32</v>
      </c>
      <c r="AX159" s="14" t="s">
        <v>84</v>
      </c>
      <c r="AY159" s="168" t="s">
        <v>149</v>
      </c>
    </row>
    <row r="160" spans="1:65" s="2" customFormat="1" ht="24.2" customHeight="1">
      <c r="A160" s="32"/>
      <c r="B160" s="144"/>
      <c r="C160" s="145" t="s">
        <v>226</v>
      </c>
      <c r="D160" s="145" t="s">
        <v>151</v>
      </c>
      <c r="E160" s="146" t="s">
        <v>233</v>
      </c>
      <c r="F160" s="147" t="s">
        <v>234</v>
      </c>
      <c r="G160" s="148" t="s">
        <v>200</v>
      </c>
      <c r="H160" s="149">
        <v>9</v>
      </c>
      <c r="I160" s="150"/>
      <c r="J160" s="151">
        <f>ROUND(I160*H160,2)</f>
        <v>0</v>
      </c>
      <c r="K160" s="147" t="s">
        <v>155</v>
      </c>
      <c r="L160" s="33"/>
      <c r="M160" s="152" t="s">
        <v>1</v>
      </c>
      <c r="N160" s="153" t="s">
        <v>41</v>
      </c>
      <c r="O160" s="5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156</v>
      </c>
      <c r="AT160" s="156" t="s">
        <v>151</v>
      </c>
      <c r="AU160" s="156" t="s">
        <v>86</v>
      </c>
      <c r="AY160" s="17" t="s">
        <v>149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84</v>
      </c>
      <c r="BK160" s="157">
        <f>ROUND(I160*H160,2)</f>
        <v>0</v>
      </c>
      <c r="BL160" s="17" t="s">
        <v>156</v>
      </c>
      <c r="BM160" s="156" t="s">
        <v>669</v>
      </c>
    </row>
    <row r="161" spans="1:65" s="15" customFormat="1" ht="11.25">
      <c r="B161" s="175"/>
      <c r="D161" s="159" t="s">
        <v>181</v>
      </c>
      <c r="E161" s="176" t="s">
        <v>1</v>
      </c>
      <c r="F161" s="177" t="s">
        <v>236</v>
      </c>
      <c r="H161" s="176" t="s">
        <v>1</v>
      </c>
      <c r="I161" s="178"/>
      <c r="L161" s="175"/>
      <c r="M161" s="179"/>
      <c r="N161" s="180"/>
      <c r="O161" s="180"/>
      <c r="P161" s="180"/>
      <c r="Q161" s="180"/>
      <c r="R161" s="180"/>
      <c r="S161" s="180"/>
      <c r="T161" s="181"/>
      <c r="AT161" s="176" t="s">
        <v>181</v>
      </c>
      <c r="AU161" s="176" t="s">
        <v>86</v>
      </c>
      <c r="AV161" s="15" t="s">
        <v>84</v>
      </c>
      <c r="AW161" s="15" t="s">
        <v>32</v>
      </c>
      <c r="AX161" s="15" t="s">
        <v>76</v>
      </c>
      <c r="AY161" s="176" t="s">
        <v>149</v>
      </c>
    </row>
    <row r="162" spans="1:65" s="13" customFormat="1" ht="11.25">
      <c r="B162" s="158"/>
      <c r="D162" s="159" t="s">
        <v>181</v>
      </c>
      <c r="E162" s="160" t="s">
        <v>1</v>
      </c>
      <c r="F162" s="161" t="s">
        <v>237</v>
      </c>
      <c r="H162" s="162">
        <v>9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181</v>
      </c>
      <c r="AU162" s="160" t="s">
        <v>86</v>
      </c>
      <c r="AV162" s="13" t="s">
        <v>86</v>
      </c>
      <c r="AW162" s="13" t="s">
        <v>32</v>
      </c>
      <c r="AX162" s="13" t="s">
        <v>84</v>
      </c>
      <c r="AY162" s="160" t="s">
        <v>149</v>
      </c>
    </row>
    <row r="163" spans="1:65" s="2" customFormat="1" ht="24.2" customHeight="1">
      <c r="A163" s="32"/>
      <c r="B163" s="144"/>
      <c r="C163" s="145" t="s">
        <v>232</v>
      </c>
      <c r="D163" s="145" t="s">
        <v>151</v>
      </c>
      <c r="E163" s="146" t="s">
        <v>239</v>
      </c>
      <c r="F163" s="147" t="s">
        <v>240</v>
      </c>
      <c r="G163" s="148" t="s">
        <v>200</v>
      </c>
      <c r="H163" s="149">
        <v>3</v>
      </c>
      <c r="I163" s="150"/>
      <c r="J163" s="151">
        <f>ROUND(I163*H163,2)</f>
        <v>0</v>
      </c>
      <c r="K163" s="147" t="s">
        <v>155</v>
      </c>
      <c r="L163" s="33"/>
      <c r="M163" s="152" t="s">
        <v>1</v>
      </c>
      <c r="N163" s="153" t="s">
        <v>41</v>
      </c>
      <c r="O163" s="5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156</v>
      </c>
      <c r="AT163" s="156" t="s">
        <v>151</v>
      </c>
      <c r="AU163" s="156" t="s">
        <v>86</v>
      </c>
      <c r="AY163" s="17" t="s">
        <v>149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84</v>
      </c>
      <c r="BK163" s="157">
        <f>ROUND(I163*H163,2)</f>
        <v>0</v>
      </c>
      <c r="BL163" s="17" t="s">
        <v>156</v>
      </c>
      <c r="BM163" s="156" t="s">
        <v>670</v>
      </c>
    </row>
    <row r="164" spans="1:65" s="13" customFormat="1" ht="11.25">
      <c r="B164" s="158"/>
      <c r="D164" s="159" t="s">
        <v>181</v>
      </c>
      <c r="E164" s="160" t="s">
        <v>98</v>
      </c>
      <c r="F164" s="161" t="s">
        <v>671</v>
      </c>
      <c r="H164" s="162">
        <v>3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181</v>
      </c>
      <c r="AU164" s="160" t="s">
        <v>86</v>
      </c>
      <c r="AV164" s="13" t="s">
        <v>86</v>
      </c>
      <c r="AW164" s="13" t="s">
        <v>32</v>
      </c>
      <c r="AX164" s="13" t="s">
        <v>84</v>
      </c>
      <c r="AY164" s="160" t="s">
        <v>149</v>
      </c>
    </row>
    <row r="165" spans="1:65" s="2" customFormat="1" ht="24.2" customHeight="1">
      <c r="A165" s="32"/>
      <c r="B165" s="144"/>
      <c r="C165" s="145" t="s">
        <v>238</v>
      </c>
      <c r="D165" s="145" t="s">
        <v>151</v>
      </c>
      <c r="E165" s="146" t="s">
        <v>244</v>
      </c>
      <c r="F165" s="147" t="s">
        <v>245</v>
      </c>
      <c r="G165" s="148" t="s">
        <v>246</v>
      </c>
      <c r="H165" s="149">
        <v>296</v>
      </c>
      <c r="I165" s="150"/>
      <c r="J165" s="151">
        <f>ROUND(I165*H165,2)</f>
        <v>0</v>
      </c>
      <c r="K165" s="147" t="s">
        <v>155</v>
      </c>
      <c r="L165" s="33"/>
      <c r="M165" s="152" t="s">
        <v>1</v>
      </c>
      <c r="N165" s="153" t="s">
        <v>41</v>
      </c>
      <c r="O165" s="58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156</v>
      </c>
      <c r="AT165" s="156" t="s">
        <v>151</v>
      </c>
      <c r="AU165" s="156" t="s">
        <v>86</v>
      </c>
      <c r="AY165" s="17" t="s">
        <v>149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84</v>
      </c>
      <c r="BK165" s="157">
        <f>ROUND(I165*H165,2)</f>
        <v>0</v>
      </c>
      <c r="BL165" s="17" t="s">
        <v>156</v>
      </c>
      <c r="BM165" s="156" t="s">
        <v>672</v>
      </c>
    </row>
    <row r="166" spans="1:65" s="13" customFormat="1" ht="11.25">
      <c r="B166" s="158"/>
      <c r="D166" s="159" t="s">
        <v>181</v>
      </c>
      <c r="E166" s="160" t="s">
        <v>1</v>
      </c>
      <c r="F166" s="161" t="s">
        <v>248</v>
      </c>
      <c r="H166" s="162">
        <v>296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181</v>
      </c>
      <c r="AU166" s="160" t="s">
        <v>86</v>
      </c>
      <c r="AV166" s="13" t="s">
        <v>86</v>
      </c>
      <c r="AW166" s="13" t="s">
        <v>32</v>
      </c>
      <c r="AX166" s="13" t="s">
        <v>84</v>
      </c>
      <c r="AY166" s="160" t="s">
        <v>149</v>
      </c>
    </row>
    <row r="167" spans="1:65" s="2" customFormat="1" ht="14.45" customHeight="1">
      <c r="A167" s="32"/>
      <c r="B167" s="144"/>
      <c r="C167" s="145" t="s">
        <v>243</v>
      </c>
      <c r="D167" s="145" t="s">
        <v>151</v>
      </c>
      <c r="E167" s="146" t="s">
        <v>250</v>
      </c>
      <c r="F167" s="147" t="s">
        <v>251</v>
      </c>
      <c r="G167" s="148" t="s">
        <v>200</v>
      </c>
      <c r="H167" s="149">
        <v>162</v>
      </c>
      <c r="I167" s="150"/>
      <c r="J167" s="151">
        <f>ROUND(I167*H167,2)</f>
        <v>0</v>
      </c>
      <c r="K167" s="147" t="s">
        <v>155</v>
      </c>
      <c r="L167" s="33"/>
      <c r="M167" s="152" t="s">
        <v>1</v>
      </c>
      <c r="N167" s="153" t="s">
        <v>41</v>
      </c>
      <c r="O167" s="58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156</v>
      </c>
      <c r="AT167" s="156" t="s">
        <v>151</v>
      </c>
      <c r="AU167" s="156" t="s">
        <v>86</v>
      </c>
      <c r="AY167" s="17" t="s">
        <v>149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84</v>
      </c>
      <c r="BK167" s="157">
        <f>ROUND(I167*H167,2)</f>
        <v>0</v>
      </c>
      <c r="BL167" s="17" t="s">
        <v>156</v>
      </c>
      <c r="BM167" s="156" t="s">
        <v>673</v>
      </c>
    </row>
    <row r="168" spans="1:65" s="13" customFormat="1" ht="11.25">
      <c r="B168" s="158"/>
      <c r="D168" s="159" t="s">
        <v>181</v>
      </c>
      <c r="E168" s="160" t="s">
        <v>1</v>
      </c>
      <c r="F168" s="161" t="s">
        <v>253</v>
      </c>
      <c r="H168" s="162">
        <v>162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181</v>
      </c>
      <c r="AU168" s="160" t="s">
        <v>86</v>
      </c>
      <c r="AV168" s="13" t="s">
        <v>86</v>
      </c>
      <c r="AW168" s="13" t="s">
        <v>32</v>
      </c>
      <c r="AX168" s="13" t="s">
        <v>84</v>
      </c>
      <c r="AY168" s="160" t="s">
        <v>149</v>
      </c>
    </row>
    <row r="169" spans="1:65" s="2" customFormat="1" ht="24.2" customHeight="1">
      <c r="A169" s="32"/>
      <c r="B169" s="144"/>
      <c r="C169" s="145" t="s">
        <v>249</v>
      </c>
      <c r="D169" s="145" t="s">
        <v>151</v>
      </c>
      <c r="E169" s="146" t="s">
        <v>254</v>
      </c>
      <c r="F169" s="147" t="s">
        <v>255</v>
      </c>
      <c r="G169" s="148" t="s">
        <v>154</v>
      </c>
      <c r="H169" s="149">
        <v>452</v>
      </c>
      <c r="I169" s="150"/>
      <c r="J169" s="151">
        <f>ROUND(I169*H169,2)</f>
        <v>0</v>
      </c>
      <c r="K169" s="147" t="s">
        <v>155</v>
      </c>
      <c r="L169" s="33"/>
      <c r="M169" s="152" t="s">
        <v>1</v>
      </c>
      <c r="N169" s="153" t="s">
        <v>41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156</v>
      </c>
      <c r="AT169" s="156" t="s">
        <v>151</v>
      </c>
      <c r="AU169" s="156" t="s">
        <v>86</v>
      </c>
      <c r="AY169" s="17" t="s">
        <v>149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84</v>
      </c>
      <c r="BK169" s="157">
        <f>ROUND(I169*H169,2)</f>
        <v>0</v>
      </c>
      <c r="BL169" s="17" t="s">
        <v>156</v>
      </c>
      <c r="BM169" s="156" t="s">
        <v>674</v>
      </c>
    </row>
    <row r="170" spans="1:65" s="2" customFormat="1" ht="24.2" customHeight="1">
      <c r="A170" s="32"/>
      <c r="B170" s="144"/>
      <c r="C170" s="145" t="s">
        <v>7</v>
      </c>
      <c r="D170" s="145" t="s">
        <v>151</v>
      </c>
      <c r="E170" s="146" t="s">
        <v>258</v>
      </c>
      <c r="F170" s="147" t="s">
        <v>259</v>
      </c>
      <c r="G170" s="148" t="s">
        <v>154</v>
      </c>
      <c r="H170" s="149">
        <v>40</v>
      </c>
      <c r="I170" s="150"/>
      <c r="J170" s="151">
        <f>ROUND(I170*H170,2)</f>
        <v>0</v>
      </c>
      <c r="K170" s="147" t="s">
        <v>155</v>
      </c>
      <c r="L170" s="33"/>
      <c r="M170" s="152" t="s">
        <v>1</v>
      </c>
      <c r="N170" s="153" t="s">
        <v>41</v>
      </c>
      <c r="O170" s="58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156</v>
      </c>
      <c r="AT170" s="156" t="s">
        <v>151</v>
      </c>
      <c r="AU170" s="156" t="s">
        <v>86</v>
      </c>
      <c r="AY170" s="17" t="s">
        <v>149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84</v>
      </c>
      <c r="BK170" s="157">
        <f>ROUND(I170*H170,2)</f>
        <v>0</v>
      </c>
      <c r="BL170" s="17" t="s">
        <v>156</v>
      </c>
      <c r="BM170" s="156" t="s">
        <v>675</v>
      </c>
    </row>
    <row r="171" spans="1:65" s="13" customFormat="1" ht="11.25">
      <c r="B171" s="158"/>
      <c r="D171" s="159" t="s">
        <v>181</v>
      </c>
      <c r="E171" s="160" t="s">
        <v>107</v>
      </c>
      <c r="F171" s="161" t="s">
        <v>676</v>
      </c>
      <c r="H171" s="162">
        <v>40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181</v>
      </c>
      <c r="AU171" s="160" t="s">
        <v>86</v>
      </c>
      <c r="AV171" s="13" t="s">
        <v>86</v>
      </c>
      <c r="AW171" s="13" t="s">
        <v>32</v>
      </c>
      <c r="AX171" s="13" t="s">
        <v>84</v>
      </c>
      <c r="AY171" s="160" t="s">
        <v>149</v>
      </c>
    </row>
    <row r="172" spans="1:65" s="2" customFormat="1" ht="24.2" customHeight="1">
      <c r="A172" s="32"/>
      <c r="B172" s="144"/>
      <c r="C172" s="145" t="s">
        <v>257</v>
      </c>
      <c r="D172" s="145" t="s">
        <v>151</v>
      </c>
      <c r="E172" s="146" t="s">
        <v>263</v>
      </c>
      <c r="F172" s="147" t="s">
        <v>264</v>
      </c>
      <c r="G172" s="148" t="s">
        <v>154</v>
      </c>
      <c r="H172" s="149">
        <v>40</v>
      </c>
      <c r="I172" s="150"/>
      <c r="J172" s="151">
        <f>ROUND(I172*H172,2)</f>
        <v>0</v>
      </c>
      <c r="K172" s="147" t="s">
        <v>155</v>
      </c>
      <c r="L172" s="33"/>
      <c r="M172" s="152" t="s">
        <v>1</v>
      </c>
      <c r="N172" s="153" t="s">
        <v>41</v>
      </c>
      <c r="O172" s="58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156</v>
      </c>
      <c r="AT172" s="156" t="s">
        <v>151</v>
      </c>
      <c r="AU172" s="156" t="s">
        <v>86</v>
      </c>
      <c r="AY172" s="17" t="s">
        <v>149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84</v>
      </c>
      <c r="BK172" s="157">
        <f>ROUND(I172*H172,2)</f>
        <v>0</v>
      </c>
      <c r="BL172" s="17" t="s">
        <v>156</v>
      </c>
      <c r="BM172" s="156" t="s">
        <v>677</v>
      </c>
    </row>
    <row r="173" spans="1:65" s="13" customFormat="1" ht="11.25">
      <c r="B173" s="158"/>
      <c r="D173" s="159" t="s">
        <v>181</v>
      </c>
      <c r="E173" s="160" t="s">
        <v>1</v>
      </c>
      <c r="F173" s="161" t="s">
        <v>107</v>
      </c>
      <c r="H173" s="162">
        <v>40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181</v>
      </c>
      <c r="AU173" s="160" t="s">
        <v>86</v>
      </c>
      <c r="AV173" s="13" t="s">
        <v>86</v>
      </c>
      <c r="AW173" s="13" t="s">
        <v>32</v>
      </c>
      <c r="AX173" s="13" t="s">
        <v>84</v>
      </c>
      <c r="AY173" s="160" t="s">
        <v>149</v>
      </c>
    </row>
    <row r="174" spans="1:65" s="2" customFormat="1" ht="14.45" customHeight="1">
      <c r="A174" s="32"/>
      <c r="B174" s="144"/>
      <c r="C174" s="182" t="s">
        <v>262</v>
      </c>
      <c r="D174" s="182" t="s">
        <v>267</v>
      </c>
      <c r="E174" s="183" t="s">
        <v>268</v>
      </c>
      <c r="F174" s="184" t="s">
        <v>269</v>
      </c>
      <c r="G174" s="185" t="s">
        <v>270</v>
      </c>
      <c r="H174" s="186">
        <v>1.218</v>
      </c>
      <c r="I174" s="187"/>
      <c r="J174" s="188">
        <f>ROUND(I174*H174,2)</f>
        <v>0</v>
      </c>
      <c r="K174" s="184" t="s">
        <v>155</v>
      </c>
      <c r="L174" s="189"/>
      <c r="M174" s="190" t="s">
        <v>1</v>
      </c>
      <c r="N174" s="191" t="s">
        <v>41</v>
      </c>
      <c r="O174" s="58"/>
      <c r="P174" s="154">
        <f>O174*H174</f>
        <v>0</v>
      </c>
      <c r="Q174" s="154">
        <v>1E-3</v>
      </c>
      <c r="R174" s="154">
        <f>Q174*H174</f>
        <v>1.2179999999999999E-3</v>
      </c>
      <c r="S174" s="154">
        <v>0</v>
      </c>
      <c r="T174" s="155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99</v>
      </c>
      <c r="AT174" s="156" t="s">
        <v>267</v>
      </c>
      <c r="AU174" s="156" t="s">
        <v>86</v>
      </c>
      <c r="AY174" s="17" t="s">
        <v>149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84</v>
      </c>
      <c r="BK174" s="157">
        <f>ROUND(I174*H174,2)</f>
        <v>0</v>
      </c>
      <c r="BL174" s="17" t="s">
        <v>156</v>
      </c>
      <c r="BM174" s="156" t="s">
        <v>678</v>
      </c>
    </row>
    <row r="175" spans="1:65" s="2" customFormat="1" ht="14.45" customHeight="1">
      <c r="A175" s="32"/>
      <c r="B175" s="144"/>
      <c r="C175" s="145" t="s">
        <v>266</v>
      </c>
      <c r="D175" s="145" t="s">
        <v>151</v>
      </c>
      <c r="E175" s="146" t="s">
        <v>273</v>
      </c>
      <c r="F175" s="147" t="s">
        <v>274</v>
      </c>
      <c r="G175" s="148" t="s">
        <v>154</v>
      </c>
      <c r="H175" s="149">
        <v>40</v>
      </c>
      <c r="I175" s="150"/>
      <c r="J175" s="151">
        <f>ROUND(I175*H175,2)</f>
        <v>0</v>
      </c>
      <c r="K175" s="147" t="s">
        <v>155</v>
      </c>
      <c r="L175" s="33"/>
      <c r="M175" s="152" t="s">
        <v>1</v>
      </c>
      <c r="N175" s="153" t="s">
        <v>41</v>
      </c>
      <c r="O175" s="58"/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6" t="s">
        <v>156</v>
      </c>
      <c r="AT175" s="156" t="s">
        <v>151</v>
      </c>
      <c r="AU175" s="156" t="s">
        <v>86</v>
      </c>
      <c r="AY175" s="17" t="s">
        <v>149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7" t="s">
        <v>84</v>
      </c>
      <c r="BK175" s="157">
        <f>ROUND(I175*H175,2)</f>
        <v>0</v>
      </c>
      <c r="BL175" s="17" t="s">
        <v>156</v>
      </c>
      <c r="BM175" s="156" t="s">
        <v>679</v>
      </c>
    </row>
    <row r="176" spans="1:65" s="13" customFormat="1" ht="11.25">
      <c r="B176" s="158"/>
      <c r="D176" s="159" t="s">
        <v>181</v>
      </c>
      <c r="E176" s="160" t="s">
        <v>1</v>
      </c>
      <c r="F176" s="161" t="s">
        <v>107</v>
      </c>
      <c r="H176" s="162">
        <v>40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181</v>
      </c>
      <c r="AU176" s="160" t="s">
        <v>86</v>
      </c>
      <c r="AV176" s="13" t="s">
        <v>86</v>
      </c>
      <c r="AW176" s="13" t="s">
        <v>32</v>
      </c>
      <c r="AX176" s="13" t="s">
        <v>84</v>
      </c>
      <c r="AY176" s="160" t="s">
        <v>149</v>
      </c>
    </row>
    <row r="177" spans="1:65" s="2" customFormat="1" ht="14.45" customHeight="1">
      <c r="A177" s="32"/>
      <c r="B177" s="144"/>
      <c r="C177" s="145" t="s">
        <v>272</v>
      </c>
      <c r="D177" s="145" t="s">
        <v>151</v>
      </c>
      <c r="E177" s="146" t="s">
        <v>277</v>
      </c>
      <c r="F177" s="147" t="s">
        <v>278</v>
      </c>
      <c r="G177" s="148" t="s">
        <v>154</v>
      </c>
      <c r="H177" s="149">
        <v>40</v>
      </c>
      <c r="I177" s="150"/>
      <c r="J177" s="151">
        <f>ROUND(I177*H177,2)</f>
        <v>0</v>
      </c>
      <c r="K177" s="147" t="s">
        <v>155</v>
      </c>
      <c r="L177" s="33"/>
      <c r="M177" s="152" t="s">
        <v>1</v>
      </c>
      <c r="N177" s="153" t="s">
        <v>41</v>
      </c>
      <c r="O177" s="58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6" t="s">
        <v>156</v>
      </c>
      <c r="AT177" s="156" t="s">
        <v>151</v>
      </c>
      <c r="AU177" s="156" t="s">
        <v>86</v>
      </c>
      <c r="AY177" s="17" t="s">
        <v>149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84</v>
      </c>
      <c r="BK177" s="157">
        <f>ROUND(I177*H177,2)</f>
        <v>0</v>
      </c>
      <c r="BL177" s="17" t="s">
        <v>156</v>
      </c>
      <c r="BM177" s="156" t="s">
        <v>680</v>
      </c>
    </row>
    <row r="178" spans="1:65" s="2" customFormat="1" ht="14.45" customHeight="1">
      <c r="A178" s="32"/>
      <c r="B178" s="144"/>
      <c r="C178" s="145" t="s">
        <v>276</v>
      </c>
      <c r="D178" s="145" t="s">
        <v>151</v>
      </c>
      <c r="E178" s="146" t="s">
        <v>281</v>
      </c>
      <c r="F178" s="147" t="s">
        <v>282</v>
      </c>
      <c r="G178" s="148" t="s">
        <v>154</v>
      </c>
      <c r="H178" s="149">
        <v>40</v>
      </c>
      <c r="I178" s="150"/>
      <c r="J178" s="151">
        <f>ROUND(I178*H178,2)</f>
        <v>0</v>
      </c>
      <c r="K178" s="147" t="s">
        <v>1</v>
      </c>
      <c r="L178" s="33"/>
      <c r="M178" s="152" t="s">
        <v>1</v>
      </c>
      <c r="N178" s="153" t="s">
        <v>41</v>
      </c>
      <c r="O178" s="58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156</v>
      </c>
      <c r="AT178" s="156" t="s">
        <v>151</v>
      </c>
      <c r="AU178" s="156" t="s">
        <v>86</v>
      </c>
      <c r="AY178" s="17" t="s">
        <v>149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84</v>
      </c>
      <c r="BK178" s="157">
        <f>ROUND(I178*H178,2)</f>
        <v>0</v>
      </c>
      <c r="BL178" s="17" t="s">
        <v>156</v>
      </c>
      <c r="BM178" s="156" t="s">
        <v>681</v>
      </c>
    </row>
    <row r="179" spans="1:65" s="13" customFormat="1" ht="11.25">
      <c r="B179" s="158"/>
      <c r="D179" s="159" t="s">
        <v>181</v>
      </c>
      <c r="E179" s="160" t="s">
        <v>1</v>
      </c>
      <c r="F179" s="161" t="s">
        <v>107</v>
      </c>
      <c r="H179" s="162">
        <v>40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181</v>
      </c>
      <c r="AU179" s="160" t="s">
        <v>86</v>
      </c>
      <c r="AV179" s="13" t="s">
        <v>86</v>
      </c>
      <c r="AW179" s="13" t="s">
        <v>32</v>
      </c>
      <c r="AX179" s="13" t="s">
        <v>84</v>
      </c>
      <c r="AY179" s="160" t="s">
        <v>149</v>
      </c>
    </row>
    <row r="180" spans="1:65" s="12" customFormat="1" ht="22.9" customHeight="1">
      <c r="B180" s="131"/>
      <c r="D180" s="132" t="s">
        <v>75</v>
      </c>
      <c r="E180" s="142" t="s">
        <v>168</v>
      </c>
      <c r="F180" s="142" t="s">
        <v>391</v>
      </c>
      <c r="I180" s="134"/>
      <c r="J180" s="143">
        <f>BK180</f>
        <v>0</v>
      </c>
      <c r="L180" s="131"/>
      <c r="M180" s="136"/>
      <c r="N180" s="137"/>
      <c r="O180" s="137"/>
      <c r="P180" s="138">
        <f>SUM(P181:P210)</f>
        <v>0</v>
      </c>
      <c r="Q180" s="137"/>
      <c r="R180" s="138">
        <f>SUM(R181:R210)</f>
        <v>492.88690000000008</v>
      </c>
      <c r="S180" s="137"/>
      <c r="T180" s="139">
        <f>SUM(T181:T210)</f>
        <v>0</v>
      </c>
      <c r="AR180" s="132" t="s">
        <v>84</v>
      </c>
      <c r="AT180" s="140" t="s">
        <v>75</v>
      </c>
      <c r="AU180" s="140" t="s">
        <v>84</v>
      </c>
      <c r="AY180" s="132" t="s">
        <v>149</v>
      </c>
      <c r="BK180" s="141">
        <f>SUM(BK181:BK210)</f>
        <v>0</v>
      </c>
    </row>
    <row r="181" spans="1:65" s="2" customFormat="1" ht="14.45" customHeight="1">
      <c r="A181" s="32"/>
      <c r="B181" s="144"/>
      <c r="C181" s="145" t="s">
        <v>280</v>
      </c>
      <c r="D181" s="145" t="s">
        <v>151</v>
      </c>
      <c r="E181" s="146" t="s">
        <v>401</v>
      </c>
      <c r="F181" s="147" t="s">
        <v>402</v>
      </c>
      <c r="G181" s="148" t="s">
        <v>154</v>
      </c>
      <c r="H181" s="149">
        <v>92.55</v>
      </c>
      <c r="I181" s="150"/>
      <c r="J181" s="151">
        <f>ROUND(I181*H181,2)</f>
        <v>0</v>
      </c>
      <c r="K181" s="147" t="s">
        <v>155</v>
      </c>
      <c r="L181" s="33"/>
      <c r="M181" s="152" t="s">
        <v>1</v>
      </c>
      <c r="N181" s="153" t="s">
        <v>41</v>
      </c>
      <c r="O181" s="58"/>
      <c r="P181" s="154">
        <f>O181*H181</f>
        <v>0</v>
      </c>
      <c r="Q181" s="154">
        <v>0.23</v>
      </c>
      <c r="R181" s="154">
        <f>Q181*H181</f>
        <v>21.2865</v>
      </c>
      <c r="S181" s="154">
        <v>0</v>
      </c>
      <c r="T181" s="15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156</v>
      </c>
      <c r="AT181" s="156" t="s">
        <v>151</v>
      </c>
      <c r="AU181" s="156" t="s">
        <v>86</v>
      </c>
      <c r="AY181" s="17" t="s">
        <v>149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7" t="s">
        <v>84</v>
      </c>
      <c r="BK181" s="157">
        <f>ROUND(I181*H181,2)</f>
        <v>0</v>
      </c>
      <c r="BL181" s="17" t="s">
        <v>156</v>
      </c>
      <c r="BM181" s="156" t="s">
        <v>682</v>
      </c>
    </row>
    <row r="182" spans="1:65" s="15" customFormat="1" ht="11.25">
      <c r="B182" s="175"/>
      <c r="D182" s="159" t="s">
        <v>181</v>
      </c>
      <c r="E182" s="176" t="s">
        <v>1</v>
      </c>
      <c r="F182" s="177" t="s">
        <v>404</v>
      </c>
      <c r="H182" s="176" t="s">
        <v>1</v>
      </c>
      <c r="I182" s="178"/>
      <c r="L182" s="175"/>
      <c r="M182" s="179"/>
      <c r="N182" s="180"/>
      <c r="O182" s="180"/>
      <c r="P182" s="180"/>
      <c r="Q182" s="180"/>
      <c r="R182" s="180"/>
      <c r="S182" s="180"/>
      <c r="T182" s="181"/>
      <c r="AT182" s="176" t="s">
        <v>181</v>
      </c>
      <c r="AU182" s="176" t="s">
        <v>86</v>
      </c>
      <c r="AV182" s="15" t="s">
        <v>84</v>
      </c>
      <c r="AW182" s="15" t="s">
        <v>32</v>
      </c>
      <c r="AX182" s="15" t="s">
        <v>76</v>
      </c>
      <c r="AY182" s="176" t="s">
        <v>149</v>
      </c>
    </row>
    <row r="183" spans="1:65" s="13" customFormat="1" ht="11.25">
      <c r="B183" s="158"/>
      <c r="D183" s="159" t="s">
        <v>181</v>
      </c>
      <c r="E183" s="160" t="s">
        <v>1</v>
      </c>
      <c r="F183" s="161" t="s">
        <v>683</v>
      </c>
      <c r="H183" s="162">
        <v>75.150000000000006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181</v>
      </c>
      <c r="AU183" s="160" t="s">
        <v>86</v>
      </c>
      <c r="AV183" s="13" t="s">
        <v>86</v>
      </c>
      <c r="AW183" s="13" t="s">
        <v>32</v>
      </c>
      <c r="AX183" s="13" t="s">
        <v>76</v>
      </c>
      <c r="AY183" s="160" t="s">
        <v>149</v>
      </c>
    </row>
    <row r="184" spans="1:65" s="13" customFormat="1" ht="11.25">
      <c r="B184" s="158"/>
      <c r="D184" s="159" t="s">
        <v>181</v>
      </c>
      <c r="E184" s="160" t="s">
        <v>1</v>
      </c>
      <c r="F184" s="161" t="s">
        <v>684</v>
      </c>
      <c r="H184" s="162">
        <v>17.399999999999999</v>
      </c>
      <c r="I184" s="163"/>
      <c r="L184" s="158"/>
      <c r="M184" s="164"/>
      <c r="N184" s="165"/>
      <c r="O184" s="165"/>
      <c r="P184" s="165"/>
      <c r="Q184" s="165"/>
      <c r="R184" s="165"/>
      <c r="S184" s="165"/>
      <c r="T184" s="166"/>
      <c r="AT184" s="160" t="s">
        <v>181</v>
      </c>
      <c r="AU184" s="160" t="s">
        <v>86</v>
      </c>
      <c r="AV184" s="13" t="s">
        <v>86</v>
      </c>
      <c r="AW184" s="13" t="s">
        <v>32</v>
      </c>
      <c r="AX184" s="13" t="s">
        <v>76</v>
      </c>
      <c r="AY184" s="160" t="s">
        <v>149</v>
      </c>
    </row>
    <row r="185" spans="1:65" s="14" customFormat="1" ht="11.25">
      <c r="B185" s="167"/>
      <c r="D185" s="159" t="s">
        <v>181</v>
      </c>
      <c r="E185" s="168" t="s">
        <v>1</v>
      </c>
      <c r="F185" s="169" t="s">
        <v>184</v>
      </c>
      <c r="H185" s="170">
        <v>92.55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8" t="s">
        <v>181</v>
      </c>
      <c r="AU185" s="168" t="s">
        <v>86</v>
      </c>
      <c r="AV185" s="14" t="s">
        <v>156</v>
      </c>
      <c r="AW185" s="14" t="s">
        <v>32</v>
      </c>
      <c r="AX185" s="14" t="s">
        <v>84</v>
      </c>
      <c r="AY185" s="168" t="s">
        <v>149</v>
      </c>
    </row>
    <row r="186" spans="1:65" s="2" customFormat="1" ht="14.45" customHeight="1">
      <c r="A186" s="32"/>
      <c r="B186" s="144"/>
      <c r="C186" s="145" t="s">
        <v>286</v>
      </c>
      <c r="D186" s="145" t="s">
        <v>151</v>
      </c>
      <c r="E186" s="146" t="s">
        <v>407</v>
      </c>
      <c r="F186" s="147" t="s">
        <v>685</v>
      </c>
      <c r="G186" s="148" t="s">
        <v>154</v>
      </c>
      <c r="H186" s="149">
        <v>422</v>
      </c>
      <c r="I186" s="150"/>
      <c r="J186" s="151">
        <f>ROUND(I186*H186,2)</f>
        <v>0</v>
      </c>
      <c r="K186" s="147" t="s">
        <v>155</v>
      </c>
      <c r="L186" s="33"/>
      <c r="M186" s="152" t="s">
        <v>1</v>
      </c>
      <c r="N186" s="153" t="s">
        <v>41</v>
      </c>
      <c r="O186" s="58"/>
      <c r="P186" s="154">
        <f>O186*H186</f>
        <v>0</v>
      </c>
      <c r="Q186" s="154">
        <v>0.34499999999999997</v>
      </c>
      <c r="R186" s="154">
        <f>Q186*H186</f>
        <v>145.58999999999997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156</v>
      </c>
      <c r="AT186" s="156" t="s">
        <v>151</v>
      </c>
      <c r="AU186" s="156" t="s">
        <v>86</v>
      </c>
      <c r="AY186" s="17" t="s">
        <v>149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84</v>
      </c>
      <c r="BK186" s="157">
        <f>ROUND(I186*H186,2)</f>
        <v>0</v>
      </c>
      <c r="BL186" s="17" t="s">
        <v>156</v>
      </c>
      <c r="BM186" s="156" t="s">
        <v>686</v>
      </c>
    </row>
    <row r="187" spans="1:65" s="15" customFormat="1" ht="11.25">
      <c r="B187" s="175"/>
      <c r="D187" s="159" t="s">
        <v>181</v>
      </c>
      <c r="E187" s="176" t="s">
        <v>1</v>
      </c>
      <c r="F187" s="177" t="s">
        <v>687</v>
      </c>
      <c r="H187" s="176" t="s">
        <v>1</v>
      </c>
      <c r="I187" s="178"/>
      <c r="L187" s="175"/>
      <c r="M187" s="179"/>
      <c r="N187" s="180"/>
      <c r="O187" s="180"/>
      <c r="P187" s="180"/>
      <c r="Q187" s="180"/>
      <c r="R187" s="180"/>
      <c r="S187" s="180"/>
      <c r="T187" s="181"/>
      <c r="AT187" s="176" t="s">
        <v>181</v>
      </c>
      <c r="AU187" s="176" t="s">
        <v>86</v>
      </c>
      <c r="AV187" s="15" t="s">
        <v>84</v>
      </c>
      <c r="AW187" s="15" t="s">
        <v>32</v>
      </c>
      <c r="AX187" s="15" t="s">
        <v>76</v>
      </c>
      <c r="AY187" s="176" t="s">
        <v>149</v>
      </c>
    </row>
    <row r="188" spans="1:65" s="13" customFormat="1" ht="11.25">
      <c r="B188" s="158"/>
      <c r="D188" s="159" t="s">
        <v>181</v>
      </c>
      <c r="E188" s="160" t="s">
        <v>1</v>
      </c>
      <c r="F188" s="161" t="s">
        <v>628</v>
      </c>
      <c r="H188" s="162">
        <v>422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181</v>
      </c>
      <c r="AU188" s="160" t="s">
        <v>86</v>
      </c>
      <c r="AV188" s="13" t="s">
        <v>86</v>
      </c>
      <c r="AW188" s="13" t="s">
        <v>32</v>
      </c>
      <c r="AX188" s="13" t="s">
        <v>84</v>
      </c>
      <c r="AY188" s="160" t="s">
        <v>149</v>
      </c>
    </row>
    <row r="189" spans="1:65" s="2" customFormat="1" ht="14.45" customHeight="1">
      <c r="A189" s="32"/>
      <c r="B189" s="144"/>
      <c r="C189" s="145" t="s">
        <v>291</v>
      </c>
      <c r="D189" s="145" t="s">
        <v>151</v>
      </c>
      <c r="E189" s="146" t="s">
        <v>688</v>
      </c>
      <c r="F189" s="147" t="s">
        <v>689</v>
      </c>
      <c r="G189" s="148" t="s">
        <v>154</v>
      </c>
      <c r="H189" s="149">
        <v>422</v>
      </c>
      <c r="I189" s="150"/>
      <c r="J189" s="151">
        <f>ROUND(I189*H189,2)</f>
        <v>0</v>
      </c>
      <c r="K189" s="147" t="s">
        <v>155</v>
      </c>
      <c r="L189" s="33"/>
      <c r="M189" s="152" t="s">
        <v>1</v>
      </c>
      <c r="N189" s="153" t="s">
        <v>41</v>
      </c>
      <c r="O189" s="58"/>
      <c r="P189" s="154">
        <f>O189*H189</f>
        <v>0</v>
      </c>
      <c r="Q189" s="154">
        <v>0.46</v>
      </c>
      <c r="R189" s="154">
        <f>Q189*H189</f>
        <v>194.12</v>
      </c>
      <c r="S189" s="154">
        <v>0</v>
      </c>
      <c r="T189" s="155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156</v>
      </c>
      <c r="AT189" s="156" t="s">
        <v>151</v>
      </c>
      <c r="AU189" s="156" t="s">
        <v>86</v>
      </c>
      <c r="AY189" s="17" t="s">
        <v>149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84</v>
      </c>
      <c r="BK189" s="157">
        <f>ROUND(I189*H189,2)</f>
        <v>0</v>
      </c>
      <c r="BL189" s="17" t="s">
        <v>156</v>
      </c>
      <c r="BM189" s="156" t="s">
        <v>690</v>
      </c>
    </row>
    <row r="190" spans="1:65" s="15" customFormat="1" ht="11.25">
      <c r="B190" s="175"/>
      <c r="D190" s="159" t="s">
        <v>181</v>
      </c>
      <c r="E190" s="176" t="s">
        <v>1</v>
      </c>
      <c r="F190" s="177" t="s">
        <v>687</v>
      </c>
      <c r="H190" s="176" t="s">
        <v>1</v>
      </c>
      <c r="I190" s="178"/>
      <c r="L190" s="175"/>
      <c r="M190" s="179"/>
      <c r="N190" s="180"/>
      <c r="O190" s="180"/>
      <c r="P190" s="180"/>
      <c r="Q190" s="180"/>
      <c r="R190" s="180"/>
      <c r="S190" s="180"/>
      <c r="T190" s="181"/>
      <c r="AT190" s="176" t="s">
        <v>181</v>
      </c>
      <c r="AU190" s="176" t="s">
        <v>86</v>
      </c>
      <c r="AV190" s="15" t="s">
        <v>84</v>
      </c>
      <c r="AW190" s="15" t="s">
        <v>32</v>
      </c>
      <c r="AX190" s="15" t="s">
        <v>76</v>
      </c>
      <c r="AY190" s="176" t="s">
        <v>149</v>
      </c>
    </row>
    <row r="191" spans="1:65" s="13" customFormat="1" ht="11.25">
      <c r="B191" s="158"/>
      <c r="D191" s="159" t="s">
        <v>181</v>
      </c>
      <c r="E191" s="160" t="s">
        <v>1</v>
      </c>
      <c r="F191" s="161" t="s">
        <v>628</v>
      </c>
      <c r="H191" s="162">
        <v>422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181</v>
      </c>
      <c r="AU191" s="160" t="s">
        <v>86</v>
      </c>
      <c r="AV191" s="13" t="s">
        <v>86</v>
      </c>
      <c r="AW191" s="13" t="s">
        <v>32</v>
      </c>
      <c r="AX191" s="13" t="s">
        <v>84</v>
      </c>
      <c r="AY191" s="160" t="s">
        <v>149</v>
      </c>
    </row>
    <row r="192" spans="1:65" s="2" customFormat="1" ht="24.2" customHeight="1">
      <c r="A192" s="32"/>
      <c r="B192" s="144"/>
      <c r="C192" s="145" t="s">
        <v>296</v>
      </c>
      <c r="D192" s="145" t="s">
        <v>151</v>
      </c>
      <c r="E192" s="146" t="s">
        <v>419</v>
      </c>
      <c r="F192" s="147" t="s">
        <v>420</v>
      </c>
      <c r="G192" s="148" t="s">
        <v>154</v>
      </c>
      <c r="H192" s="149">
        <v>130</v>
      </c>
      <c r="I192" s="150"/>
      <c r="J192" s="151">
        <f>ROUND(I192*H192,2)</f>
        <v>0</v>
      </c>
      <c r="K192" s="147" t="s">
        <v>155</v>
      </c>
      <c r="L192" s="33"/>
      <c r="M192" s="152" t="s">
        <v>1</v>
      </c>
      <c r="N192" s="153" t="s">
        <v>41</v>
      </c>
      <c r="O192" s="58"/>
      <c r="P192" s="154">
        <f>O192*H192</f>
        <v>0</v>
      </c>
      <c r="Q192" s="154">
        <v>7.1000000000000002E-4</v>
      </c>
      <c r="R192" s="154">
        <f>Q192*H192</f>
        <v>9.2300000000000007E-2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156</v>
      </c>
      <c r="AT192" s="156" t="s">
        <v>151</v>
      </c>
      <c r="AU192" s="156" t="s">
        <v>86</v>
      </c>
      <c r="AY192" s="17" t="s">
        <v>149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84</v>
      </c>
      <c r="BK192" s="157">
        <f>ROUND(I192*H192,2)</f>
        <v>0</v>
      </c>
      <c r="BL192" s="17" t="s">
        <v>156</v>
      </c>
      <c r="BM192" s="156" t="s">
        <v>691</v>
      </c>
    </row>
    <row r="193" spans="1:65" s="13" customFormat="1" ht="11.25">
      <c r="B193" s="158"/>
      <c r="D193" s="159" t="s">
        <v>181</v>
      </c>
      <c r="E193" s="160" t="s">
        <v>1</v>
      </c>
      <c r="F193" s="161" t="s">
        <v>692</v>
      </c>
      <c r="H193" s="162">
        <v>130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181</v>
      </c>
      <c r="AU193" s="160" t="s">
        <v>86</v>
      </c>
      <c r="AV193" s="13" t="s">
        <v>86</v>
      </c>
      <c r="AW193" s="13" t="s">
        <v>32</v>
      </c>
      <c r="AX193" s="13" t="s">
        <v>84</v>
      </c>
      <c r="AY193" s="160" t="s">
        <v>149</v>
      </c>
    </row>
    <row r="194" spans="1:65" s="2" customFormat="1" ht="24.2" customHeight="1">
      <c r="A194" s="32"/>
      <c r="B194" s="144"/>
      <c r="C194" s="145" t="s">
        <v>300</v>
      </c>
      <c r="D194" s="145" t="s">
        <v>151</v>
      </c>
      <c r="E194" s="146" t="s">
        <v>693</v>
      </c>
      <c r="F194" s="147" t="s">
        <v>694</v>
      </c>
      <c r="G194" s="148" t="s">
        <v>154</v>
      </c>
      <c r="H194" s="149">
        <v>65</v>
      </c>
      <c r="I194" s="150"/>
      <c r="J194" s="151">
        <f>ROUND(I194*H194,2)</f>
        <v>0</v>
      </c>
      <c r="K194" s="147" t="s">
        <v>155</v>
      </c>
      <c r="L194" s="33"/>
      <c r="M194" s="152" t="s">
        <v>1</v>
      </c>
      <c r="N194" s="153" t="s">
        <v>41</v>
      </c>
      <c r="O194" s="58"/>
      <c r="P194" s="154">
        <f>O194*H194</f>
        <v>0</v>
      </c>
      <c r="Q194" s="154">
        <v>0.10373</v>
      </c>
      <c r="R194" s="154">
        <f>Q194*H194</f>
        <v>6.7424499999999998</v>
      </c>
      <c r="S194" s="154">
        <v>0</v>
      </c>
      <c r="T194" s="15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156</v>
      </c>
      <c r="AT194" s="156" t="s">
        <v>151</v>
      </c>
      <c r="AU194" s="156" t="s">
        <v>86</v>
      </c>
      <c r="AY194" s="17" t="s">
        <v>149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84</v>
      </c>
      <c r="BK194" s="157">
        <f>ROUND(I194*H194,2)</f>
        <v>0</v>
      </c>
      <c r="BL194" s="17" t="s">
        <v>156</v>
      </c>
      <c r="BM194" s="156" t="s">
        <v>695</v>
      </c>
    </row>
    <row r="195" spans="1:65" s="15" customFormat="1" ht="11.25">
      <c r="B195" s="175"/>
      <c r="D195" s="159" t="s">
        <v>181</v>
      </c>
      <c r="E195" s="176" t="s">
        <v>1</v>
      </c>
      <c r="F195" s="177" t="s">
        <v>696</v>
      </c>
      <c r="H195" s="176" t="s">
        <v>1</v>
      </c>
      <c r="I195" s="178"/>
      <c r="L195" s="175"/>
      <c r="M195" s="179"/>
      <c r="N195" s="180"/>
      <c r="O195" s="180"/>
      <c r="P195" s="180"/>
      <c r="Q195" s="180"/>
      <c r="R195" s="180"/>
      <c r="S195" s="180"/>
      <c r="T195" s="181"/>
      <c r="AT195" s="176" t="s">
        <v>181</v>
      </c>
      <c r="AU195" s="176" t="s">
        <v>86</v>
      </c>
      <c r="AV195" s="15" t="s">
        <v>84</v>
      </c>
      <c r="AW195" s="15" t="s">
        <v>32</v>
      </c>
      <c r="AX195" s="15" t="s">
        <v>76</v>
      </c>
      <c r="AY195" s="176" t="s">
        <v>149</v>
      </c>
    </row>
    <row r="196" spans="1:65" s="13" customFormat="1" ht="11.25">
      <c r="B196" s="158"/>
      <c r="D196" s="159" t="s">
        <v>181</v>
      </c>
      <c r="E196" s="160" t="s">
        <v>1</v>
      </c>
      <c r="F196" s="161" t="s">
        <v>697</v>
      </c>
      <c r="H196" s="162">
        <v>65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181</v>
      </c>
      <c r="AU196" s="160" t="s">
        <v>86</v>
      </c>
      <c r="AV196" s="13" t="s">
        <v>86</v>
      </c>
      <c r="AW196" s="13" t="s">
        <v>32</v>
      </c>
      <c r="AX196" s="13" t="s">
        <v>84</v>
      </c>
      <c r="AY196" s="160" t="s">
        <v>149</v>
      </c>
    </row>
    <row r="197" spans="1:65" s="2" customFormat="1" ht="24.2" customHeight="1">
      <c r="A197" s="32"/>
      <c r="B197" s="144"/>
      <c r="C197" s="145" t="s">
        <v>304</v>
      </c>
      <c r="D197" s="145" t="s">
        <v>151</v>
      </c>
      <c r="E197" s="146" t="s">
        <v>698</v>
      </c>
      <c r="F197" s="147" t="s">
        <v>699</v>
      </c>
      <c r="G197" s="148" t="s">
        <v>154</v>
      </c>
      <c r="H197" s="149">
        <v>65</v>
      </c>
      <c r="I197" s="150"/>
      <c r="J197" s="151">
        <f>ROUND(I197*H197,2)</f>
        <v>0</v>
      </c>
      <c r="K197" s="147" t="s">
        <v>155</v>
      </c>
      <c r="L197" s="33"/>
      <c r="M197" s="152" t="s">
        <v>1</v>
      </c>
      <c r="N197" s="153" t="s">
        <v>41</v>
      </c>
      <c r="O197" s="58"/>
      <c r="P197" s="154">
        <f>O197*H197</f>
        <v>0</v>
      </c>
      <c r="Q197" s="154">
        <v>0.15559000000000001</v>
      </c>
      <c r="R197" s="154">
        <f>Q197*H197</f>
        <v>10.113350000000001</v>
      </c>
      <c r="S197" s="154">
        <v>0</v>
      </c>
      <c r="T197" s="155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156</v>
      </c>
      <c r="AT197" s="156" t="s">
        <v>151</v>
      </c>
      <c r="AU197" s="156" t="s">
        <v>86</v>
      </c>
      <c r="AY197" s="17" t="s">
        <v>149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84</v>
      </c>
      <c r="BK197" s="157">
        <f>ROUND(I197*H197,2)</f>
        <v>0</v>
      </c>
      <c r="BL197" s="17" t="s">
        <v>156</v>
      </c>
      <c r="BM197" s="156" t="s">
        <v>700</v>
      </c>
    </row>
    <row r="198" spans="1:65" s="2" customFormat="1" ht="76.349999999999994" customHeight="1">
      <c r="A198" s="32"/>
      <c r="B198" s="144"/>
      <c r="C198" s="145" t="s">
        <v>308</v>
      </c>
      <c r="D198" s="145" t="s">
        <v>151</v>
      </c>
      <c r="E198" s="146" t="s">
        <v>701</v>
      </c>
      <c r="F198" s="147" t="s">
        <v>702</v>
      </c>
      <c r="G198" s="148" t="s">
        <v>154</v>
      </c>
      <c r="H198" s="149">
        <v>422</v>
      </c>
      <c r="I198" s="150"/>
      <c r="J198" s="151">
        <f>ROUND(I198*H198,2)</f>
        <v>0</v>
      </c>
      <c r="K198" s="147" t="s">
        <v>155</v>
      </c>
      <c r="L198" s="33"/>
      <c r="M198" s="152" t="s">
        <v>1</v>
      </c>
      <c r="N198" s="153" t="s">
        <v>41</v>
      </c>
      <c r="O198" s="58"/>
      <c r="P198" s="154">
        <f>O198*H198</f>
        <v>0</v>
      </c>
      <c r="Q198" s="154">
        <v>8.5650000000000004E-2</v>
      </c>
      <c r="R198" s="154">
        <f>Q198*H198</f>
        <v>36.144300000000001</v>
      </c>
      <c r="S198" s="154">
        <v>0</v>
      </c>
      <c r="T198" s="155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156</v>
      </c>
      <c r="AT198" s="156" t="s">
        <v>151</v>
      </c>
      <c r="AU198" s="156" t="s">
        <v>86</v>
      </c>
      <c r="AY198" s="17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84</v>
      </c>
      <c r="BK198" s="157">
        <f>ROUND(I198*H198,2)</f>
        <v>0</v>
      </c>
      <c r="BL198" s="17" t="s">
        <v>156</v>
      </c>
      <c r="BM198" s="156" t="s">
        <v>703</v>
      </c>
    </row>
    <row r="199" spans="1:65" s="13" customFormat="1" ht="11.25">
      <c r="B199" s="158"/>
      <c r="D199" s="159" t="s">
        <v>181</v>
      </c>
      <c r="E199" s="160" t="s">
        <v>628</v>
      </c>
      <c r="F199" s="161" t="s">
        <v>704</v>
      </c>
      <c r="H199" s="162">
        <v>422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181</v>
      </c>
      <c r="AU199" s="160" t="s">
        <v>86</v>
      </c>
      <c r="AV199" s="13" t="s">
        <v>86</v>
      </c>
      <c r="AW199" s="13" t="s">
        <v>32</v>
      </c>
      <c r="AX199" s="13" t="s">
        <v>84</v>
      </c>
      <c r="AY199" s="160" t="s">
        <v>149</v>
      </c>
    </row>
    <row r="200" spans="1:65" s="2" customFormat="1" ht="14.45" customHeight="1">
      <c r="A200" s="32"/>
      <c r="B200" s="144"/>
      <c r="C200" s="182" t="s">
        <v>312</v>
      </c>
      <c r="D200" s="182" t="s">
        <v>267</v>
      </c>
      <c r="E200" s="183" t="s">
        <v>705</v>
      </c>
      <c r="F200" s="184" t="s">
        <v>706</v>
      </c>
      <c r="G200" s="185" t="s">
        <v>154</v>
      </c>
      <c r="H200" s="186">
        <v>393.75</v>
      </c>
      <c r="I200" s="187"/>
      <c r="J200" s="188">
        <f>ROUND(I200*H200,2)</f>
        <v>0</v>
      </c>
      <c r="K200" s="184" t="s">
        <v>155</v>
      </c>
      <c r="L200" s="189"/>
      <c r="M200" s="190" t="s">
        <v>1</v>
      </c>
      <c r="N200" s="191" t="s">
        <v>41</v>
      </c>
      <c r="O200" s="58"/>
      <c r="P200" s="154">
        <f>O200*H200</f>
        <v>0</v>
      </c>
      <c r="Q200" s="154">
        <v>0.17599999999999999</v>
      </c>
      <c r="R200" s="154">
        <f>Q200*H200</f>
        <v>69.3</v>
      </c>
      <c r="S200" s="154">
        <v>0</v>
      </c>
      <c r="T200" s="155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6" t="s">
        <v>99</v>
      </c>
      <c r="AT200" s="156" t="s">
        <v>267</v>
      </c>
      <c r="AU200" s="156" t="s">
        <v>86</v>
      </c>
      <c r="AY200" s="17" t="s">
        <v>149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84</v>
      </c>
      <c r="BK200" s="157">
        <f>ROUND(I200*H200,2)</f>
        <v>0</v>
      </c>
      <c r="BL200" s="17" t="s">
        <v>156</v>
      </c>
      <c r="BM200" s="156" t="s">
        <v>707</v>
      </c>
    </row>
    <row r="201" spans="1:65" s="13" customFormat="1" ht="11.25">
      <c r="B201" s="158"/>
      <c r="D201" s="159" t="s">
        <v>181</v>
      </c>
      <c r="F201" s="161" t="s">
        <v>708</v>
      </c>
      <c r="H201" s="162">
        <v>393.75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181</v>
      </c>
      <c r="AU201" s="160" t="s">
        <v>86</v>
      </c>
      <c r="AV201" s="13" t="s">
        <v>86</v>
      </c>
      <c r="AW201" s="13" t="s">
        <v>3</v>
      </c>
      <c r="AX201" s="13" t="s">
        <v>84</v>
      </c>
      <c r="AY201" s="160" t="s">
        <v>149</v>
      </c>
    </row>
    <row r="202" spans="1:65" s="2" customFormat="1" ht="24.2" customHeight="1">
      <c r="A202" s="32"/>
      <c r="B202" s="144"/>
      <c r="C202" s="182" t="s">
        <v>316</v>
      </c>
      <c r="D202" s="182" t="s">
        <v>267</v>
      </c>
      <c r="E202" s="183" t="s">
        <v>709</v>
      </c>
      <c r="F202" s="184" t="s">
        <v>710</v>
      </c>
      <c r="G202" s="185" t="s">
        <v>154</v>
      </c>
      <c r="H202" s="186">
        <v>14.7</v>
      </c>
      <c r="I202" s="187"/>
      <c r="J202" s="188">
        <f>ROUND(I202*H202,2)</f>
        <v>0</v>
      </c>
      <c r="K202" s="184" t="s">
        <v>155</v>
      </c>
      <c r="L202" s="189"/>
      <c r="M202" s="190" t="s">
        <v>1</v>
      </c>
      <c r="N202" s="191" t="s">
        <v>41</v>
      </c>
      <c r="O202" s="58"/>
      <c r="P202" s="154">
        <f>O202*H202</f>
        <v>0</v>
      </c>
      <c r="Q202" s="154">
        <v>0.17499999999999999</v>
      </c>
      <c r="R202" s="154">
        <f>Q202*H202</f>
        <v>2.5724999999999998</v>
      </c>
      <c r="S202" s="154">
        <v>0</v>
      </c>
      <c r="T202" s="155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6" t="s">
        <v>99</v>
      </c>
      <c r="AT202" s="156" t="s">
        <v>267</v>
      </c>
      <c r="AU202" s="156" t="s">
        <v>86</v>
      </c>
      <c r="AY202" s="17" t="s">
        <v>149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84</v>
      </c>
      <c r="BK202" s="157">
        <f>ROUND(I202*H202,2)</f>
        <v>0</v>
      </c>
      <c r="BL202" s="17" t="s">
        <v>156</v>
      </c>
      <c r="BM202" s="156" t="s">
        <v>711</v>
      </c>
    </row>
    <row r="203" spans="1:65" s="13" customFormat="1" ht="11.25">
      <c r="B203" s="158"/>
      <c r="D203" s="159" t="s">
        <v>181</v>
      </c>
      <c r="F203" s="161" t="s">
        <v>712</v>
      </c>
      <c r="H203" s="162">
        <v>14.7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181</v>
      </c>
      <c r="AU203" s="160" t="s">
        <v>86</v>
      </c>
      <c r="AV203" s="13" t="s">
        <v>86</v>
      </c>
      <c r="AW203" s="13" t="s">
        <v>3</v>
      </c>
      <c r="AX203" s="13" t="s">
        <v>84</v>
      </c>
      <c r="AY203" s="160" t="s">
        <v>149</v>
      </c>
    </row>
    <row r="204" spans="1:65" s="2" customFormat="1" ht="14.45" customHeight="1">
      <c r="A204" s="32"/>
      <c r="B204" s="144"/>
      <c r="C204" s="182" t="s">
        <v>320</v>
      </c>
      <c r="D204" s="182" t="s">
        <v>267</v>
      </c>
      <c r="E204" s="183" t="s">
        <v>713</v>
      </c>
      <c r="F204" s="184" t="s">
        <v>714</v>
      </c>
      <c r="G204" s="185" t="s">
        <v>154</v>
      </c>
      <c r="H204" s="186">
        <v>25.2</v>
      </c>
      <c r="I204" s="187"/>
      <c r="J204" s="188">
        <f>ROUND(I204*H204,2)</f>
        <v>0</v>
      </c>
      <c r="K204" s="184" t="s">
        <v>1</v>
      </c>
      <c r="L204" s="189"/>
      <c r="M204" s="190" t="s">
        <v>1</v>
      </c>
      <c r="N204" s="191" t="s">
        <v>41</v>
      </c>
      <c r="O204" s="58"/>
      <c r="P204" s="154">
        <f>O204*H204</f>
        <v>0</v>
      </c>
      <c r="Q204" s="154">
        <v>0.2</v>
      </c>
      <c r="R204" s="154">
        <f>Q204*H204</f>
        <v>5.04</v>
      </c>
      <c r="S204" s="154">
        <v>0</v>
      </c>
      <c r="T204" s="155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99</v>
      </c>
      <c r="AT204" s="156" t="s">
        <v>267</v>
      </c>
      <c r="AU204" s="156" t="s">
        <v>86</v>
      </c>
      <c r="AY204" s="17" t="s">
        <v>149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84</v>
      </c>
      <c r="BK204" s="157">
        <f>ROUND(I204*H204,2)</f>
        <v>0</v>
      </c>
      <c r="BL204" s="17" t="s">
        <v>156</v>
      </c>
      <c r="BM204" s="156" t="s">
        <v>715</v>
      </c>
    </row>
    <row r="205" spans="1:65" s="13" customFormat="1" ht="11.25">
      <c r="B205" s="158"/>
      <c r="D205" s="159" t="s">
        <v>181</v>
      </c>
      <c r="F205" s="161" t="s">
        <v>716</v>
      </c>
      <c r="H205" s="162">
        <v>25.2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181</v>
      </c>
      <c r="AU205" s="160" t="s">
        <v>86</v>
      </c>
      <c r="AV205" s="13" t="s">
        <v>86</v>
      </c>
      <c r="AW205" s="13" t="s">
        <v>3</v>
      </c>
      <c r="AX205" s="13" t="s">
        <v>84</v>
      </c>
      <c r="AY205" s="160" t="s">
        <v>149</v>
      </c>
    </row>
    <row r="206" spans="1:65" s="2" customFormat="1" ht="24.2" customHeight="1">
      <c r="A206" s="32"/>
      <c r="B206" s="144"/>
      <c r="C206" s="182" t="s">
        <v>323</v>
      </c>
      <c r="D206" s="182" t="s">
        <v>267</v>
      </c>
      <c r="E206" s="183" t="s">
        <v>717</v>
      </c>
      <c r="F206" s="184" t="s">
        <v>718</v>
      </c>
      <c r="G206" s="185" t="s">
        <v>154</v>
      </c>
      <c r="H206" s="186">
        <v>9.4499999999999993</v>
      </c>
      <c r="I206" s="187"/>
      <c r="J206" s="188">
        <f>ROUND(I206*H206,2)</f>
        <v>0</v>
      </c>
      <c r="K206" s="184" t="s">
        <v>155</v>
      </c>
      <c r="L206" s="189"/>
      <c r="M206" s="190" t="s">
        <v>1</v>
      </c>
      <c r="N206" s="191" t="s">
        <v>41</v>
      </c>
      <c r="O206" s="58"/>
      <c r="P206" s="154">
        <f>O206*H206</f>
        <v>0</v>
      </c>
      <c r="Q206" s="154">
        <v>0.15</v>
      </c>
      <c r="R206" s="154">
        <f>Q206*H206</f>
        <v>1.4174999999999998</v>
      </c>
      <c r="S206" s="154">
        <v>0</v>
      </c>
      <c r="T206" s="155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6" t="s">
        <v>99</v>
      </c>
      <c r="AT206" s="156" t="s">
        <v>267</v>
      </c>
      <c r="AU206" s="156" t="s">
        <v>86</v>
      </c>
      <c r="AY206" s="17" t="s">
        <v>149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84</v>
      </c>
      <c r="BK206" s="157">
        <f>ROUND(I206*H206,2)</f>
        <v>0</v>
      </c>
      <c r="BL206" s="17" t="s">
        <v>156</v>
      </c>
      <c r="BM206" s="156" t="s">
        <v>719</v>
      </c>
    </row>
    <row r="207" spans="1:65" s="13" customFormat="1" ht="11.25">
      <c r="B207" s="158"/>
      <c r="D207" s="159" t="s">
        <v>181</v>
      </c>
      <c r="F207" s="161" t="s">
        <v>720</v>
      </c>
      <c r="H207" s="162">
        <v>9.4499999999999993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181</v>
      </c>
      <c r="AU207" s="160" t="s">
        <v>86</v>
      </c>
      <c r="AV207" s="13" t="s">
        <v>86</v>
      </c>
      <c r="AW207" s="13" t="s">
        <v>3</v>
      </c>
      <c r="AX207" s="13" t="s">
        <v>84</v>
      </c>
      <c r="AY207" s="160" t="s">
        <v>149</v>
      </c>
    </row>
    <row r="208" spans="1:65" s="2" customFormat="1" ht="24.2" customHeight="1">
      <c r="A208" s="32"/>
      <c r="B208" s="144"/>
      <c r="C208" s="145" t="s">
        <v>327</v>
      </c>
      <c r="D208" s="145" t="s">
        <v>151</v>
      </c>
      <c r="E208" s="146" t="s">
        <v>721</v>
      </c>
      <c r="F208" s="147" t="s">
        <v>722</v>
      </c>
      <c r="G208" s="148" t="s">
        <v>154</v>
      </c>
      <c r="H208" s="149">
        <v>47</v>
      </c>
      <c r="I208" s="150"/>
      <c r="J208" s="151">
        <f>ROUND(I208*H208,2)</f>
        <v>0</v>
      </c>
      <c r="K208" s="147" t="s">
        <v>155</v>
      </c>
      <c r="L208" s="33"/>
      <c r="M208" s="152" t="s">
        <v>1</v>
      </c>
      <c r="N208" s="153" t="s">
        <v>41</v>
      </c>
      <c r="O208" s="58"/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156</v>
      </c>
      <c r="AT208" s="156" t="s">
        <v>151</v>
      </c>
      <c r="AU208" s="156" t="s">
        <v>86</v>
      </c>
      <c r="AY208" s="17" t="s">
        <v>149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84</v>
      </c>
      <c r="BK208" s="157">
        <f>ROUND(I208*H208,2)</f>
        <v>0</v>
      </c>
      <c r="BL208" s="17" t="s">
        <v>156</v>
      </c>
      <c r="BM208" s="156" t="s">
        <v>723</v>
      </c>
    </row>
    <row r="209" spans="1:65" s="13" customFormat="1" ht="11.25">
      <c r="B209" s="158"/>
      <c r="D209" s="159" t="s">
        <v>181</v>
      </c>
      <c r="E209" s="160" t="s">
        <v>1</v>
      </c>
      <c r="F209" s="161" t="s">
        <v>724</v>
      </c>
      <c r="H209" s="162">
        <v>47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181</v>
      </c>
      <c r="AU209" s="160" t="s">
        <v>86</v>
      </c>
      <c r="AV209" s="13" t="s">
        <v>86</v>
      </c>
      <c r="AW209" s="13" t="s">
        <v>32</v>
      </c>
      <c r="AX209" s="13" t="s">
        <v>84</v>
      </c>
      <c r="AY209" s="160" t="s">
        <v>149</v>
      </c>
    </row>
    <row r="210" spans="1:65" s="2" customFormat="1" ht="14.45" customHeight="1">
      <c r="A210" s="32"/>
      <c r="B210" s="144"/>
      <c r="C210" s="145" t="s">
        <v>331</v>
      </c>
      <c r="D210" s="145" t="s">
        <v>151</v>
      </c>
      <c r="E210" s="146" t="s">
        <v>725</v>
      </c>
      <c r="F210" s="147" t="s">
        <v>726</v>
      </c>
      <c r="G210" s="148" t="s">
        <v>179</v>
      </c>
      <c r="H210" s="149">
        <v>130</v>
      </c>
      <c r="I210" s="150"/>
      <c r="J210" s="151">
        <f>ROUND(I210*H210,2)</f>
        <v>0</v>
      </c>
      <c r="K210" s="147" t="s">
        <v>155</v>
      </c>
      <c r="L210" s="33"/>
      <c r="M210" s="152" t="s">
        <v>1</v>
      </c>
      <c r="N210" s="153" t="s">
        <v>41</v>
      </c>
      <c r="O210" s="58"/>
      <c r="P210" s="154">
        <f>O210*H210</f>
        <v>0</v>
      </c>
      <c r="Q210" s="154">
        <v>3.5999999999999999E-3</v>
      </c>
      <c r="R210" s="154">
        <f>Q210*H210</f>
        <v>0.46799999999999997</v>
      </c>
      <c r="S210" s="154">
        <v>0</v>
      </c>
      <c r="T210" s="155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6" t="s">
        <v>156</v>
      </c>
      <c r="AT210" s="156" t="s">
        <v>151</v>
      </c>
      <c r="AU210" s="156" t="s">
        <v>86</v>
      </c>
      <c r="AY210" s="17" t="s">
        <v>149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84</v>
      </c>
      <c r="BK210" s="157">
        <f>ROUND(I210*H210,2)</f>
        <v>0</v>
      </c>
      <c r="BL210" s="17" t="s">
        <v>156</v>
      </c>
      <c r="BM210" s="156" t="s">
        <v>727</v>
      </c>
    </row>
    <row r="211" spans="1:65" s="12" customFormat="1" ht="22.9" customHeight="1">
      <c r="B211" s="131"/>
      <c r="D211" s="132" t="s">
        <v>75</v>
      </c>
      <c r="E211" s="142" t="s">
        <v>188</v>
      </c>
      <c r="F211" s="142" t="s">
        <v>443</v>
      </c>
      <c r="I211" s="134"/>
      <c r="J211" s="143">
        <f>BK211</f>
        <v>0</v>
      </c>
      <c r="L211" s="131"/>
      <c r="M211" s="136"/>
      <c r="N211" s="137"/>
      <c r="O211" s="137"/>
      <c r="P211" s="138">
        <f>SUM(P212:P232)</f>
        <v>0</v>
      </c>
      <c r="Q211" s="137"/>
      <c r="R211" s="138">
        <f>SUM(R212:R232)</f>
        <v>79.076830420000007</v>
      </c>
      <c r="S211" s="137"/>
      <c r="T211" s="139">
        <f>SUM(T212:T232)</f>
        <v>1.2600000000000002</v>
      </c>
      <c r="AR211" s="132" t="s">
        <v>84</v>
      </c>
      <c r="AT211" s="140" t="s">
        <v>75</v>
      </c>
      <c r="AU211" s="140" t="s">
        <v>84</v>
      </c>
      <c r="AY211" s="132" t="s">
        <v>149</v>
      </c>
      <c r="BK211" s="141">
        <f>SUM(BK212:BK232)</f>
        <v>0</v>
      </c>
    </row>
    <row r="212" spans="1:65" s="2" customFormat="1" ht="24.2" customHeight="1">
      <c r="A212" s="32"/>
      <c r="B212" s="144"/>
      <c r="C212" s="145" t="s">
        <v>335</v>
      </c>
      <c r="D212" s="145" t="s">
        <v>151</v>
      </c>
      <c r="E212" s="146" t="s">
        <v>517</v>
      </c>
      <c r="F212" s="147" t="s">
        <v>518</v>
      </c>
      <c r="G212" s="148" t="s">
        <v>179</v>
      </c>
      <c r="H212" s="149">
        <v>167</v>
      </c>
      <c r="I212" s="150"/>
      <c r="J212" s="151">
        <f>ROUND(I212*H212,2)</f>
        <v>0</v>
      </c>
      <c r="K212" s="147" t="s">
        <v>155</v>
      </c>
      <c r="L212" s="33"/>
      <c r="M212" s="152" t="s">
        <v>1</v>
      </c>
      <c r="N212" s="153" t="s">
        <v>41</v>
      </c>
      <c r="O212" s="58"/>
      <c r="P212" s="154">
        <f>O212*H212</f>
        <v>0</v>
      </c>
      <c r="Q212" s="154">
        <v>0.15540000000000001</v>
      </c>
      <c r="R212" s="154">
        <f>Q212*H212</f>
        <v>25.951800000000002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156</v>
      </c>
      <c r="AT212" s="156" t="s">
        <v>151</v>
      </c>
      <c r="AU212" s="156" t="s">
        <v>86</v>
      </c>
      <c r="AY212" s="17" t="s">
        <v>149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84</v>
      </c>
      <c r="BK212" s="157">
        <f>ROUND(I212*H212,2)</f>
        <v>0</v>
      </c>
      <c r="BL212" s="17" t="s">
        <v>156</v>
      </c>
      <c r="BM212" s="156" t="s">
        <v>728</v>
      </c>
    </row>
    <row r="213" spans="1:65" s="13" customFormat="1" ht="11.25">
      <c r="B213" s="158"/>
      <c r="D213" s="159" t="s">
        <v>181</v>
      </c>
      <c r="E213" s="160" t="s">
        <v>1</v>
      </c>
      <c r="F213" s="161" t="s">
        <v>729</v>
      </c>
      <c r="H213" s="162">
        <v>128</v>
      </c>
      <c r="I213" s="163"/>
      <c r="L213" s="158"/>
      <c r="M213" s="164"/>
      <c r="N213" s="165"/>
      <c r="O213" s="165"/>
      <c r="P213" s="165"/>
      <c r="Q213" s="165"/>
      <c r="R213" s="165"/>
      <c r="S213" s="165"/>
      <c r="T213" s="166"/>
      <c r="AT213" s="160" t="s">
        <v>181</v>
      </c>
      <c r="AU213" s="160" t="s">
        <v>86</v>
      </c>
      <c r="AV213" s="13" t="s">
        <v>86</v>
      </c>
      <c r="AW213" s="13" t="s">
        <v>32</v>
      </c>
      <c r="AX213" s="13" t="s">
        <v>76</v>
      </c>
      <c r="AY213" s="160" t="s">
        <v>149</v>
      </c>
    </row>
    <row r="214" spans="1:65" s="13" customFormat="1" ht="11.25">
      <c r="B214" s="158"/>
      <c r="D214" s="159" t="s">
        <v>181</v>
      </c>
      <c r="E214" s="160" t="s">
        <v>1</v>
      </c>
      <c r="F214" s="161" t="s">
        <v>730</v>
      </c>
      <c r="H214" s="162">
        <v>32</v>
      </c>
      <c r="I214" s="163"/>
      <c r="L214" s="158"/>
      <c r="M214" s="164"/>
      <c r="N214" s="165"/>
      <c r="O214" s="165"/>
      <c r="P214" s="165"/>
      <c r="Q214" s="165"/>
      <c r="R214" s="165"/>
      <c r="S214" s="165"/>
      <c r="T214" s="166"/>
      <c r="AT214" s="160" t="s">
        <v>181</v>
      </c>
      <c r="AU214" s="160" t="s">
        <v>86</v>
      </c>
      <c r="AV214" s="13" t="s">
        <v>86</v>
      </c>
      <c r="AW214" s="13" t="s">
        <v>32</v>
      </c>
      <c r="AX214" s="13" t="s">
        <v>76</v>
      </c>
      <c r="AY214" s="160" t="s">
        <v>149</v>
      </c>
    </row>
    <row r="215" spans="1:65" s="13" customFormat="1" ht="11.25">
      <c r="B215" s="158"/>
      <c r="D215" s="159" t="s">
        <v>181</v>
      </c>
      <c r="E215" s="160" t="s">
        <v>1</v>
      </c>
      <c r="F215" s="161" t="s">
        <v>731</v>
      </c>
      <c r="H215" s="162">
        <v>7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181</v>
      </c>
      <c r="AU215" s="160" t="s">
        <v>86</v>
      </c>
      <c r="AV215" s="13" t="s">
        <v>86</v>
      </c>
      <c r="AW215" s="13" t="s">
        <v>32</v>
      </c>
      <c r="AX215" s="13" t="s">
        <v>76</v>
      </c>
      <c r="AY215" s="160" t="s">
        <v>149</v>
      </c>
    </row>
    <row r="216" spans="1:65" s="14" customFormat="1" ht="11.25">
      <c r="B216" s="167"/>
      <c r="D216" s="159" t="s">
        <v>181</v>
      </c>
      <c r="E216" s="168" t="s">
        <v>1</v>
      </c>
      <c r="F216" s="169" t="s">
        <v>184</v>
      </c>
      <c r="H216" s="170">
        <v>167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181</v>
      </c>
      <c r="AU216" s="168" t="s">
        <v>86</v>
      </c>
      <c r="AV216" s="14" t="s">
        <v>156</v>
      </c>
      <c r="AW216" s="14" t="s">
        <v>32</v>
      </c>
      <c r="AX216" s="14" t="s">
        <v>84</v>
      </c>
      <c r="AY216" s="168" t="s">
        <v>149</v>
      </c>
    </row>
    <row r="217" spans="1:65" s="2" customFormat="1" ht="14.45" customHeight="1">
      <c r="A217" s="32"/>
      <c r="B217" s="144"/>
      <c r="C217" s="182" t="s">
        <v>339</v>
      </c>
      <c r="D217" s="182" t="s">
        <v>267</v>
      </c>
      <c r="E217" s="183" t="s">
        <v>525</v>
      </c>
      <c r="F217" s="184" t="s">
        <v>526</v>
      </c>
      <c r="G217" s="185" t="s">
        <v>179</v>
      </c>
      <c r="H217" s="186">
        <v>134.4</v>
      </c>
      <c r="I217" s="187"/>
      <c r="J217" s="188">
        <f>ROUND(I217*H217,2)</f>
        <v>0</v>
      </c>
      <c r="K217" s="184" t="s">
        <v>155</v>
      </c>
      <c r="L217" s="189"/>
      <c r="M217" s="190" t="s">
        <v>1</v>
      </c>
      <c r="N217" s="191" t="s">
        <v>41</v>
      </c>
      <c r="O217" s="58"/>
      <c r="P217" s="154">
        <f>O217*H217</f>
        <v>0</v>
      </c>
      <c r="Q217" s="154">
        <v>0.08</v>
      </c>
      <c r="R217" s="154">
        <f>Q217*H217</f>
        <v>10.752000000000001</v>
      </c>
      <c r="S217" s="154">
        <v>0</v>
      </c>
      <c r="T217" s="155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6" t="s">
        <v>99</v>
      </c>
      <c r="AT217" s="156" t="s">
        <v>267</v>
      </c>
      <c r="AU217" s="156" t="s">
        <v>86</v>
      </c>
      <c r="AY217" s="17" t="s">
        <v>149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84</v>
      </c>
      <c r="BK217" s="157">
        <f>ROUND(I217*H217,2)</f>
        <v>0</v>
      </c>
      <c r="BL217" s="17" t="s">
        <v>156</v>
      </c>
      <c r="BM217" s="156" t="s">
        <v>732</v>
      </c>
    </row>
    <row r="218" spans="1:65" s="13" customFormat="1" ht="11.25">
      <c r="B218" s="158"/>
      <c r="D218" s="159" t="s">
        <v>181</v>
      </c>
      <c r="E218" s="160" t="s">
        <v>1</v>
      </c>
      <c r="F218" s="161" t="s">
        <v>733</v>
      </c>
      <c r="H218" s="162">
        <v>128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181</v>
      </c>
      <c r="AU218" s="160" t="s">
        <v>86</v>
      </c>
      <c r="AV218" s="13" t="s">
        <v>86</v>
      </c>
      <c r="AW218" s="13" t="s">
        <v>32</v>
      </c>
      <c r="AX218" s="13" t="s">
        <v>84</v>
      </c>
      <c r="AY218" s="160" t="s">
        <v>149</v>
      </c>
    </row>
    <row r="219" spans="1:65" s="13" customFormat="1" ht="11.25">
      <c r="B219" s="158"/>
      <c r="D219" s="159" t="s">
        <v>181</v>
      </c>
      <c r="F219" s="161" t="s">
        <v>734</v>
      </c>
      <c r="H219" s="162">
        <v>134.4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181</v>
      </c>
      <c r="AU219" s="160" t="s">
        <v>86</v>
      </c>
      <c r="AV219" s="13" t="s">
        <v>86</v>
      </c>
      <c r="AW219" s="13" t="s">
        <v>3</v>
      </c>
      <c r="AX219" s="13" t="s">
        <v>84</v>
      </c>
      <c r="AY219" s="160" t="s">
        <v>149</v>
      </c>
    </row>
    <row r="220" spans="1:65" s="2" customFormat="1" ht="24.2" customHeight="1">
      <c r="A220" s="32"/>
      <c r="B220" s="144"/>
      <c r="C220" s="182" t="s">
        <v>345</v>
      </c>
      <c r="D220" s="182" t="s">
        <v>267</v>
      </c>
      <c r="E220" s="183" t="s">
        <v>530</v>
      </c>
      <c r="F220" s="184" t="s">
        <v>531</v>
      </c>
      <c r="G220" s="185" t="s">
        <v>179</v>
      </c>
      <c r="H220" s="186">
        <v>33.6</v>
      </c>
      <c r="I220" s="187"/>
      <c r="J220" s="188">
        <f>ROUND(I220*H220,2)</f>
        <v>0</v>
      </c>
      <c r="K220" s="184" t="s">
        <v>155</v>
      </c>
      <c r="L220" s="189"/>
      <c r="M220" s="190" t="s">
        <v>1</v>
      </c>
      <c r="N220" s="191" t="s">
        <v>41</v>
      </c>
      <c r="O220" s="58"/>
      <c r="P220" s="154">
        <f>O220*H220</f>
        <v>0</v>
      </c>
      <c r="Q220" s="154">
        <v>4.8300000000000003E-2</v>
      </c>
      <c r="R220" s="154">
        <f>Q220*H220</f>
        <v>1.6228800000000001</v>
      </c>
      <c r="S220" s="154">
        <v>0</v>
      </c>
      <c r="T220" s="155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6" t="s">
        <v>99</v>
      </c>
      <c r="AT220" s="156" t="s">
        <v>267</v>
      </c>
      <c r="AU220" s="156" t="s">
        <v>86</v>
      </c>
      <c r="AY220" s="17" t="s">
        <v>149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84</v>
      </c>
      <c r="BK220" s="157">
        <f>ROUND(I220*H220,2)</f>
        <v>0</v>
      </c>
      <c r="BL220" s="17" t="s">
        <v>156</v>
      </c>
      <c r="BM220" s="156" t="s">
        <v>735</v>
      </c>
    </row>
    <row r="221" spans="1:65" s="13" customFormat="1" ht="11.25">
      <c r="B221" s="158"/>
      <c r="D221" s="159" t="s">
        <v>181</v>
      </c>
      <c r="E221" s="160" t="s">
        <v>1</v>
      </c>
      <c r="F221" s="161" t="s">
        <v>304</v>
      </c>
      <c r="H221" s="162">
        <v>32</v>
      </c>
      <c r="I221" s="163"/>
      <c r="L221" s="158"/>
      <c r="M221" s="164"/>
      <c r="N221" s="165"/>
      <c r="O221" s="165"/>
      <c r="P221" s="165"/>
      <c r="Q221" s="165"/>
      <c r="R221" s="165"/>
      <c r="S221" s="165"/>
      <c r="T221" s="166"/>
      <c r="AT221" s="160" t="s">
        <v>181</v>
      </c>
      <c r="AU221" s="160" t="s">
        <v>86</v>
      </c>
      <c r="AV221" s="13" t="s">
        <v>86</v>
      </c>
      <c r="AW221" s="13" t="s">
        <v>32</v>
      </c>
      <c r="AX221" s="13" t="s">
        <v>84</v>
      </c>
      <c r="AY221" s="160" t="s">
        <v>149</v>
      </c>
    </row>
    <row r="222" spans="1:65" s="13" customFormat="1" ht="11.25">
      <c r="B222" s="158"/>
      <c r="D222" s="159" t="s">
        <v>181</v>
      </c>
      <c r="F222" s="161" t="s">
        <v>736</v>
      </c>
      <c r="H222" s="162">
        <v>33.6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181</v>
      </c>
      <c r="AU222" s="160" t="s">
        <v>86</v>
      </c>
      <c r="AV222" s="13" t="s">
        <v>86</v>
      </c>
      <c r="AW222" s="13" t="s">
        <v>3</v>
      </c>
      <c r="AX222" s="13" t="s">
        <v>84</v>
      </c>
      <c r="AY222" s="160" t="s">
        <v>149</v>
      </c>
    </row>
    <row r="223" spans="1:65" s="2" customFormat="1" ht="24.2" customHeight="1">
      <c r="A223" s="32"/>
      <c r="B223" s="144"/>
      <c r="C223" s="182" t="s">
        <v>351</v>
      </c>
      <c r="D223" s="182" t="s">
        <v>267</v>
      </c>
      <c r="E223" s="183" t="s">
        <v>535</v>
      </c>
      <c r="F223" s="184" t="s">
        <v>536</v>
      </c>
      <c r="G223" s="185" t="s">
        <v>179</v>
      </c>
      <c r="H223" s="186">
        <v>7</v>
      </c>
      <c r="I223" s="187"/>
      <c r="J223" s="188">
        <f>ROUND(I223*H223,2)</f>
        <v>0</v>
      </c>
      <c r="K223" s="184" t="s">
        <v>155</v>
      </c>
      <c r="L223" s="189"/>
      <c r="M223" s="190" t="s">
        <v>1</v>
      </c>
      <c r="N223" s="191" t="s">
        <v>41</v>
      </c>
      <c r="O223" s="58"/>
      <c r="P223" s="154">
        <f>O223*H223</f>
        <v>0</v>
      </c>
      <c r="Q223" s="154">
        <v>6.5670000000000006E-2</v>
      </c>
      <c r="R223" s="154">
        <f>Q223*H223</f>
        <v>0.45969000000000004</v>
      </c>
      <c r="S223" s="154">
        <v>0</v>
      </c>
      <c r="T223" s="155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6" t="s">
        <v>99</v>
      </c>
      <c r="AT223" s="156" t="s">
        <v>267</v>
      </c>
      <c r="AU223" s="156" t="s">
        <v>86</v>
      </c>
      <c r="AY223" s="17" t="s">
        <v>149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84</v>
      </c>
      <c r="BK223" s="157">
        <f>ROUND(I223*H223,2)</f>
        <v>0</v>
      </c>
      <c r="BL223" s="17" t="s">
        <v>156</v>
      </c>
      <c r="BM223" s="156" t="s">
        <v>737</v>
      </c>
    </row>
    <row r="224" spans="1:65" s="2" customFormat="1" ht="24.2" customHeight="1">
      <c r="A224" s="32"/>
      <c r="B224" s="144"/>
      <c r="C224" s="145" t="s">
        <v>357</v>
      </c>
      <c r="D224" s="145" t="s">
        <v>151</v>
      </c>
      <c r="E224" s="146" t="s">
        <v>738</v>
      </c>
      <c r="F224" s="147" t="s">
        <v>739</v>
      </c>
      <c r="G224" s="148" t="s">
        <v>179</v>
      </c>
      <c r="H224" s="149">
        <v>58</v>
      </c>
      <c r="I224" s="150"/>
      <c r="J224" s="151">
        <f>ROUND(I224*H224,2)</f>
        <v>0</v>
      </c>
      <c r="K224" s="147" t="s">
        <v>155</v>
      </c>
      <c r="L224" s="33"/>
      <c r="M224" s="152" t="s">
        <v>1</v>
      </c>
      <c r="N224" s="153" t="s">
        <v>41</v>
      </c>
      <c r="O224" s="58"/>
      <c r="P224" s="154">
        <f>O224*H224</f>
        <v>0</v>
      </c>
      <c r="Q224" s="154">
        <v>0.1295</v>
      </c>
      <c r="R224" s="154">
        <f>Q224*H224</f>
        <v>7.5110000000000001</v>
      </c>
      <c r="S224" s="154">
        <v>0</v>
      </c>
      <c r="T224" s="15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156</v>
      </c>
      <c r="AT224" s="156" t="s">
        <v>151</v>
      </c>
      <c r="AU224" s="156" t="s">
        <v>86</v>
      </c>
      <c r="AY224" s="17" t="s">
        <v>149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84</v>
      </c>
      <c r="BK224" s="157">
        <f>ROUND(I224*H224,2)</f>
        <v>0</v>
      </c>
      <c r="BL224" s="17" t="s">
        <v>156</v>
      </c>
      <c r="BM224" s="156" t="s">
        <v>740</v>
      </c>
    </row>
    <row r="225" spans="1:65" s="2" customFormat="1" ht="14.45" customHeight="1">
      <c r="A225" s="32"/>
      <c r="B225" s="144"/>
      <c r="C225" s="182" t="s">
        <v>362</v>
      </c>
      <c r="D225" s="182" t="s">
        <v>267</v>
      </c>
      <c r="E225" s="183" t="s">
        <v>741</v>
      </c>
      <c r="F225" s="184" t="s">
        <v>742</v>
      </c>
      <c r="G225" s="185" t="s">
        <v>179</v>
      </c>
      <c r="H225" s="186">
        <v>60.9</v>
      </c>
      <c r="I225" s="187"/>
      <c r="J225" s="188">
        <f>ROUND(I225*H225,2)</f>
        <v>0</v>
      </c>
      <c r="K225" s="184" t="s">
        <v>155</v>
      </c>
      <c r="L225" s="189"/>
      <c r="M225" s="190" t="s">
        <v>1</v>
      </c>
      <c r="N225" s="191" t="s">
        <v>41</v>
      </c>
      <c r="O225" s="58"/>
      <c r="P225" s="154">
        <f>O225*H225</f>
        <v>0</v>
      </c>
      <c r="Q225" s="154">
        <v>5.6120000000000003E-2</v>
      </c>
      <c r="R225" s="154">
        <f>Q225*H225</f>
        <v>3.4177080000000002</v>
      </c>
      <c r="S225" s="154">
        <v>0</v>
      </c>
      <c r="T225" s="15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99</v>
      </c>
      <c r="AT225" s="156" t="s">
        <v>267</v>
      </c>
      <c r="AU225" s="156" t="s">
        <v>86</v>
      </c>
      <c r="AY225" s="17" t="s">
        <v>149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84</v>
      </c>
      <c r="BK225" s="157">
        <f>ROUND(I225*H225,2)</f>
        <v>0</v>
      </c>
      <c r="BL225" s="17" t="s">
        <v>156</v>
      </c>
      <c r="BM225" s="156" t="s">
        <v>743</v>
      </c>
    </row>
    <row r="226" spans="1:65" s="13" customFormat="1" ht="11.25">
      <c r="B226" s="158"/>
      <c r="D226" s="159" t="s">
        <v>181</v>
      </c>
      <c r="F226" s="161" t="s">
        <v>744</v>
      </c>
      <c r="H226" s="162">
        <v>60.9</v>
      </c>
      <c r="I226" s="163"/>
      <c r="L226" s="158"/>
      <c r="M226" s="164"/>
      <c r="N226" s="165"/>
      <c r="O226" s="165"/>
      <c r="P226" s="165"/>
      <c r="Q226" s="165"/>
      <c r="R226" s="165"/>
      <c r="S226" s="165"/>
      <c r="T226" s="166"/>
      <c r="AT226" s="160" t="s">
        <v>181</v>
      </c>
      <c r="AU226" s="160" t="s">
        <v>86</v>
      </c>
      <c r="AV226" s="13" t="s">
        <v>86</v>
      </c>
      <c r="AW226" s="13" t="s">
        <v>3</v>
      </c>
      <c r="AX226" s="13" t="s">
        <v>84</v>
      </c>
      <c r="AY226" s="160" t="s">
        <v>149</v>
      </c>
    </row>
    <row r="227" spans="1:65" s="2" customFormat="1" ht="24.2" customHeight="1">
      <c r="A227" s="32"/>
      <c r="B227" s="144"/>
      <c r="C227" s="145" t="s">
        <v>366</v>
      </c>
      <c r="D227" s="145" t="s">
        <v>151</v>
      </c>
      <c r="E227" s="146" t="s">
        <v>543</v>
      </c>
      <c r="F227" s="147" t="s">
        <v>544</v>
      </c>
      <c r="G227" s="148" t="s">
        <v>200</v>
      </c>
      <c r="H227" s="149">
        <v>13.013</v>
      </c>
      <c r="I227" s="150"/>
      <c r="J227" s="151">
        <f>ROUND(I227*H227,2)</f>
        <v>0</v>
      </c>
      <c r="K227" s="147" t="s">
        <v>155</v>
      </c>
      <c r="L227" s="33"/>
      <c r="M227" s="152" t="s">
        <v>1</v>
      </c>
      <c r="N227" s="153" t="s">
        <v>41</v>
      </c>
      <c r="O227" s="58"/>
      <c r="P227" s="154">
        <f>O227*H227</f>
        <v>0</v>
      </c>
      <c r="Q227" s="154">
        <v>2.2563399999999998</v>
      </c>
      <c r="R227" s="154">
        <f>Q227*H227</f>
        <v>29.361752419999998</v>
      </c>
      <c r="S227" s="154">
        <v>0</v>
      </c>
      <c r="T227" s="155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6" t="s">
        <v>156</v>
      </c>
      <c r="AT227" s="156" t="s">
        <v>151</v>
      </c>
      <c r="AU227" s="156" t="s">
        <v>86</v>
      </c>
      <c r="AY227" s="17" t="s">
        <v>149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84</v>
      </c>
      <c r="BK227" s="157">
        <f>ROUND(I227*H227,2)</f>
        <v>0</v>
      </c>
      <c r="BL227" s="17" t="s">
        <v>156</v>
      </c>
      <c r="BM227" s="156" t="s">
        <v>745</v>
      </c>
    </row>
    <row r="228" spans="1:65" s="13" customFormat="1" ht="11.25">
      <c r="B228" s="158"/>
      <c r="D228" s="159" t="s">
        <v>181</v>
      </c>
      <c r="E228" s="160" t="s">
        <v>1</v>
      </c>
      <c r="F228" s="161" t="s">
        <v>746</v>
      </c>
      <c r="H228" s="162">
        <v>11.273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181</v>
      </c>
      <c r="AU228" s="160" t="s">
        <v>86</v>
      </c>
      <c r="AV228" s="13" t="s">
        <v>86</v>
      </c>
      <c r="AW228" s="13" t="s">
        <v>32</v>
      </c>
      <c r="AX228" s="13" t="s">
        <v>76</v>
      </c>
      <c r="AY228" s="160" t="s">
        <v>149</v>
      </c>
    </row>
    <row r="229" spans="1:65" s="13" customFormat="1" ht="11.25">
      <c r="B229" s="158"/>
      <c r="D229" s="159" t="s">
        <v>181</v>
      </c>
      <c r="E229" s="160" t="s">
        <v>1</v>
      </c>
      <c r="F229" s="161" t="s">
        <v>747</v>
      </c>
      <c r="H229" s="162">
        <v>1.74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181</v>
      </c>
      <c r="AU229" s="160" t="s">
        <v>86</v>
      </c>
      <c r="AV229" s="13" t="s">
        <v>86</v>
      </c>
      <c r="AW229" s="13" t="s">
        <v>32</v>
      </c>
      <c r="AX229" s="13" t="s">
        <v>76</v>
      </c>
      <c r="AY229" s="160" t="s">
        <v>149</v>
      </c>
    </row>
    <row r="230" spans="1:65" s="14" customFormat="1" ht="11.25">
      <c r="B230" s="167"/>
      <c r="D230" s="159" t="s">
        <v>181</v>
      </c>
      <c r="E230" s="168" t="s">
        <v>1</v>
      </c>
      <c r="F230" s="169" t="s">
        <v>184</v>
      </c>
      <c r="H230" s="170">
        <v>13.013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8" t="s">
        <v>181</v>
      </c>
      <c r="AU230" s="168" t="s">
        <v>86</v>
      </c>
      <c r="AV230" s="14" t="s">
        <v>156</v>
      </c>
      <c r="AW230" s="14" t="s">
        <v>32</v>
      </c>
      <c r="AX230" s="14" t="s">
        <v>84</v>
      </c>
      <c r="AY230" s="168" t="s">
        <v>149</v>
      </c>
    </row>
    <row r="231" spans="1:65" s="2" customFormat="1" ht="14.45" customHeight="1">
      <c r="A231" s="32"/>
      <c r="B231" s="144"/>
      <c r="C231" s="145" t="s">
        <v>371</v>
      </c>
      <c r="D231" s="145" t="s">
        <v>151</v>
      </c>
      <c r="E231" s="146" t="s">
        <v>748</v>
      </c>
      <c r="F231" s="147" t="s">
        <v>749</v>
      </c>
      <c r="G231" s="148" t="s">
        <v>179</v>
      </c>
      <c r="H231" s="149">
        <v>130</v>
      </c>
      <c r="I231" s="150"/>
      <c r="J231" s="151">
        <f>ROUND(I231*H231,2)</f>
        <v>0</v>
      </c>
      <c r="K231" s="147" t="s">
        <v>155</v>
      </c>
      <c r="L231" s="33"/>
      <c r="M231" s="152" t="s">
        <v>1</v>
      </c>
      <c r="N231" s="153" t="s">
        <v>41</v>
      </c>
      <c r="O231" s="58"/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156</v>
      </c>
      <c r="AT231" s="156" t="s">
        <v>151</v>
      </c>
      <c r="AU231" s="156" t="s">
        <v>86</v>
      </c>
      <c r="AY231" s="17" t="s">
        <v>149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84</v>
      </c>
      <c r="BK231" s="157">
        <f>ROUND(I231*H231,2)</f>
        <v>0</v>
      </c>
      <c r="BL231" s="17" t="s">
        <v>156</v>
      </c>
      <c r="BM231" s="156" t="s">
        <v>750</v>
      </c>
    </row>
    <row r="232" spans="1:65" s="2" customFormat="1" ht="24.2" customHeight="1">
      <c r="A232" s="32"/>
      <c r="B232" s="144"/>
      <c r="C232" s="145" t="s">
        <v>375</v>
      </c>
      <c r="D232" s="145" t="s">
        <v>151</v>
      </c>
      <c r="E232" s="146" t="s">
        <v>751</v>
      </c>
      <c r="F232" s="147" t="s">
        <v>752</v>
      </c>
      <c r="G232" s="148" t="s">
        <v>179</v>
      </c>
      <c r="H232" s="149">
        <v>36</v>
      </c>
      <c r="I232" s="150"/>
      <c r="J232" s="151">
        <f>ROUND(I232*H232,2)</f>
        <v>0</v>
      </c>
      <c r="K232" s="147" t="s">
        <v>155</v>
      </c>
      <c r="L232" s="33"/>
      <c r="M232" s="152" t="s">
        <v>1</v>
      </c>
      <c r="N232" s="153" t="s">
        <v>41</v>
      </c>
      <c r="O232" s="58"/>
      <c r="P232" s="154">
        <f>O232*H232</f>
        <v>0</v>
      </c>
      <c r="Q232" s="154">
        <v>0</v>
      </c>
      <c r="R232" s="154">
        <f>Q232*H232</f>
        <v>0</v>
      </c>
      <c r="S232" s="154">
        <v>3.5000000000000003E-2</v>
      </c>
      <c r="T232" s="155">
        <f>S232*H232</f>
        <v>1.2600000000000002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156</v>
      </c>
      <c r="AT232" s="156" t="s">
        <v>151</v>
      </c>
      <c r="AU232" s="156" t="s">
        <v>86</v>
      </c>
      <c r="AY232" s="17" t="s">
        <v>149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84</v>
      </c>
      <c r="BK232" s="157">
        <f>ROUND(I232*H232,2)</f>
        <v>0</v>
      </c>
      <c r="BL232" s="17" t="s">
        <v>156</v>
      </c>
      <c r="BM232" s="156" t="s">
        <v>753</v>
      </c>
    </row>
    <row r="233" spans="1:65" s="12" customFormat="1" ht="22.9" customHeight="1">
      <c r="B233" s="131"/>
      <c r="D233" s="132" t="s">
        <v>75</v>
      </c>
      <c r="E233" s="142" t="s">
        <v>555</v>
      </c>
      <c r="F233" s="142" t="s">
        <v>556</v>
      </c>
      <c r="I233" s="134"/>
      <c r="J233" s="143">
        <f>BK233</f>
        <v>0</v>
      </c>
      <c r="L233" s="131"/>
      <c r="M233" s="136"/>
      <c r="N233" s="137"/>
      <c r="O233" s="137"/>
      <c r="P233" s="138">
        <f>SUM(P234:P247)</f>
        <v>0</v>
      </c>
      <c r="Q233" s="137"/>
      <c r="R233" s="138">
        <f>SUM(R234:R247)</f>
        <v>0</v>
      </c>
      <c r="S233" s="137"/>
      <c r="T233" s="139">
        <f>SUM(T234:T247)</f>
        <v>0</v>
      </c>
      <c r="AR233" s="132" t="s">
        <v>84</v>
      </c>
      <c r="AT233" s="140" t="s">
        <v>75</v>
      </c>
      <c r="AU233" s="140" t="s">
        <v>84</v>
      </c>
      <c r="AY233" s="132" t="s">
        <v>149</v>
      </c>
      <c r="BK233" s="141">
        <f>SUM(BK234:BK247)</f>
        <v>0</v>
      </c>
    </row>
    <row r="234" spans="1:65" s="2" customFormat="1" ht="14.45" customHeight="1">
      <c r="A234" s="32"/>
      <c r="B234" s="144"/>
      <c r="C234" s="145" t="s">
        <v>381</v>
      </c>
      <c r="D234" s="145" t="s">
        <v>151</v>
      </c>
      <c r="E234" s="146" t="s">
        <v>558</v>
      </c>
      <c r="F234" s="147" t="s">
        <v>559</v>
      </c>
      <c r="G234" s="148" t="s">
        <v>246</v>
      </c>
      <c r="H234" s="149">
        <v>183.08</v>
      </c>
      <c r="I234" s="150"/>
      <c r="J234" s="151">
        <f>ROUND(I234*H234,2)</f>
        <v>0</v>
      </c>
      <c r="K234" s="147" t="s">
        <v>155</v>
      </c>
      <c r="L234" s="33"/>
      <c r="M234" s="152" t="s">
        <v>1</v>
      </c>
      <c r="N234" s="153" t="s">
        <v>41</v>
      </c>
      <c r="O234" s="58"/>
      <c r="P234" s="154">
        <f>O234*H234</f>
        <v>0</v>
      </c>
      <c r="Q234" s="154">
        <v>0</v>
      </c>
      <c r="R234" s="154">
        <f>Q234*H234</f>
        <v>0</v>
      </c>
      <c r="S234" s="154">
        <v>0</v>
      </c>
      <c r="T234" s="155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6" t="s">
        <v>156</v>
      </c>
      <c r="AT234" s="156" t="s">
        <v>151</v>
      </c>
      <c r="AU234" s="156" t="s">
        <v>86</v>
      </c>
      <c r="AY234" s="17" t="s">
        <v>149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7" t="s">
        <v>84</v>
      </c>
      <c r="BK234" s="157">
        <f>ROUND(I234*H234,2)</f>
        <v>0</v>
      </c>
      <c r="BL234" s="17" t="s">
        <v>156</v>
      </c>
      <c r="BM234" s="156" t="s">
        <v>754</v>
      </c>
    </row>
    <row r="235" spans="1:65" s="13" customFormat="1" ht="11.25">
      <c r="B235" s="158"/>
      <c r="D235" s="159" t="s">
        <v>181</v>
      </c>
      <c r="E235" s="160" t="s">
        <v>115</v>
      </c>
      <c r="F235" s="161" t="s">
        <v>755</v>
      </c>
      <c r="H235" s="162">
        <v>183.08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181</v>
      </c>
      <c r="AU235" s="160" t="s">
        <v>86</v>
      </c>
      <c r="AV235" s="13" t="s">
        <v>86</v>
      </c>
      <c r="AW235" s="13" t="s">
        <v>32</v>
      </c>
      <c r="AX235" s="13" t="s">
        <v>84</v>
      </c>
      <c r="AY235" s="160" t="s">
        <v>149</v>
      </c>
    </row>
    <row r="236" spans="1:65" s="2" customFormat="1" ht="24.2" customHeight="1">
      <c r="A236" s="32"/>
      <c r="B236" s="144"/>
      <c r="C236" s="145" t="s">
        <v>387</v>
      </c>
      <c r="D236" s="145" t="s">
        <v>151</v>
      </c>
      <c r="E236" s="146" t="s">
        <v>563</v>
      </c>
      <c r="F236" s="147" t="s">
        <v>564</v>
      </c>
      <c r="G236" s="148" t="s">
        <v>246</v>
      </c>
      <c r="H236" s="149">
        <v>2563.12</v>
      </c>
      <c r="I236" s="150"/>
      <c r="J236" s="151">
        <f>ROUND(I236*H236,2)</f>
        <v>0</v>
      </c>
      <c r="K236" s="147" t="s">
        <v>155</v>
      </c>
      <c r="L236" s="33"/>
      <c r="M236" s="152" t="s">
        <v>1</v>
      </c>
      <c r="N236" s="153" t="s">
        <v>41</v>
      </c>
      <c r="O236" s="58"/>
      <c r="P236" s="154">
        <f>O236*H236</f>
        <v>0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6" t="s">
        <v>156</v>
      </c>
      <c r="AT236" s="156" t="s">
        <v>151</v>
      </c>
      <c r="AU236" s="156" t="s">
        <v>86</v>
      </c>
      <c r="AY236" s="17" t="s">
        <v>149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84</v>
      </c>
      <c r="BK236" s="157">
        <f>ROUND(I236*H236,2)</f>
        <v>0</v>
      </c>
      <c r="BL236" s="17" t="s">
        <v>156</v>
      </c>
      <c r="BM236" s="156" t="s">
        <v>756</v>
      </c>
    </row>
    <row r="237" spans="1:65" s="13" customFormat="1" ht="11.25">
      <c r="B237" s="158"/>
      <c r="D237" s="159" t="s">
        <v>181</v>
      </c>
      <c r="E237" s="160" t="s">
        <v>1</v>
      </c>
      <c r="F237" s="161" t="s">
        <v>566</v>
      </c>
      <c r="H237" s="162">
        <v>2563.12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181</v>
      </c>
      <c r="AU237" s="160" t="s">
        <v>86</v>
      </c>
      <c r="AV237" s="13" t="s">
        <v>86</v>
      </c>
      <c r="AW237" s="13" t="s">
        <v>32</v>
      </c>
      <c r="AX237" s="13" t="s">
        <v>84</v>
      </c>
      <c r="AY237" s="160" t="s">
        <v>149</v>
      </c>
    </row>
    <row r="238" spans="1:65" s="2" customFormat="1" ht="14.45" customHeight="1">
      <c r="A238" s="32"/>
      <c r="B238" s="144"/>
      <c r="C238" s="145" t="s">
        <v>392</v>
      </c>
      <c r="D238" s="145" t="s">
        <v>151</v>
      </c>
      <c r="E238" s="146" t="s">
        <v>568</v>
      </c>
      <c r="F238" s="147" t="s">
        <v>569</v>
      </c>
      <c r="G238" s="148" t="s">
        <v>246</v>
      </c>
      <c r="H238" s="149">
        <v>38.08</v>
      </c>
      <c r="I238" s="150"/>
      <c r="J238" s="151">
        <f>ROUND(I238*H238,2)</f>
        <v>0</v>
      </c>
      <c r="K238" s="147" t="s">
        <v>155</v>
      </c>
      <c r="L238" s="33"/>
      <c r="M238" s="152" t="s">
        <v>1</v>
      </c>
      <c r="N238" s="153" t="s">
        <v>41</v>
      </c>
      <c r="O238" s="58"/>
      <c r="P238" s="154">
        <f>O238*H238</f>
        <v>0</v>
      </c>
      <c r="Q238" s="154">
        <v>0</v>
      </c>
      <c r="R238" s="154">
        <f>Q238*H238</f>
        <v>0</v>
      </c>
      <c r="S238" s="154">
        <v>0</v>
      </c>
      <c r="T238" s="155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6" t="s">
        <v>156</v>
      </c>
      <c r="AT238" s="156" t="s">
        <v>151</v>
      </c>
      <c r="AU238" s="156" t="s">
        <v>86</v>
      </c>
      <c r="AY238" s="17" t="s">
        <v>149</v>
      </c>
      <c r="BE238" s="157">
        <f>IF(N238="základní",J238,0)</f>
        <v>0</v>
      </c>
      <c r="BF238" s="157">
        <f>IF(N238="snížená",J238,0)</f>
        <v>0</v>
      </c>
      <c r="BG238" s="157">
        <f>IF(N238="zákl. přenesená",J238,0)</f>
        <v>0</v>
      </c>
      <c r="BH238" s="157">
        <f>IF(N238="sníž. přenesená",J238,0)</f>
        <v>0</v>
      </c>
      <c r="BI238" s="157">
        <f>IF(N238="nulová",J238,0)</f>
        <v>0</v>
      </c>
      <c r="BJ238" s="17" t="s">
        <v>84</v>
      </c>
      <c r="BK238" s="157">
        <f>ROUND(I238*H238,2)</f>
        <v>0</v>
      </c>
      <c r="BL238" s="17" t="s">
        <v>156</v>
      </c>
      <c r="BM238" s="156" t="s">
        <v>757</v>
      </c>
    </row>
    <row r="239" spans="1:65" s="13" customFormat="1" ht="11.25">
      <c r="B239" s="158"/>
      <c r="D239" s="159" t="s">
        <v>181</v>
      </c>
      <c r="E239" s="160" t="s">
        <v>113</v>
      </c>
      <c r="F239" s="161" t="s">
        <v>634</v>
      </c>
      <c r="H239" s="162">
        <v>38.08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181</v>
      </c>
      <c r="AU239" s="160" t="s">
        <v>86</v>
      </c>
      <c r="AV239" s="13" t="s">
        <v>86</v>
      </c>
      <c r="AW239" s="13" t="s">
        <v>32</v>
      </c>
      <c r="AX239" s="13" t="s">
        <v>84</v>
      </c>
      <c r="AY239" s="160" t="s">
        <v>149</v>
      </c>
    </row>
    <row r="240" spans="1:65" s="2" customFormat="1" ht="24.2" customHeight="1">
      <c r="A240" s="32"/>
      <c r="B240" s="144"/>
      <c r="C240" s="145" t="s">
        <v>396</v>
      </c>
      <c r="D240" s="145" t="s">
        <v>151</v>
      </c>
      <c r="E240" s="146" t="s">
        <v>572</v>
      </c>
      <c r="F240" s="147" t="s">
        <v>573</v>
      </c>
      <c r="G240" s="148" t="s">
        <v>246</v>
      </c>
      <c r="H240" s="149">
        <v>533.12</v>
      </c>
      <c r="I240" s="150"/>
      <c r="J240" s="151">
        <f>ROUND(I240*H240,2)</f>
        <v>0</v>
      </c>
      <c r="K240" s="147" t="s">
        <v>155</v>
      </c>
      <c r="L240" s="33"/>
      <c r="M240" s="152" t="s">
        <v>1</v>
      </c>
      <c r="N240" s="153" t="s">
        <v>41</v>
      </c>
      <c r="O240" s="58"/>
      <c r="P240" s="154">
        <f>O240*H240</f>
        <v>0</v>
      </c>
      <c r="Q240" s="154">
        <v>0</v>
      </c>
      <c r="R240" s="154">
        <f>Q240*H240</f>
        <v>0</v>
      </c>
      <c r="S240" s="154">
        <v>0</v>
      </c>
      <c r="T240" s="155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6" t="s">
        <v>156</v>
      </c>
      <c r="AT240" s="156" t="s">
        <v>151</v>
      </c>
      <c r="AU240" s="156" t="s">
        <v>86</v>
      </c>
      <c r="AY240" s="17" t="s">
        <v>149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84</v>
      </c>
      <c r="BK240" s="157">
        <f>ROUND(I240*H240,2)</f>
        <v>0</v>
      </c>
      <c r="BL240" s="17" t="s">
        <v>156</v>
      </c>
      <c r="BM240" s="156" t="s">
        <v>758</v>
      </c>
    </row>
    <row r="241" spans="1:65" s="13" customFormat="1" ht="11.25">
      <c r="B241" s="158"/>
      <c r="D241" s="159" t="s">
        <v>181</v>
      </c>
      <c r="E241" s="160" t="s">
        <v>1</v>
      </c>
      <c r="F241" s="161" t="s">
        <v>575</v>
      </c>
      <c r="H241" s="162">
        <v>533.12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181</v>
      </c>
      <c r="AU241" s="160" t="s">
        <v>86</v>
      </c>
      <c r="AV241" s="13" t="s">
        <v>86</v>
      </c>
      <c r="AW241" s="13" t="s">
        <v>32</v>
      </c>
      <c r="AX241" s="13" t="s">
        <v>84</v>
      </c>
      <c r="AY241" s="160" t="s">
        <v>149</v>
      </c>
    </row>
    <row r="242" spans="1:65" s="2" customFormat="1" ht="24.2" customHeight="1">
      <c r="A242" s="32"/>
      <c r="B242" s="144"/>
      <c r="C242" s="145" t="s">
        <v>400</v>
      </c>
      <c r="D242" s="145" t="s">
        <v>151</v>
      </c>
      <c r="E242" s="146" t="s">
        <v>577</v>
      </c>
      <c r="F242" s="147" t="s">
        <v>578</v>
      </c>
      <c r="G242" s="148" t="s">
        <v>246</v>
      </c>
      <c r="H242" s="149">
        <v>221.16</v>
      </c>
      <c r="I242" s="150"/>
      <c r="J242" s="151">
        <f>ROUND(I242*H242,2)</f>
        <v>0</v>
      </c>
      <c r="K242" s="147" t="s">
        <v>155</v>
      </c>
      <c r="L242" s="33"/>
      <c r="M242" s="152" t="s">
        <v>1</v>
      </c>
      <c r="N242" s="153" t="s">
        <v>41</v>
      </c>
      <c r="O242" s="58"/>
      <c r="P242" s="154">
        <f>O242*H242</f>
        <v>0</v>
      </c>
      <c r="Q242" s="154">
        <v>0</v>
      </c>
      <c r="R242" s="154">
        <f>Q242*H242</f>
        <v>0</v>
      </c>
      <c r="S242" s="154">
        <v>0</v>
      </c>
      <c r="T242" s="155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6" t="s">
        <v>156</v>
      </c>
      <c r="AT242" s="156" t="s">
        <v>151</v>
      </c>
      <c r="AU242" s="156" t="s">
        <v>86</v>
      </c>
      <c r="AY242" s="17" t="s">
        <v>149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7" t="s">
        <v>84</v>
      </c>
      <c r="BK242" s="157">
        <f>ROUND(I242*H242,2)</f>
        <v>0</v>
      </c>
      <c r="BL242" s="17" t="s">
        <v>156</v>
      </c>
      <c r="BM242" s="156" t="s">
        <v>759</v>
      </c>
    </row>
    <row r="243" spans="1:65" s="2" customFormat="1" ht="24.2" customHeight="1">
      <c r="A243" s="32"/>
      <c r="B243" s="144"/>
      <c r="C243" s="145" t="s">
        <v>406</v>
      </c>
      <c r="D243" s="145" t="s">
        <v>151</v>
      </c>
      <c r="E243" s="146" t="s">
        <v>581</v>
      </c>
      <c r="F243" s="147" t="s">
        <v>582</v>
      </c>
      <c r="G243" s="148" t="s">
        <v>246</v>
      </c>
      <c r="H243" s="149">
        <v>38.08</v>
      </c>
      <c r="I243" s="150"/>
      <c r="J243" s="151">
        <f>ROUND(I243*H243,2)</f>
        <v>0</v>
      </c>
      <c r="K243" s="147" t="s">
        <v>155</v>
      </c>
      <c r="L243" s="33"/>
      <c r="M243" s="152" t="s">
        <v>1</v>
      </c>
      <c r="N243" s="153" t="s">
        <v>41</v>
      </c>
      <c r="O243" s="58"/>
      <c r="P243" s="154">
        <f>O243*H243</f>
        <v>0</v>
      </c>
      <c r="Q243" s="154">
        <v>0</v>
      </c>
      <c r="R243" s="154">
        <f>Q243*H243</f>
        <v>0</v>
      </c>
      <c r="S243" s="154">
        <v>0</v>
      </c>
      <c r="T243" s="155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6" t="s">
        <v>156</v>
      </c>
      <c r="AT243" s="156" t="s">
        <v>151</v>
      </c>
      <c r="AU243" s="156" t="s">
        <v>86</v>
      </c>
      <c r="AY243" s="17" t="s">
        <v>149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84</v>
      </c>
      <c r="BK243" s="157">
        <f>ROUND(I243*H243,2)</f>
        <v>0</v>
      </c>
      <c r="BL243" s="17" t="s">
        <v>156</v>
      </c>
      <c r="BM243" s="156" t="s">
        <v>760</v>
      </c>
    </row>
    <row r="244" spans="1:65" s="13" customFormat="1" ht="11.25">
      <c r="B244" s="158"/>
      <c r="D244" s="159" t="s">
        <v>181</v>
      </c>
      <c r="E244" s="160" t="s">
        <v>1</v>
      </c>
      <c r="F244" s="161" t="s">
        <v>113</v>
      </c>
      <c r="H244" s="162">
        <v>38.08</v>
      </c>
      <c r="I244" s="163"/>
      <c r="L244" s="158"/>
      <c r="M244" s="164"/>
      <c r="N244" s="165"/>
      <c r="O244" s="165"/>
      <c r="P244" s="165"/>
      <c r="Q244" s="165"/>
      <c r="R244" s="165"/>
      <c r="S244" s="165"/>
      <c r="T244" s="166"/>
      <c r="AT244" s="160" t="s">
        <v>181</v>
      </c>
      <c r="AU244" s="160" t="s">
        <v>86</v>
      </c>
      <c r="AV244" s="13" t="s">
        <v>86</v>
      </c>
      <c r="AW244" s="13" t="s">
        <v>32</v>
      </c>
      <c r="AX244" s="13" t="s">
        <v>84</v>
      </c>
      <c r="AY244" s="160" t="s">
        <v>149</v>
      </c>
    </row>
    <row r="245" spans="1:65" s="2" customFormat="1" ht="24.2" customHeight="1">
      <c r="A245" s="32"/>
      <c r="B245" s="144"/>
      <c r="C245" s="145" t="s">
        <v>410</v>
      </c>
      <c r="D245" s="145" t="s">
        <v>151</v>
      </c>
      <c r="E245" s="146" t="s">
        <v>585</v>
      </c>
      <c r="F245" s="147" t="s">
        <v>586</v>
      </c>
      <c r="G245" s="148" t="s">
        <v>246</v>
      </c>
      <c r="H245" s="149">
        <v>86.22</v>
      </c>
      <c r="I245" s="150"/>
      <c r="J245" s="151">
        <f>ROUND(I245*H245,2)</f>
        <v>0</v>
      </c>
      <c r="K245" s="147" t="s">
        <v>155</v>
      </c>
      <c r="L245" s="33"/>
      <c r="M245" s="152" t="s">
        <v>1</v>
      </c>
      <c r="N245" s="153" t="s">
        <v>41</v>
      </c>
      <c r="O245" s="58"/>
      <c r="P245" s="154">
        <f>O245*H245</f>
        <v>0</v>
      </c>
      <c r="Q245" s="154">
        <v>0</v>
      </c>
      <c r="R245" s="154">
        <f>Q245*H245</f>
        <v>0</v>
      </c>
      <c r="S245" s="154">
        <v>0</v>
      </c>
      <c r="T245" s="155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6" t="s">
        <v>156</v>
      </c>
      <c r="AT245" s="156" t="s">
        <v>151</v>
      </c>
      <c r="AU245" s="156" t="s">
        <v>86</v>
      </c>
      <c r="AY245" s="17" t="s">
        <v>149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84</v>
      </c>
      <c r="BK245" s="157">
        <f>ROUND(I245*H245,2)</f>
        <v>0</v>
      </c>
      <c r="BL245" s="17" t="s">
        <v>156</v>
      </c>
      <c r="BM245" s="156" t="s">
        <v>761</v>
      </c>
    </row>
    <row r="246" spans="1:65" s="2" customFormat="1" ht="37.9" customHeight="1">
      <c r="A246" s="32"/>
      <c r="B246" s="144"/>
      <c r="C246" s="145" t="s">
        <v>414</v>
      </c>
      <c r="D246" s="145" t="s">
        <v>151</v>
      </c>
      <c r="E246" s="146" t="s">
        <v>589</v>
      </c>
      <c r="F246" s="147" t="s">
        <v>590</v>
      </c>
      <c r="G246" s="148" t="s">
        <v>246</v>
      </c>
      <c r="H246" s="149">
        <v>96.86</v>
      </c>
      <c r="I246" s="150"/>
      <c r="J246" s="151">
        <f>ROUND(I246*H246,2)</f>
        <v>0</v>
      </c>
      <c r="K246" s="147" t="s">
        <v>155</v>
      </c>
      <c r="L246" s="33"/>
      <c r="M246" s="152" t="s">
        <v>1</v>
      </c>
      <c r="N246" s="153" t="s">
        <v>41</v>
      </c>
      <c r="O246" s="58"/>
      <c r="P246" s="154">
        <f>O246*H246</f>
        <v>0</v>
      </c>
      <c r="Q246" s="154">
        <v>0</v>
      </c>
      <c r="R246" s="154">
        <f>Q246*H246</f>
        <v>0</v>
      </c>
      <c r="S246" s="154">
        <v>0</v>
      </c>
      <c r="T246" s="155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6" t="s">
        <v>156</v>
      </c>
      <c r="AT246" s="156" t="s">
        <v>151</v>
      </c>
      <c r="AU246" s="156" t="s">
        <v>86</v>
      </c>
      <c r="AY246" s="17" t="s">
        <v>149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84</v>
      </c>
      <c r="BK246" s="157">
        <f>ROUND(I246*H246,2)</f>
        <v>0</v>
      </c>
      <c r="BL246" s="17" t="s">
        <v>156</v>
      </c>
      <c r="BM246" s="156" t="s">
        <v>762</v>
      </c>
    </row>
    <row r="247" spans="1:65" s="13" customFormat="1" ht="11.25">
      <c r="B247" s="158"/>
      <c r="D247" s="159" t="s">
        <v>181</v>
      </c>
      <c r="E247" s="160" t="s">
        <v>1</v>
      </c>
      <c r="F247" s="161" t="s">
        <v>763</v>
      </c>
      <c r="H247" s="162">
        <v>96.86</v>
      </c>
      <c r="I247" s="163"/>
      <c r="L247" s="158"/>
      <c r="M247" s="164"/>
      <c r="N247" s="165"/>
      <c r="O247" s="165"/>
      <c r="P247" s="165"/>
      <c r="Q247" s="165"/>
      <c r="R247" s="165"/>
      <c r="S247" s="165"/>
      <c r="T247" s="166"/>
      <c r="AT247" s="160" t="s">
        <v>181</v>
      </c>
      <c r="AU247" s="160" t="s">
        <v>86</v>
      </c>
      <c r="AV247" s="13" t="s">
        <v>86</v>
      </c>
      <c r="AW247" s="13" t="s">
        <v>32</v>
      </c>
      <c r="AX247" s="13" t="s">
        <v>84</v>
      </c>
      <c r="AY247" s="160" t="s">
        <v>149</v>
      </c>
    </row>
    <row r="248" spans="1:65" s="12" customFormat="1" ht="22.9" customHeight="1">
      <c r="B248" s="131"/>
      <c r="D248" s="132" t="s">
        <v>75</v>
      </c>
      <c r="E248" s="142" t="s">
        <v>593</v>
      </c>
      <c r="F248" s="142" t="s">
        <v>594</v>
      </c>
      <c r="I248" s="134"/>
      <c r="J248" s="143">
        <f>BK248</f>
        <v>0</v>
      </c>
      <c r="L248" s="131"/>
      <c r="M248" s="136"/>
      <c r="N248" s="137"/>
      <c r="O248" s="137"/>
      <c r="P248" s="138">
        <f>P249</f>
        <v>0</v>
      </c>
      <c r="Q248" s="137"/>
      <c r="R248" s="138">
        <f>R249</f>
        <v>0</v>
      </c>
      <c r="S248" s="137"/>
      <c r="T248" s="139">
        <f>T249</f>
        <v>0</v>
      </c>
      <c r="AR248" s="132" t="s">
        <v>84</v>
      </c>
      <c r="AT248" s="140" t="s">
        <v>75</v>
      </c>
      <c r="AU248" s="140" t="s">
        <v>84</v>
      </c>
      <c r="AY248" s="132" t="s">
        <v>149</v>
      </c>
      <c r="BK248" s="141">
        <f>BK249</f>
        <v>0</v>
      </c>
    </row>
    <row r="249" spans="1:65" s="2" customFormat="1" ht="24.2" customHeight="1">
      <c r="A249" s="32"/>
      <c r="B249" s="144"/>
      <c r="C249" s="145" t="s">
        <v>418</v>
      </c>
      <c r="D249" s="145" t="s">
        <v>151</v>
      </c>
      <c r="E249" s="146" t="s">
        <v>764</v>
      </c>
      <c r="F249" s="147" t="s">
        <v>765</v>
      </c>
      <c r="G249" s="148" t="s">
        <v>246</v>
      </c>
      <c r="H249" s="149">
        <v>571.99099999999999</v>
      </c>
      <c r="I249" s="150"/>
      <c r="J249" s="151">
        <f>ROUND(I249*H249,2)</f>
        <v>0</v>
      </c>
      <c r="K249" s="147" t="s">
        <v>155</v>
      </c>
      <c r="L249" s="33"/>
      <c r="M249" s="152" t="s">
        <v>1</v>
      </c>
      <c r="N249" s="153" t="s">
        <v>41</v>
      </c>
      <c r="O249" s="58"/>
      <c r="P249" s="154">
        <f>O249*H249</f>
        <v>0</v>
      </c>
      <c r="Q249" s="154">
        <v>0</v>
      </c>
      <c r="R249" s="154">
        <f>Q249*H249</f>
        <v>0</v>
      </c>
      <c r="S249" s="154">
        <v>0</v>
      </c>
      <c r="T249" s="155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6" t="s">
        <v>156</v>
      </c>
      <c r="AT249" s="156" t="s">
        <v>151</v>
      </c>
      <c r="AU249" s="156" t="s">
        <v>86</v>
      </c>
      <c r="AY249" s="17" t="s">
        <v>149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84</v>
      </c>
      <c r="BK249" s="157">
        <f>ROUND(I249*H249,2)</f>
        <v>0</v>
      </c>
      <c r="BL249" s="17" t="s">
        <v>156</v>
      </c>
      <c r="BM249" s="156" t="s">
        <v>766</v>
      </c>
    </row>
    <row r="250" spans="1:65" s="12" customFormat="1" ht="25.9" customHeight="1">
      <c r="B250" s="131"/>
      <c r="D250" s="132" t="s">
        <v>75</v>
      </c>
      <c r="E250" s="133" t="s">
        <v>599</v>
      </c>
      <c r="F250" s="133" t="s">
        <v>94</v>
      </c>
      <c r="I250" s="134"/>
      <c r="J250" s="135">
        <f>BK250</f>
        <v>0</v>
      </c>
      <c r="L250" s="131"/>
      <c r="M250" s="136"/>
      <c r="N250" s="137"/>
      <c r="O250" s="137"/>
      <c r="P250" s="138">
        <f>P251+P255</f>
        <v>0</v>
      </c>
      <c r="Q250" s="137"/>
      <c r="R250" s="138">
        <f>R251+R255</f>
        <v>0</v>
      </c>
      <c r="S250" s="137"/>
      <c r="T250" s="139">
        <f>T251+T255</f>
        <v>0</v>
      </c>
      <c r="AR250" s="132" t="s">
        <v>168</v>
      </c>
      <c r="AT250" s="140" t="s">
        <v>75</v>
      </c>
      <c r="AU250" s="140" t="s">
        <v>76</v>
      </c>
      <c r="AY250" s="132" t="s">
        <v>149</v>
      </c>
      <c r="BK250" s="141">
        <f>BK251+BK255</f>
        <v>0</v>
      </c>
    </row>
    <row r="251" spans="1:65" s="12" customFormat="1" ht="22.9" customHeight="1">
      <c r="B251" s="131"/>
      <c r="D251" s="132" t="s">
        <v>75</v>
      </c>
      <c r="E251" s="142" t="s">
        <v>600</v>
      </c>
      <c r="F251" s="142" t="s">
        <v>601</v>
      </c>
      <c r="I251" s="134"/>
      <c r="J251" s="143">
        <f>BK251</f>
        <v>0</v>
      </c>
      <c r="L251" s="131"/>
      <c r="M251" s="136"/>
      <c r="N251" s="137"/>
      <c r="O251" s="137"/>
      <c r="P251" s="138">
        <f>SUM(P252:P254)</f>
        <v>0</v>
      </c>
      <c r="Q251" s="137"/>
      <c r="R251" s="138">
        <f>SUM(R252:R254)</f>
        <v>0</v>
      </c>
      <c r="S251" s="137"/>
      <c r="T251" s="139">
        <f>SUM(T252:T254)</f>
        <v>0</v>
      </c>
      <c r="AR251" s="132" t="s">
        <v>168</v>
      </c>
      <c r="AT251" s="140" t="s">
        <v>75</v>
      </c>
      <c r="AU251" s="140" t="s">
        <v>84</v>
      </c>
      <c r="AY251" s="132" t="s">
        <v>149</v>
      </c>
      <c r="BK251" s="141">
        <f>SUM(BK252:BK254)</f>
        <v>0</v>
      </c>
    </row>
    <row r="252" spans="1:65" s="2" customFormat="1" ht="14.45" customHeight="1">
      <c r="A252" s="32"/>
      <c r="B252" s="144"/>
      <c r="C252" s="145" t="s">
        <v>423</v>
      </c>
      <c r="D252" s="145" t="s">
        <v>151</v>
      </c>
      <c r="E252" s="146" t="s">
        <v>603</v>
      </c>
      <c r="F252" s="147" t="s">
        <v>604</v>
      </c>
      <c r="G252" s="148" t="s">
        <v>605</v>
      </c>
      <c r="H252" s="149">
        <v>1</v>
      </c>
      <c r="I252" s="150"/>
      <c r="J252" s="151">
        <f>ROUND(I252*H252,2)</f>
        <v>0</v>
      </c>
      <c r="K252" s="147" t="s">
        <v>155</v>
      </c>
      <c r="L252" s="33"/>
      <c r="M252" s="152" t="s">
        <v>1</v>
      </c>
      <c r="N252" s="153" t="s">
        <v>41</v>
      </c>
      <c r="O252" s="58"/>
      <c r="P252" s="154">
        <f>O252*H252</f>
        <v>0</v>
      </c>
      <c r="Q252" s="154">
        <v>0</v>
      </c>
      <c r="R252" s="154">
        <f>Q252*H252</f>
        <v>0</v>
      </c>
      <c r="S252" s="154">
        <v>0</v>
      </c>
      <c r="T252" s="155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6" t="s">
        <v>606</v>
      </c>
      <c r="AT252" s="156" t="s">
        <v>151</v>
      </c>
      <c r="AU252" s="156" t="s">
        <v>86</v>
      </c>
      <c r="AY252" s="17" t="s">
        <v>149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7" t="s">
        <v>84</v>
      </c>
      <c r="BK252" s="157">
        <f>ROUND(I252*H252,2)</f>
        <v>0</v>
      </c>
      <c r="BL252" s="17" t="s">
        <v>606</v>
      </c>
      <c r="BM252" s="156" t="s">
        <v>767</v>
      </c>
    </row>
    <row r="253" spans="1:65" s="2" customFormat="1" ht="14.45" customHeight="1">
      <c r="A253" s="32"/>
      <c r="B253" s="144"/>
      <c r="C253" s="145" t="s">
        <v>428</v>
      </c>
      <c r="D253" s="145" t="s">
        <v>151</v>
      </c>
      <c r="E253" s="146" t="s">
        <v>609</v>
      </c>
      <c r="F253" s="147" t="s">
        <v>610</v>
      </c>
      <c r="G253" s="148" t="s">
        <v>605</v>
      </c>
      <c r="H253" s="149">
        <v>1</v>
      </c>
      <c r="I253" s="150"/>
      <c r="J253" s="151">
        <f>ROUND(I253*H253,2)</f>
        <v>0</v>
      </c>
      <c r="K253" s="147" t="s">
        <v>155</v>
      </c>
      <c r="L253" s="33"/>
      <c r="M253" s="152" t="s">
        <v>1</v>
      </c>
      <c r="N253" s="153" t="s">
        <v>41</v>
      </c>
      <c r="O253" s="58"/>
      <c r="P253" s="154">
        <f>O253*H253</f>
        <v>0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6" t="s">
        <v>606</v>
      </c>
      <c r="AT253" s="156" t="s">
        <v>151</v>
      </c>
      <c r="AU253" s="156" t="s">
        <v>86</v>
      </c>
      <c r="AY253" s="17" t="s">
        <v>149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7" t="s">
        <v>84</v>
      </c>
      <c r="BK253" s="157">
        <f>ROUND(I253*H253,2)</f>
        <v>0</v>
      </c>
      <c r="BL253" s="17" t="s">
        <v>606</v>
      </c>
      <c r="BM253" s="156" t="s">
        <v>768</v>
      </c>
    </row>
    <row r="254" spans="1:65" s="2" customFormat="1" ht="14.45" customHeight="1">
      <c r="A254" s="32"/>
      <c r="B254" s="144"/>
      <c r="C254" s="145" t="s">
        <v>432</v>
      </c>
      <c r="D254" s="145" t="s">
        <v>151</v>
      </c>
      <c r="E254" s="146" t="s">
        <v>613</v>
      </c>
      <c r="F254" s="147" t="s">
        <v>614</v>
      </c>
      <c r="G254" s="148" t="s">
        <v>605</v>
      </c>
      <c r="H254" s="149">
        <v>1</v>
      </c>
      <c r="I254" s="150"/>
      <c r="J254" s="151">
        <f>ROUND(I254*H254,2)</f>
        <v>0</v>
      </c>
      <c r="K254" s="147" t="s">
        <v>155</v>
      </c>
      <c r="L254" s="33"/>
      <c r="M254" s="152" t="s">
        <v>1</v>
      </c>
      <c r="N254" s="153" t="s">
        <v>41</v>
      </c>
      <c r="O254" s="58"/>
      <c r="P254" s="154">
        <f>O254*H254</f>
        <v>0</v>
      </c>
      <c r="Q254" s="154">
        <v>0</v>
      </c>
      <c r="R254" s="154">
        <f>Q254*H254</f>
        <v>0</v>
      </c>
      <c r="S254" s="154">
        <v>0</v>
      </c>
      <c r="T254" s="155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6" t="s">
        <v>606</v>
      </c>
      <c r="AT254" s="156" t="s">
        <v>151</v>
      </c>
      <c r="AU254" s="156" t="s">
        <v>86</v>
      </c>
      <c r="AY254" s="17" t="s">
        <v>149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7" t="s">
        <v>84</v>
      </c>
      <c r="BK254" s="157">
        <f>ROUND(I254*H254,2)</f>
        <v>0</v>
      </c>
      <c r="BL254" s="17" t="s">
        <v>606</v>
      </c>
      <c r="BM254" s="156" t="s">
        <v>769</v>
      </c>
    </row>
    <row r="255" spans="1:65" s="12" customFormat="1" ht="22.9" customHeight="1">
      <c r="B255" s="131"/>
      <c r="D255" s="132" t="s">
        <v>75</v>
      </c>
      <c r="E255" s="142" t="s">
        <v>616</v>
      </c>
      <c r="F255" s="142" t="s">
        <v>617</v>
      </c>
      <c r="I255" s="134"/>
      <c r="J255" s="143">
        <f>BK255</f>
        <v>0</v>
      </c>
      <c r="L255" s="131"/>
      <c r="M255" s="136"/>
      <c r="N255" s="137"/>
      <c r="O255" s="137"/>
      <c r="P255" s="138">
        <f>P256</f>
        <v>0</v>
      </c>
      <c r="Q255" s="137"/>
      <c r="R255" s="138">
        <f>R256</f>
        <v>0</v>
      </c>
      <c r="S255" s="137"/>
      <c r="T255" s="139">
        <f>T256</f>
        <v>0</v>
      </c>
      <c r="AR255" s="132" t="s">
        <v>168</v>
      </c>
      <c r="AT255" s="140" t="s">
        <v>75</v>
      </c>
      <c r="AU255" s="140" t="s">
        <v>84</v>
      </c>
      <c r="AY255" s="132" t="s">
        <v>149</v>
      </c>
      <c r="BK255" s="141">
        <f>BK256</f>
        <v>0</v>
      </c>
    </row>
    <row r="256" spans="1:65" s="2" customFormat="1" ht="14.45" customHeight="1">
      <c r="A256" s="32"/>
      <c r="B256" s="144"/>
      <c r="C256" s="145" t="s">
        <v>438</v>
      </c>
      <c r="D256" s="145" t="s">
        <v>151</v>
      </c>
      <c r="E256" s="146" t="s">
        <v>619</v>
      </c>
      <c r="F256" s="147" t="s">
        <v>620</v>
      </c>
      <c r="G256" s="148" t="s">
        <v>605</v>
      </c>
      <c r="H256" s="149">
        <v>1</v>
      </c>
      <c r="I256" s="150"/>
      <c r="J256" s="151">
        <f>ROUND(I256*H256,2)</f>
        <v>0</v>
      </c>
      <c r="K256" s="147" t="s">
        <v>155</v>
      </c>
      <c r="L256" s="33"/>
      <c r="M256" s="192" t="s">
        <v>1</v>
      </c>
      <c r="N256" s="193" t="s">
        <v>41</v>
      </c>
      <c r="O256" s="194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6" t="s">
        <v>606</v>
      </c>
      <c r="AT256" s="156" t="s">
        <v>151</v>
      </c>
      <c r="AU256" s="156" t="s">
        <v>86</v>
      </c>
      <c r="AY256" s="17" t="s">
        <v>149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7" t="s">
        <v>84</v>
      </c>
      <c r="BK256" s="157">
        <f>ROUND(I256*H256,2)</f>
        <v>0</v>
      </c>
      <c r="BL256" s="17" t="s">
        <v>606</v>
      </c>
      <c r="BM256" s="156" t="s">
        <v>770</v>
      </c>
    </row>
    <row r="257" spans="1:31" s="2" customFormat="1" ht="6.95" customHeight="1">
      <c r="A257" s="32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33"/>
      <c r="M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</row>
  </sheetData>
  <autoFilter ref="C124:K256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8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3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92</v>
      </c>
      <c r="AZ2" s="93" t="s">
        <v>771</v>
      </c>
      <c r="BA2" s="93" t="s">
        <v>1</v>
      </c>
      <c r="BB2" s="93" t="s">
        <v>1</v>
      </c>
      <c r="BC2" s="93" t="s">
        <v>772</v>
      </c>
      <c r="BD2" s="93" t="s">
        <v>86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  <c r="AZ3" s="93" t="s">
        <v>773</v>
      </c>
      <c r="BA3" s="93" t="s">
        <v>1</v>
      </c>
      <c r="BB3" s="93" t="s">
        <v>1</v>
      </c>
      <c r="BC3" s="93" t="s">
        <v>774</v>
      </c>
      <c r="BD3" s="93" t="s">
        <v>86</v>
      </c>
    </row>
    <row r="4" spans="1:56" s="1" customFormat="1" ht="24.95" customHeight="1">
      <c r="B4" s="20"/>
      <c r="D4" s="21" t="s">
        <v>100</v>
      </c>
      <c r="L4" s="20"/>
      <c r="M4" s="94" t="s">
        <v>10</v>
      </c>
      <c r="AT4" s="17" t="s">
        <v>3</v>
      </c>
      <c r="AZ4" s="93" t="s">
        <v>775</v>
      </c>
      <c r="BA4" s="93" t="s">
        <v>1</v>
      </c>
      <c r="BB4" s="93" t="s">
        <v>1</v>
      </c>
      <c r="BC4" s="93" t="s">
        <v>776</v>
      </c>
      <c r="BD4" s="93" t="s">
        <v>86</v>
      </c>
    </row>
    <row r="5" spans="1:56" s="1" customFormat="1" ht="6.95" customHeight="1">
      <c r="B5" s="20"/>
      <c r="L5" s="20"/>
      <c r="AZ5" s="93" t="s">
        <v>777</v>
      </c>
      <c r="BA5" s="93" t="s">
        <v>1</v>
      </c>
      <c r="BB5" s="93" t="s">
        <v>1</v>
      </c>
      <c r="BC5" s="93" t="s">
        <v>778</v>
      </c>
      <c r="BD5" s="93" t="s">
        <v>86</v>
      </c>
    </row>
    <row r="6" spans="1:56" s="1" customFormat="1" ht="12" customHeight="1">
      <c r="B6" s="20"/>
      <c r="D6" s="27" t="s">
        <v>16</v>
      </c>
      <c r="L6" s="20"/>
      <c r="AZ6" s="93" t="s">
        <v>779</v>
      </c>
      <c r="BA6" s="93" t="s">
        <v>1</v>
      </c>
      <c r="BB6" s="93" t="s">
        <v>1</v>
      </c>
      <c r="BC6" s="93" t="s">
        <v>780</v>
      </c>
      <c r="BD6" s="93" t="s">
        <v>86</v>
      </c>
    </row>
    <row r="7" spans="1:56" s="1" customFormat="1" ht="16.5" customHeight="1">
      <c r="B7" s="20"/>
      <c r="E7" s="244" t="str">
        <f>'Rekapitulace stavby'!K6</f>
        <v>Nový chodník a úprava stávajícího parkoviště na ulici Žerotínova</v>
      </c>
      <c r="F7" s="245"/>
      <c r="G7" s="245"/>
      <c r="H7" s="245"/>
      <c r="L7" s="20"/>
      <c r="AZ7" s="93" t="s">
        <v>781</v>
      </c>
      <c r="BA7" s="93" t="s">
        <v>1</v>
      </c>
      <c r="BB7" s="93" t="s">
        <v>1</v>
      </c>
      <c r="BC7" s="93" t="s">
        <v>782</v>
      </c>
      <c r="BD7" s="93" t="s">
        <v>86</v>
      </c>
    </row>
    <row r="8" spans="1:56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783</v>
      </c>
      <c r="BA8" s="93" t="s">
        <v>1</v>
      </c>
      <c r="BB8" s="93" t="s">
        <v>1</v>
      </c>
      <c r="BC8" s="93" t="s">
        <v>784</v>
      </c>
      <c r="BD8" s="93" t="s">
        <v>86</v>
      </c>
    </row>
    <row r="9" spans="1:56" s="2" customFormat="1" ht="16.5" customHeight="1">
      <c r="A9" s="32"/>
      <c r="B9" s="33"/>
      <c r="C9" s="32"/>
      <c r="D9" s="32"/>
      <c r="E9" s="205" t="s">
        <v>785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786</v>
      </c>
      <c r="BA9" s="93" t="s">
        <v>1</v>
      </c>
      <c r="BB9" s="93" t="s">
        <v>1</v>
      </c>
      <c r="BC9" s="93" t="s">
        <v>787</v>
      </c>
      <c r="BD9" s="93" t="s">
        <v>86</v>
      </c>
    </row>
    <row r="10" spans="1:5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3" t="s">
        <v>47</v>
      </c>
      <c r="BA10" s="93" t="s">
        <v>1</v>
      </c>
      <c r="BB10" s="93" t="s">
        <v>1</v>
      </c>
      <c r="BC10" s="93" t="s">
        <v>788</v>
      </c>
      <c r="BD10" s="93" t="s">
        <v>86</v>
      </c>
    </row>
    <row r="11" spans="1:5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Z11" s="93" t="s">
        <v>789</v>
      </c>
      <c r="BA11" s="93" t="s">
        <v>1</v>
      </c>
      <c r="BB11" s="93" t="s">
        <v>1</v>
      </c>
      <c r="BC11" s="93" t="s">
        <v>790</v>
      </c>
      <c r="BD11" s="93" t="s">
        <v>86</v>
      </c>
    </row>
    <row r="12" spans="1:5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28. 4. 2021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Z12" s="93" t="s">
        <v>791</v>
      </c>
      <c r="BA12" s="93" t="s">
        <v>1</v>
      </c>
      <c r="BB12" s="93" t="s">
        <v>1</v>
      </c>
      <c r="BC12" s="93" t="s">
        <v>792</v>
      </c>
      <c r="BD12" s="93" t="s">
        <v>86</v>
      </c>
    </row>
    <row r="13" spans="1:5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Z13" s="93" t="s">
        <v>793</v>
      </c>
      <c r="BA13" s="93" t="s">
        <v>1</v>
      </c>
      <c r="BB13" s="93" t="s">
        <v>1</v>
      </c>
      <c r="BC13" s="93" t="s">
        <v>794</v>
      </c>
      <c r="BD13" s="93" t="s">
        <v>86</v>
      </c>
    </row>
    <row r="14" spans="1:5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32" t="s">
        <v>1</v>
      </c>
      <c r="F27" s="232"/>
      <c r="G27" s="232"/>
      <c r="H27" s="23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ROUND(J131,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ROUND((SUM(BE131:BE284)),  2)</f>
        <v>0</v>
      </c>
      <c r="G33" s="32"/>
      <c r="H33" s="32"/>
      <c r="I33" s="101">
        <v>0.21</v>
      </c>
      <c r="J33" s="100">
        <f>ROUND(((SUM(BE131:BE284))*I33),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ROUND((SUM(BF131:BF284)),  2)</f>
        <v>0</v>
      </c>
      <c r="G34" s="32"/>
      <c r="H34" s="32"/>
      <c r="I34" s="101">
        <v>0.15</v>
      </c>
      <c r="J34" s="100">
        <f>ROUND(((SUM(BF131:BF284))*I34),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43</v>
      </c>
      <c r="F35" s="100">
        <f>ROUND((SUM(BG131:BG284)),  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44</v>
      </c>
      <c r="F36" s="100">
        <f>ROUND((SUM(BH131:BH284)),  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45</v>
      </c>
      <c r="F37" s="100">
        <f>ROUND((SUM(BI131:BI284)),  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4" t="str">
        <f>E7</f>
        <v>Nový chodník a úprava stávajícího parkoviště na ulici Žerotínova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05" t="str">
        <f>E9</f>
        <v>103 - SO 103 Odvodnění komunikace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28. 4. 2021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0" t="s">
        <v>118</v>
      </c>
      <c r="D94" s="102"/>
      <c r="E94" s="102"/>
      <c r="F94" s="102"/>
      <c r="G94" s="102"/>
      <c r="H94" s="102"/>
      <c r="I94" s="102"/>
      <c r="J94" s="111" t="s">
        <v>119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120</v>
      </c>
      <c r="D96" s="32"/>
      <c r="E96" s="32"/>
      <c r="F96" s="32"/>
      <c r="G96" s="32"/>
      <c r="H96" s="32"/>
      <c r="I96" s="32"/>
      <c r="J96" s="71">
        <f>J131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121</v>
      </c>
    </row>
    <row r="97" spans="1:31" s="9" customFormat="1" ht="24.95" customHeight="1">
      <c r="B97" s="113"/>
      <c r="D97" s="114" t="s">
        <v>122</v>
      </c>
      <c r="E97" s="115"/>
      <c r="F97" s="115"/>
      <c r="G97" s="115"/>
      <c r="H97" s="115"/>
      <c r="I97" s="115"/>
      <c r="J97" s="116">
        <f>J132</f>
        <v>0</v>
      </c>
      <c r="L97" s="113"/>
    </row>
    <row r="98" spans="1:31" s="10" customFormat="1" ht="19.899999999999999" customHeight="1">
      <c r="B98" s="117"/>
      <c r="D98" s="118" t="s">
        <v>123</v>
      </c>
      <c r="E98" s="119"/>
      <c r="F98" s="119"/>
      <c r="G98" s="119"/>
      <c r="H98" s="119"/>
      <c r="I98" s="119"/>
      <c r="J98" s="120">
        <f>J133</f>
        <v>0</v>
      </c>
      <c r="L98" s="117"/>
    </row>
    <row r="99" spans="1:31" s="10" customFormat="1" ht="19.899999999999999" customHeight="1">
      <c r="B99" s="117"/>
      <c r="D99" s="118" t="s">
        <v>795</v>
      </c>
      <c r="E99" s="119"/>
      <c r="F99" s="119"/>
      <c r="G99" s="119"/>
      <c r="H99" s="119"/>
      <c r="I99" s="119"/>
      <c r="J99" s="120">
        <f>J204</f>
        <v>0</v>
      </c>
      <c r="L99" s="117"/>
    </row>
    <row r="100" spans="1:31" s="10" customFormat="1" ht="19.899999999999999" customHeight="1">
      <c r="B100" s="117"/>
      <c r="D100" s="118" t="s">
        <v>796</v>
      </c>
      <c r="E100" s="119"/>
      <c r="F100" s="119"/>
      <c r="G100" s="119"/>
      <c r="H100" s="119"/>
      <c r="I100" s="119"/>
      <c r="J100" s="120">
        <f>J206</f>
        <v>0</v>
      </c>
      <c r="L100" s="117"/>
    </row>
    <row r="101" spans="1:31" s="10" customFormat="1" ht="19.899999999999999" customHeight="1">
      <c r="B101" s="117"/>
      <c r="D101" s="118" t="s">
        <v>126</v>
      </c>
      <c r="E101" s="119"/>
      <c r="F101" s="119"/>
      <c r="G101" s="119"/>
      <c r="H101" s="119"/>
      <c r="I101" s="119"/>
      <c r="J101" s="120">
        <f>J211</f>
        <v>0</v>
      </c>
      <c r="L101" s="117"/>
    </row>
    <row r="102" spans="1:31" s="10" customFormat="1" ht="19.899999999999999" customHeight="1">
      <c r="B102" s="117"/>
      <c r="D102" s="118" t="s">
        <v>797</v>
      </c>
      <c r="E102" s="119"/>
      <c r="F102" s="119"/>
      <c r="G102" s="119"/>
      <c r="H102" s="119"/>
      <c r="I102" s="119"/>
      <c r="J102" s="120">
        <f>J223</f>
        <v>0</v>
      </c>
      <c r="L102" s="117"/>
    </row>
    <row r="103" spans="1:31" s="10" customFormat="1" ht="19.899999999999999" customHeight="1">
      <c r="B103" s="117"/>
      <c r="D103" s="118" t="s">
        <v>127</v>
      </c>
      <c r="E103" s="119"/>
      <c r="F103" s="119"/>
      <c r="G103" s="119"/>
      <c r="H103" s="119"/>
      <c r="I103" s="119"/>
      <c r="J103" s="120">
        <f>J258</f>
        <v>0</v>
      </c>
      <c r="L103" s="117"/>
    </row>
    <row r="104" spans="1:31" s="10" customFormat="1" ht="19.899999999999999" customHeight="1">
      <c r="B104" s="117"/>
      <c r="D104" s="118" t="s">
        <v>128</v>
      </c>
      <c r="E104" s="119"/>
      <c r="F104" s="119"/>
      <c r="G104" s="119"/>
      <c r="H104" s="119"/>
      <c r="I104" s="119"/>
      <c r="J104" s="120">
        <f>J263</f>
        <v>0</v>
      </c>
      <c r="L104" s="117"/>
    </row>
    <row r="105" spans="1:31" s="10" customFormat="1" ht="19.899999999999999" customHeight="1">
      <c r="B105" s="117"/>
      <c r="D105" s="118" t="s">
        <v>129</v>
      </c>
      <c r="E105" s="119"/>
      <c r="F105" s="119"/>
      <c r="G105" s="119"/>
      <c r="H105" s="119"/>
      <c r="I105" s="119"/>
      <c r="J105" s="120">
        <f>J270</f>
        <v>0</v>
      </c>
      <c r="L105" s="117"/>
    </row>
    <row r="106" spans="1:31" s="9" customFormat="1" ht="24.95" customHeight="1">
      <c r="B106" s="113"/>
      <c r="D106" s="114" t="s">
        <v>798</v>
      </c>
      <c r="E106" s="115"/>
      <c r="F106" s="115"/>
      <c r="G106" s="115"/>
      <c r="H106" s="115"/>
      <c r="I106" s="115"/>
      <c r="J106" s="116">
        <f>J272</f>
        <v>0</v>
      </c>
      <c r="L106" s="113"/>
    </row>
    <row r="107" spans="1:31" s="10" customFormat="1" ht="19.899999999999999" customHeight="1">
      <c r="B107" s="117"/>
      <c r="D107" s="118" t="s">
        <v>799</v>
      </c>
      <c r="E107" s="119"/>
      <c r="F107" s="119"/>
      <c r="G107" s="119"/>
      <c r="H107" s="119"/>
      <c r="I107" s="119"/>
      <c r="J107" s="120">
        <f>J273</f>
        <v>0</v>
      </c>
      <c r="L107" s="117"/>
    </row>
    <row r="108" spans="1:31" s="9" customFormat="1" ht="24.95" customHeight="1">
      <c r="B108" s="113"/>
      <c r="D108" s="114" t="s">
        <v>130</v>
      </c>
      <c r="E108" s="115"/>
      <c r="F108" s="115"/>
      <c r="G108" s="115"/>
      <c r="H108" s="115"/>
      <c r="I108" s="115"/>
      <c r="J108" s="116">
        <f>J276</f>
        <v>0</v>
      </c>
      <c r="L108" s="113"/>
    </row>
    <row r="109" spans="1:31" s="10" customFormat="1" ht="19.899999999999999" customHeight="1">
      <c r="B109" s="117"/>
      <c r="D109" s="118" t="s">
        <v>131</v>
      </c>
      <c r="E109" s="119"/>
      <c r="F109" s="119"/>
      <c r="G109" s="119"/>
      <c r="H109" s="119"/>
      <c r="I109" s="119"/>
      <c r="J109" s="120">
        <f>J277</f>
        <v>0</v>
      </c>
      <c r="L109" s="117"/>
    </row>
    <row r="110" spans="1:31" s="10" customFormat="1" ht="19.899999999999999" customHeight="1">
      <c r="B110" s="117"/>
      <c r="D110" s="118" t="s">
        <v>132</v>
      </c>
      <c r="E110" s="119"/>
      <c r="F110" s="119"/>
      <c r="G110" s="119"/>
      <c r="H110" s="119"/>
      <c r="I110" s="119"/>
      <c r="J110" s="120">
        <f>J281</f>
        <v>0</v>
      </c>
      <c r="L110" s="117"/>
    </row>
    <row r="111" spans="1:31" s="10" customFormat="1" ht="19.899999999999999" customHeight="1">
      <c r="B111" s="117"/>
      <c r="D111" s="118" t="s">
        <v>133</v>
      </c>
      <c r="E111" s="119"/>
      <c r="F111" s="119"/>
      <c r="G111" s="119"/>
      <c r="H111" s="119"/>
      <c r="I111" s="119"/>
      <c r="J111" s="120">
        <f>J283</f>
        <v>0</v>
      </c>
      <c r="L111" s="117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134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44" t="str">
        <f>E7</f>
        <v>Nový chodník a úprava stávajícího parkoviště na ulici Žerotínova</v>
      </c>
      <c r="F121" s="245"/>
      <c r="G121" s="245"/>
      <c r="H121" s="245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109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05" t="str">
        <f>E9</f>
        <v>103 - SO 103 Odvodnění komunikace</v>
      </c>
      <c r="F123" s="246"/>
      <c r="G123" s="246"/>
      <c r="H123" s="24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F12</f>
        <v>Valašské Meziříčí</v>
      </c>
      <c r="G125" s="32"/>
      <c r="H125" s="32"/>
      <c r="I125" s="27" t="s">
        <v>22</v>
      </c>
      <c r="J125" s="55" t="str">
        <f>IF(J12="","",J12)</f>
        <v>28. 4. 2021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5.7" customHeight="1">
      <c r="A127" s="32"/>
      <c r="B127" s="33"/>
      <c r="C127" s="27" t="s">
        <v>24</v>
      </c>
      <c r="D127" s="32"/>
      <c r="E127" s="32"/>
      <c r="F127" s="25" t="str">
        <f>E15</f>
        <v>Město Valašské Meziříčí</v>
      </c>
      <c r="G127" s="32"/>
      <c r="H127" s="32"/>
      <c r="I127" s="27" t="s">
        <v>30</v>
      </c>
      <c r="J127" s="30" t="str">
        <f>E21</f>
        <v>LZ-PROJEKT plus s.r.o.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28</v>
      </c>
      <c r="D128" s="32"/>
      <c r="E128" s="32"/>
      <c r="F128" s="25" t="str">
        <f>IF(E18="","",E18)</f>
        <v>Vyplň údaj</v>
      </c>
      <c r="G128" s="32"/>
      <c r="H128" s="32"/>
      <c r="I128" s="27" t="s">
        <v>33</v>
      </c>
      <c r="J128" s="30" t="str">
        <f>E24</f>
        <v>Fajfrová Irena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21"/>
      <c r="B130" s="122"/>
      <c r="C130" s="123" t="s">
        <v>135</v>
      </c>
      <c r="D130" s="124" t="s">
        <v>61</v>
      </c>
      <c r="E130" s="124" t="s">
        <v>57</v>
      </c>
      <c r="F130" s="124" t="s">
        <v>58</v>
      </c>
      <c r="G130" s="124" t="s">
        <v>136</v>
      </c>
      <c r="H130" s="124" t="s">
        <v>137</v>
      </c>
      <c r="I130" s="124" t="s">
        <v>138</v>
      </c>
      <c r="J130" s="124" t="s">
        <v>119</v>
      </c>
      <c r="K130" s="125" t="s">
        <v>139</v>
      </c>
      <c r="L130" s="126"/>
      <c r="M130" s="62" t="s">
        <v>1</v>
      </c>
      <c r="N130" s="63" t="s">
        <v>40</v>
      </c>
      <c r="O130" s="63" t="s">
        <v>140</v>
      </c>
      <c r="P130" s="63" t="s">
        <v>141</v>
      </c>
      <c r="Q130" s="63" t="s">
        <v>142</v>
      </c>
      <c r="R130" s="63" t="s">
        <v>143</v>
      </c>
      <c r="S130" s="63" t="s">
        <v>144</v>
      </c>
      <c r="T130" s="64" t="s">
        <v>145</v>
      </c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</row>
    <row r="131" spans="1:65" s="2" customFormat="1" ht="22.9" customHeight="1">
      <c r="A131" s="32"/>
      <c r="B131" s="33"/>
      <c r="C131" s="69" t="s">
        <v>146</v>
      </c>
      <c r="D131" s="32"/>
      <c r="E131" s="32"/>
      <c r="F131" s="32"/>
      <c r="G131" s="32"/>
      <c r="H131" s="32"/>
      <c r="I131" s="32"/>
      <c r="J131" s="127">
        <f>BK131</f>
        <v>0</v>
      </c>
      <c r="K131" s="32"/>
      <c r="L131" s="33"/>
      <c r="M131" s="65"/>
      <c r="N131" s="56"/>
      <c r="O131" s="66"/>
      <c r="P131" s="128">
        <f>P132+P272+P276</f>
        <v>0</v>
      </c>
      <c r="Q131" s="66"/>
      <c r="R131" s="128">
        <f>R132+R272+R276</f>
        <v>139.03058224</v>
      </c>
      <c r="S131" s="66"/>
      <c r="T131" s="129">
        <f>T132+T272+T276</f>
        <v>7.8594000000000008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75</v>
      </c>
      <c r="AU131" s="17" t="s">
        <v>121</v>
      </c>
      <c r="BK131" s="130">
        <f>BK132+BK272+BK276</f>
        <v>0</v>
      </c>
    </row>
    <row r="132" spans="1:65" s="12" customFormat="1" ht="25.9" customHeight="1">
      <c r="B132" s="131"/>
      <c r="D132" s="132" t="s">
        <v>75</v>
      </c>
      <c r="E132" s="133" t="s">
        <v>147</v>
      </c>
      <c r="F132" s="133" t="s">
        <v>148</v>
      </c>
      <c r="I132" s="134"/>
      <c r="J132" s="135">
        <f>BK132</f>
        <v>0</v>
      </c>
      <c r="L132" s="131"/>
      <c r="M132" s="136"/>
      <c r="N132" s="137"/>
      <c r="O132" s="137"/>
      <c r="P132" s="138">
        <f>P133+P204+P206+P211+P223+P258+P263+P270</f>
        <v>0</v>
      </c>
      <c r="Q132" s="137"/>
      <c r="R132" s="138">
        <f>R133+R204+R206+R211+R223+R258+R263+R270</f>
        <v>139.03058224</v>
      </c>
      <c r="S132" s="137"/>
      <c r="T132" s="139">
        <f>T133+T204+T206+T211+T223+T258+T263+T270</f>
        <v>7.8594000000000008</v>
      </c>
      <c r="AR132" s="132" t="s">
        <v>84</v>
      </c>
      <c r="AT132" s="140" t="s">
        <v>75</v>
      </c>
      <c r="AU132" s="140" t="s">
        <v>76</v>
      </c>
      <c r="AY132" s="132" t="s">
        <v>149</v>
      </c>
      <c r="BK132" s="141">
        <f>BK133+BK204+BK206+BK211+BK223+BK258+BK263+BK270</f>
        <v>0</v>
      </c>
    </row>
    <row r="133" spans="1:65" s="12" customFormat="1" ht="22.9" customHeight="1">
      <c r="B133" s="131"/>
      <c r="D133" s="132" t="s">
        <v>75</v>
      </c>
      <c r="E133" s="142" t="s">
        <v>84</v>
      </c>
      <c r="F133" s="142" t="s">
        <v>150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SUM(P134:P203)</f>
        <v>0</v>
      </c>
      <c r="Q133" s="137"/>
      <c r="R133" s="138">
        <f>SUM(R134:R203)</f>
        <v>97.33646924</v>
      </c>
      <c r="S133" s="137"/>
      <c r="T133" s="139">
        <f>SUM(T134:T203)</f>
        <v>3.7422</v>
      </c>
      <c r="AR133" s="132" t="s">
        <v>84</v>
      </c>
      <c r="AT133" s="140" t="s">
        <v>75</v>
      </c>
      <c r="AU133" s="140" t="s">
        <v>84</v>
      </c>
      <c r="AY133" s="132" t="s">
        <v>149</v>
      </c>
      <c r="BK133" s="141">
        <f>SUM(BK134:BK203)</f>
        <v>0</v>
      </c>
    </row>
    <row r="134" spans="1:65" s="2" customFormat="1" ht="24.2" customHeight="1">
      <c r="A134" s="32"/>
      <c r="B134" s="144"/>
      <c r="C134" s="145" t="s">
        <v>84</v>
      </c>
      <c r="D134" s="145" t="s">
        <v>151</v>
      </c>
      <c r="E134" s="146" t="s">
        <v>800</v>
      </c>
      <c r="F134" s="147" t="s">
        <v>801</v>
      </c>
      <c r="G134" s="148" t="s">
        <v>154</v>
      </c>
      <c r="H134" s="149">
        <v>4.95</v>
      </c>
      <c r="I134" s="150"/>
      <c r="J134" s="151">
        <f>ROUND(I134*H134,2)</f>
        <v>0</v>
      </c>
      <c r="K134" s="147" t="s">
        <v>155</v>
      </c>
      <c r="L134" s="33"/>
      <c r="M134" s="152" t="s">
        <v>1</v>
      </c>
      <c r="N134" s="153" t="s">
        <v>41</v>
      </c>
      <c r="O134" s="58"/>
      <c r="P134" s="154">
        <f>O134*H134</f>
        <v>0</v>
      </c>
      <c r="Q134" s="154">
        <v>0</v>
      </c>
      <c r="R134" s="154">
        <f>Q134*H134</f>
        <v>0</v>
      </c>
      <c r="S134" s="154">
        <v>0.44</v>
      </c>
      <c r="T134" s="155">
        <f>S134*H134</f>
        <v>2.1779999999999999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156</v>
      </c>
      <c r="AT134" s="156" t="s">
        <v>151</v>
      </c>
      <c r="AU134" s="156" t="s">
        <v>86</v>
      </c>
      <c r="AY134" s="17" t="s">
        <v>149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7" t="s">
        <v>84</v>
      </c>
      <c r="BK134" s="157">
        <f>ROUND(I134*H134,2)</f>
        <v>0</v>
      </c>
      <c r="BL134" s="17" t="s">
        <v>156</v>
      </c>
      <c r="BM134" s="156" t="s">
        <v>802</v>
      </c>
    </row>
    <row r="135" spans="1:65" s="2" customFormat="1" ht="14.45" customHeight="1">
      <c r="A135" s="32"/>
      <c r="B135" s="144"/>
      <c r="C135" s="145" t="s">
        <v>86</v>
      </c>
      <c r="D135" s="145" t="s">
        <v>151</v>
      </c>
      <c r="E135" s="146" t="s">
        <v>803</v>
      </c>
      <c r="F135" s="147" t="s">
        <v>804</v>
      </c>
      <c r="G135" s="148" t="s">
        <v>154</v>
      </c>
      <c r="H135" s="149">
        <v>4.95</v>
      </c>
      <c r="I135" s="150"/>
      <c r="J135" s="151">
        <f>ROUND(I135*H135,2)</f>
        <v>0</v>
      </c>
      <c r="K135" s="147" t="s">
        <v>155</v>
      </c>
      <c r="L135" s="33"/>
      <c r="M135" s="152" t="s">
        <v>1</v>
      </c>
      <c r="N135" s="153" t="s">
        <v>41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0.316</v>
      </c>
      <c r="T135" s="155">
        <f>S135*H135</f>
        <v>1.5642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156</v>
      </c>
      <c r="AT135" s="156" t="s">
        <v>151</v>
      </c>
      <c r="AU135" s="156" t="s">
        <v>86</v>
      </c>
      <c r="AY135" s="17" t="s">
        <v>149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84</v>
      </c>
      <c r="BK135" s="157">
        <f>ROUND(I135*H135,2)</f>
        <v>0</v>
      </c>
      <c r="BL135" s="17" t="s">
        <v>156</v>
      </c>
      <c r="BM135" s="156" t="s">
        <v>805</v>
      </c>
    </row>
    <row r="136" spans="1:65" s="15" customFormat="1" ht="11.25">
      <c r="B136" s="175"/>
      <c r="D136" s="159" t="s">
        <v>181</v>
      </c>
      <c r="E136" s="176" t="s">
        <v>1</v>
      </c>
      <c r="F136" s="177" t="s">
        <v>806</v>
      </c>
      <c r="H136" s="176" t="s">
        <v>1</v>
      </c>
      <c r="I136" s="178"/>
      <c r="L136" s="175"/>
      <c r="M136" s="179"/>
      <c r="N136" s="180"/>
      <c r="O136" s="180"/>
      <c r="P136" s="180"/>
      <c r="Q136" s="180"/>
      <c r="R136" s="180"/>
      <c r="S136" s="180"/>
      <c r="T136" s="181"/>
      <c r="AT136" s="176" t="s">
        <v>181</v>
      </c>
      <c r="AU136" s="176" t="s">
        <v>86</v>
      </c>
      <c r="AV136" s="15" t="s">
        <v>84</v>
      </c>
      <c r="AW136" s="15" t="s">
        <v>32</v>
      </c>
      <c r="AX136" s="15" t="s">
        <v>76</v>
      </c>
      <c r="AY136" s="176" t="s">
        <v>149</v>
      </c>
    </row>
    <row r="137" spans="1:65" s="13" customFormat="1" ht="11.25">
      <c r="B137" s="158"/>
      <c r="D137" s="159" t="s">
        <v>181</v>
      </c>
      <c r="E137" s="160" t="s">
        <v>771</v>
      </c>
      <c r="F137" s="161" t="s">
        <v>807</v>
      </c>
      <c r="H137" s="162">
        <v>4.95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181</v>
      </c>
      <c r="AU137" s="160" t="s">
        <v>86</v>
      </c>
      <c r="AV137" s="13" t="s">
        <v>86</v>
      </c>
      <c r="AW137" s="13" t="s">
        <v>32</v>
      </c>
      <c r="AX137" s="13" t="s">
        <v>84</v>
      </c>
      <c r="AY137" s="160" t="s">
        <v>149</v>
      </c>
    </row>
    <row r="138" spans="1:65" s="2" customFormat="1" ht="14.45" customHeight="1">
      <c r="A138" s="32"/>
      <c r="B138" s="144"/>
      <c r="C138" s="145" t="s">
        <v>161</v>
      </c>
      <c r="D138" s="145" t="s">
        <v>151</v>
      </c>
      <c r="E138" s="146" t="s">
        <v>808</v>
      </c>
      <c r="F138" s="147" t="s">
        <v>809</v>
      </c>
      <c r="G138" s="148" t="s">
        <v>179</v>
      </c>
      <c r="H138" s="149">
        <v>3</v>
      </c>
      <c r="I138" s="150"/>
      <c r="J138" s="151">
        <f>ROUND(I138*H138,2)</f>
        <v>0</v>
      </c>
      <c r="K138" s="147" t="s">
        <v>155</v>
      </c>
      <c r="L138" s="33"/>
      <c r="M138" s="152" t="s">
        <v>1</v>
      </c>
      <c r="N138" s="153" t="s">
        <v>41</v>
      </c>
      <c r="O138" s="58"/>
      <c r="P138" s="154">
        <f>O138*H138</f>
        <v>0</v>
      </c>
      <c r="Q138" s="154">
        <v>3.6900000000000002E-2</v>
      </c>
      <c r="R138" s="154">
        <f>Q138*H138</f>
        <v>0.11070000000000001</v>
      </c>
      <c r="S138" s="154">
        <v>0</v>
      </c>
      <c r="T138" s="15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156</v>
      </c>
      <c r="AT138" s="156" t="s">
        <v>151</v>
      </c>
      <c r="AU138" s="156" t="s">
        <v>86</v>
      </c>
      <c r="AY138" s="17" t="s">
        <v>149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84</v>
      </c>
      <c r="BK138" s="157">
        <f>ROUND(I138*H138,2)</f>
        <v>0</v>
      </c>
      <c r="BL138" s="17" t="s">
        <v>156</v>
      </c>
      <c r="BM138" s="156" t="s">
        <v>810</v>
      </c>
    </row>
    <row r="139" spans="1:65" s="13" customFormat="1" ht="11.25">
      <c r="B139" s="158"/>
      <c r="D139" s="159" t="s">
        <v>181</v>
      </c>
      <c r="E139" s="160" t="s">
        <v>1</v>
      </c>
      <c r="F139" s="161" t="s">
        <v>811</v>
      </c>
      <c r="H139" s="162">
        <v>3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181</v>
      </c>
      <c r="AU139" s="160" t="s">
        <v>86</v>
      </c>
      <c r="AV139" s="13" t="s">
        <v>86</v>
      </c>
      <c r="AW139" s="13" t="s">
        <v>32</v>
      </c>
      <c r="AX139" s="13" t="s">
        <v>84</v>
      </c>
      <c r="AY139" s="160" t="s">
        <v>149</v>
      </c>
    </row>
    <row r="140" spans="1:65" s="2" customFormat="1" ht="24.2" customHeight="1">
      <c r="A140" s="32"/>
      <c r="B140" s="144"/>
      <c r="C140" s="145" t="s">
        <v>156</v>
      </c>
      <c r="D140" s="145" t="s">
        <v>151</v>
      </c>
      <c r="E140" s="146" t="s">
        <v>185</v>
      </c>
      <c r="F140" s="147" t="s">
        <v>186</v>
      </c>
      <c r="G140" s="148" t="s">
        <v>179</v>
      </c>
      <c r="H140" s="149">
        <v>100</v>
      </c>
      <c r="I140" s="150"/>
      <c r="J140" s="151">
        <f>ROUND(I140*H140,2)</f>
        <v>0</v>
      </c>
      <c r="K140" s="147" t="s">
        <v>155</v>
      </c>
      <c r="L140" s="33"/>
      <c r="M140" s="152" t="s">
        <v>1</v>
      </c>
      <c r="N140" s="153" t="s">
        <v>41</v>
      </c>
      <c r="O140" s="58"/>
      <c r="P140" s="154">
        <f>O140*H140</f>
        <v>0</v>
      </c>
      <c r="Q140" s="154">
        <v>1.3999999999999999E-4</v>
      </c>
      <c r="R140" s="154">
        <f>Q140*H140</f>
        <v>1.3999999999999999E-2</v>
      </c>
      <c r="S140" s="154">
        <v>0</v>
      </c>
      <c r="T140" s="15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156</v>
      </c>
      <c r="AT140" s="156" t="s">
        <v>151</v>
      </c>
      <c r="AU140" s="156" t="s">
        <v>86</v>
      </c>
      <c r="AY140" s="17" t="s">
        <v>149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7" t="s">
        <v>84</v>
      </c>
      <c r="BK140" s="157">
        <f>ROUND(I140*H140,2)</f>
        <v>0</v>
      </c>
      <c r="BL140" s="17" t="s">
        <v>156</v>
      </c>
      <c r="BM140" s="156" t="s">
        <v>812</v>
      </c>
    </row>
    <row r="141" spans="1:65" s="2" customFormat="1" ht="24.2" customHeight="1">
      <c r="A141" s="32"/>
      <c r="B141" s="144"/>
      <c r="C141" s="145" t="s">
        <v>168</v>
      </c>
      <c r="D141" s="145" t="s">
        <v>151</v>
      </c>
      <c r="E141" s="146" t="s">
        <v>189</v>
      </c>
      <c r="F141" s="147" t="s">
        <v>190</v>
      </c>
      <c r="G141" s="148" t="s">
        <v>179</v>
      </c>
      <c r="H141" s="149">
        <v>100</v>
      </c>
      <c r="I141" s="150"/>
      <c r="J141" s="151">
        <f>ROUND(I141*H141,2)</f>
        <v>0</v>
      </c>
      <c r="K141" s="147" t="s">
        <v>155</v>
      </c>
      <c r="L141" s="33"/>
      <c r="M141" s="152" t="s">
        <v>1</v>
      </c>
      <c r="N141" s="153" t="s">
        <v>41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156</v>
      </c>
      <c r="AT141" s="156" t="s">
        <v>151</v>
      </c>
      <c r="AU141" s="156" t="s">
        <v>86</v>
      </c>
      <c r="AY141" s="17" t="s">
        <v>149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84</v>
      </c>
      <c r="BK141" s="157">
        <f>ROUND(I141*H141,2)</f>
        <v>0</v>
      </c>
      <c r="BL141" s="17" t="s">
        <v>156</v>
      </c>
      <c r="BM141" s="156" t="s">
        <v>813</v>
      </c>
    </row>
    <row r="142" spans="1:65" s="2" customFormat="1" ht="24.2" customHeight="1">
      <c r="A142" s="32"/>
      <c r="B142" s="144"/>
      <c r="C142" s="145" t="s">
        <v>172</v>
      </c>
      <c r="D142" s="145" t="s">
        <v>151</v>
      </c>
      <c r="E142" s="146" t="s">
        <v>814</v>
      </c>
      <c r="F142" s="147" t="s">
        <v>815</v>
      </c>
      <c r="G142" s="148" t="s">
        <v>200</v>
      </c>
      <c r="H142" s="149">
        <v>15.131</v>
      </c>
      <c r="I142" s="150"/>
      <c r="J142" s="151">
        <f>ROUND(I142*H142,2)</f>
        <v>0</v>
      </c>
      <c r="K142" s="147" t="s">
        <v>155</v>
      </c>
      <c r="L142" s="33"/>
      <c r="M142" s="152" t="s">
        <v>1</v>
      </c>
      <c r="N142" s="153" t="s">
        <v>41</v>
      </c>
      <c r="O142" s="58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156</v>
      </c>
      <c r="AT142" s="156" t="s">
        <v>151</v>
      </c>
      <c r="AU142" s="156" t="s">
        <v>86</v>
      </c>
      <c r="AY142" s="17" t="s">
        <v>149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84</v>
      </c>
      <c r="BK142" s="157">
        <f>ROUND(I142*H142,2)</f>
        <v>0</v>
      </c>
      <c r="BL142" s="17" t="s">
        <v>156</v>
      </c>
      <c r="BM142" s="156" t="s">
        <v>816</v>
      </c>
    </row>
    <row r="143" spans="1:65" s="15" customFormat="1" ht="11.25">
      <c r="B143" s="175"/>
      <c r="D143" s="159" t="s">
        <v>181</v>
      </c>
      <c r="E143" s="176" t="s">
        <v>1</v>
      </c>
      <c r="F143" s="177" t="s">
        <v>817</v>
      </c>
      <c r="H143" s="176" t="s">
        <v>1</v>
      </c>
      <c r="I143" s="178"/>
      <c r="L143" s="175"/>
      <c r="M143" s="179"/>
      <c r="N143" s="180"/>
      <c r="O143" s="180"/>
      <c r="P143" s="180"/>
      <c r="Q143" s="180"/>
      <c r="R143" s="180"/>
      <c r="S143" s="180"/>
      <c r="T143" s="181"/>
      <c r="AT143" s="176" t="s">
        <v>181</v>
      </c>
      <c r="AU143" s="176" t="s">
        <v>86</v>
      </c>
      <c r="AV143" s="15" t="s">
        <v>84</v>
      </c>
      <c r="AW143" s="15" t="s">
        <v>32</v>
      </c>
      <c r="AX143" s="15" t="s">
        <v>76</v>
      </c>
      <c r="AY143" s="176" t="s">
        <v>149</v>
      </c>
    </row>
    <row r="144" spans="1:65" s="13" customFormat="1" ht="11.25">
      <c r="B144" s="158"/>
      <c r="D144" s="159" t="s">
        <v>181</v>
      </c>
      <c r="E144" s="160" t="s">
        <v>781</v>
      </c>
      <c r="F144" s="161" t="s">
        <v>818</v>
      </c>
      <c r="H144" s="162">
        <v>15.131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181</v>
      </c>
      <c r="AU144" s="160" t="s">
        <v>86</v>
      </c>
      <c r="AV144" s="13" t="s">
        <v>86</v>
      </c>
      <c r="AW144" s="13" t="s">
        <v>32</v>
      </c>
      <c r="AX144" s="13" t="s">
        <v>84</v>
      </c>
      <c r="AY144" s="160" t="s">
        <v>149</v>
      </c>
    </row>
    <row r="145" spans="1:65" s="2" customFormat="1" ht="24.2" customHeight="1">
      <c r="A145" s="32"/>
      <c r="B145" s="144"/>
      <c r="C145" s="145" t="s">
        <v>176</v>
      </c>
      <c r="D145" s="145" t="s">
        <v>151</v>
      </c>
      <c r="E145" s="146" t="s">
        <v>819</v>
      </c>
      <c r="F145" s="147" t="s">
        <v>820</v>
      </c>
      <c r="G145" s="148" t="s">
        <v>200</v>
      </c>
      <c r="H145" s="149">
        <v>132.38499999999999</v>
      </c>
      <c r="I145" s="150"/>
      <c r="J145" s="151">
        <f>ROUND(I145*H145,2)</f>
        <v>0</v>
      </c>
      <c r="K145" s="147" t="s">
        <v>155</v>
      </c>
      <c r="L145" s="33"/>
      <c r="M145" s="152" t="s">
        <v>1</v>
      </c>
      <c r="N145" s="153" t="s">
        <v>41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156</v>
      </c>
      <c r="AT145" s="156" t="s">
        <v>151</v>
      </c>
      <c r="AU145" s="156" t="s">
        <v>86</v>
      </c>
      <c r="AY145" s="17" t="s">
        <v>149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84</v>
      </c>
      <c r="BK145" s="157">
        <f>ROUND(I145*H145,2)</f>
        <v>0</v>
      </c>
      <c r="BL145" s="17" t="s">
        <v>156</v>
      </c>
      <c r="BM145" s="156" t="s">
        <v>821</v>
      </c>
    </row>
    <row r="146" spans="1:65" s="15" customFormat="1" ht="11.25">
      <c r="B146" s="175"/>
      <c r="D146" s="159" t="s">
        <v>181</v>
      </c>
      <c r="E146" s="176" t="s">
        <v>1</v>
      </c>
      <c r="F146" s="177" t="s">
        <v>822</v>
      </c>
      <c r="H146" s="176" t="s">
        <v>1</v>
      </c>
      <c r="I146" s="178"/>
      <c r="L146" s="175"/>
      <c r="M146" s="179"/>
      <c r="N146" s="180"/>
      <c r="O146" s="180"/>
      <c r="P146" s="180"/>
      <c r="Q146" s="180"/>
      <c r="R146" s="180"/>
      <c r="S146" s="180"/>
      <c r="T146" s="181"/>
      <c r="AT146" s="176" t="s">
        <v>181</v>
      </c>
      <c r="AU146" s="176" t="s">
        <v>86</v>
      </c>
      <c r="AV146" s="15" t="s">
        <v>84</v>
      </c>
      <c r="AW146" s="15" t="s">
        <v>32</v>
      </c>
      <c r="AX146" s="15" t="s">
        <v>76</v>
      </c>
      <c r="AY146" s="176" t="s">
        <v>149</v>
      </c>
    </row>
    <row r="147" spans="1:65" s="13" customFormat="1" ht="11.25">
      <c r="B147" s="158"/>
      <c r="D147" s="159" t="s">
        <v>181</v>
      </c>
      <c r="E147" s="160" t="s">
        <v>789</v>
      </c>
      <c r="F147" s="161" t="s">
        <v>823</v>
      </c>
      <c r="H147" s="162">
        <v>76.284999999999997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181</v>
      </c>
      <c r="AU147" s="160" t="s">
        <v>86</v>
      </c>
      <c r="AV147" s="13" t="s">
        <v>86</v>
      </c>
      <c r="AW147" s="13" t="s">
        <v>32</v>
      </c>
      <c r="AX147" s="13" t="s">
        <v>76</v>
      </c>
      <c r="AY147" s="160" t="s">
        <v>149</v>
      </c>
    </row>
    <row r="148" spans="1:65" s="15" customFormat="1" ht="11.25">
      <c r="B148" s="175"/>
      <c r="D148" s="159" t="s">
        <v>181</v>
      </c>
      <c r="E148" s="176" t="s">
        <v>1</v>
      </c>
      <c r="F148" s="177" t="s">
        <v>824</v>
      </c>
      <c r="H148" s="176" t="s">
        <v>1</v>
      </c>
      <c r="I148" s="178"/>
      <c r="L148" s="175"/>
      <c r="M148" s="179"/>
      <c r="N148" s="180"/>
      <c r="O148" s="180"/>
      <c r="P148" s="180"/>
      <c r="Q148" s="180"/>
      <c r="R148" s="180"/>
      <c r="S148" s="180"/>
      <c r="T148" s="181"/>
      <c r="AT148" s="176" t="s">
        <v>181</v>
      </c>
      <c r="AU148" s="176" t="s">
        <v>86</v>
      </c>
      <c r="AV148" s="15" t="s">
        <v>84</v>
      </c>
      <c r="AW148" s="15" t="s">
        <v>32</v>
      </c>
      <c r="AX148" s="15" t="s">
        <v>76</v>
      </c>
      <c r="AY148" s="176" t="s">
        <v>149</v>
      </c>
    </row>
    <row r="149" spans="1:65" s="13" customFormat="1" ht="11.25">
      <c r="B149" s="158"/>
      <c r="D149" s="159" t="s">
        <v>181</v>
      </c>
      <c r="E149" s="160" t="s">
        <v>791</v>
      </c>
      <c r="F149" s="161" t="s">
        <v>825</v>
      </c>
      <c r="H149" s="162">
        <v>56.1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181</v>
      </c>
      <c r="AU149" s="160" t="s">
        <v>86</v>
      </c>
      <c r="AV149" s="13" t="s">
        <v>86</v>
      </c>
      <c r="AW149" s="13" t="s">
        <v>32</v>
      </c>
      <c r="AX149" s="13" t="s">
        <v>76</v>
      </c>
      <c r="AY149" s="160" t="s">
        <v>149</v>
      </c>
    </row>
    <row r="150" spans="1:65" s="14" customFormat="1" ht="11.25">
      <c r="B150" s="167"/>
      <c r="D150" s="159" t="s">
        <v>181</v>
      </c>
      <c r="E150" s="168" t="s">
        <v>47</v>
      </c>
      <c r="F150" s="169" t="s">
        <v>184</v>
      </c>
      <c r="H150" s="170">
        <v>132.38499999999999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181</v>
      </c>
      <c r="AU150" s="168" t="s">
        <v>86</v>
      </c>
      <c r="AV150" s="14" t="s">
        <v>156</v>
      </c>
      <c r="AW150" s="14" t="s">
        <v>32</v>
      </c>
      <c r="AX150" s="14" t="s">
        <v>84</v>
      </c>
      <c r="AY150" s="168" t="s">
        <v>149</v>
      </c>
    </row>
    <row r="151" spans="1:65" s="2" customFormat="1" ht="24.2" customHeight="1">
      <c r="A151" s="32"/>
      <c r="B151" s="144"/>
      <c r="C151" s="145" t="s">
        <v>99</v>
      </c>
      <c r="D151" s="145" t="s">
        <v>151</v>
      </c>
      <c r="E151" s="146" t="s">
        <v>826</v>
      </c>
      <c r="F151" s="147" t="s">
        <v>827</v>
      </c>
      <c r="G151" s="148" t="s">
        <v>200</v>
      </c>
      <c r="H151" s="149">
        <v>33.335999999999999</v>
      </c>
      <c r="I151" s="150"/>
      <c r="J151" s="151">
        <f>ROUND(I151*H151,2)</f>
        <v>0</v>
      </c>
      <c r="K151" s="147" t="s">
        <v>155</v>
      </c>
      <c r="L151" s="33"/>
      <c r="M151" s="152" t="s">
        <v>1</v>
      </c>
      <c r="N151" s="153" t="s">
        <v>41</v>
      </c>
      <c r="O151" s="58"/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156</v>
      </c>
      <c r="AT151" s="156" t="s">
        <v>151</v>
      </c>
      <c r="AU151" s="156" t="s">
        <v>86</v>
      </c>
      <c r="AY151" s="17" t="s">
        <v>149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84</v>
      </c>
      <c r="BK151" s="157">
        <f>ROUND(I151*H151,2)</f>
        <v>0</v>
      </c>
      <c r="BL151" s="17" t="s">
        <v>156</v>
      </c>
      <c r="BM151" s="156" t="s">
        <v>828</v>
      </c>
    </row>
    <row r="152" spans="1:65" s="15" customFormat="1" ht="11.25">
      <c r="B152" s="175"/>
      <c r="D152" s="159" t="s">
        <v>181</v>
      </c>
      <c r="E152" s="176" t="s">
        <v>1</v>
      </c>
      <c r="F152" s="177" t="s">
        <v>829</v>
      </c>
      <c r="H152" s="176" t="s">
        <v>1</v>
      </c>
      <c r="I152" s="178"/>
      <c r="L152" s="175"/>
      <c r="M152" s="179"/>
      <c r="N152" s="180"/>
      <c r="O152" s="180"/>
      <c r="P152" s="180"/>
      <c r="Q152" s="180"/>
      <c r="R152" s="180"/>
      <c r="S152" s="180"/>
      <c r="T152" s="181"/>
      <c r="AT152" s="176" t="s">
        <v>181</v>
      </c>
      <c r="AU152" s="176" t="s">
        <v>86</v>
      </c>
      <c r="AV152" s="15" t="s">
        <v>84</v>
      </c>
      <c r="AW152" s="15" t="s">
        <v>32</v>
      </c>
      <c r="AX152" s="15" t="s">
        <v>76</v>
      </c>
      <c r="AY152" s="176" t="s">
        <v>149</v>
      </c>
    </row>
    <row r="153" spans="1:65" s="13" customFormat="1" ht="11.25">
      <c r="B153" s="158"/>
      <c r="D153" s="159" t="s">
        <v>181</v>
      </c>
      <c r="E153" s="160" t="s">
        <v>786</v>
      </c>
      <c r="F153" s="161" t="s">
        <v>830</v>
      </c>
      <c r="H153" s="162">
        <v>12.6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181</v>
      </c>
      <c r="AU153" s="160" t="s">
        <v>86</v>
      </c>
      <c r="AV153" s="13" t="s">
        <v>86</v>
      </c>
      <c r="AW153" s="13" t="s">
        <v>32</v>
      </c>
      <c r="AX153" s="13" t="s">
        <v>76</v>
      </c>
      <c r="AY153" s="160" t="s">
        <v>149</v>
      </c>
    </row>
    <row r="154" spans="1:65" s="15" customFormat="1" ht="11.25">
      <c r="B154" s="175"/>
      <c r="D154" s="159" t="s">
        <v>181</v>
      </c>
      <c r="E154" s="176" t="s">
        <v>1</v>
      </c>
      <c r="F154" s="177" t="s">
        <v>831</v>
      </c>
      <c r="H154" s="176" t="s">
        <v>1</v>
      </c>
      <c r="I154" s="178"/>
      <c r="L154" s="175"/>
      <c r="M154" s="179"/>
      <c r="N154" s="180"/>
      <c r="O154" s="180"/>
      <c r="P154" s="180"/>
      <c r="Q154" s="180"/>
      <c r="R154" s="180"/>
      <c r="S154" s="180"/>
      <c r="T154" s="181"/>
      <c r="AT154" s="176" t="s">
        <v>181</v>
      </c>
      <c r="AU154" s="176" t="s">
        <v>86</v>
      </c>
      <c r="AV154" s="15" t="s">
        <v>84</v>
      </c>
      <c r="AW154" s="15" t="s">
        <v>32</v>
      </c>
      <c r="AX154" s="15" t="s">
        <v>76</v>
      </c>
      <c r="AY154" s="176" t="s">
        <v>149</v>
      </c>
    </row>
    <row r="155" spans="1:65" s="13" customFormat="1" ht="11.25">
      <c r="B155" s="158"/>
      <c r="D155" s="159" t="s">
        <v>181</v>
      </c>
      <c r="E155" s="160" t="s">
        <v>832</v>
      </c>
      <c r="F155" s="161" t="s">
        <v>833</v>
      </c>
      <c r="H155" s="162">
        <v>20.736000000000001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181</v>
      </c>
      <c r="AU155" s="160" t="s">
        <v>86</v>
      </c>
      <c r="AV155" s="13" t="s">
        <v>86</v>
      </c>
      <c r="AW155" s="13" t="s">
        <v>32</v>
      </c>
      <c r="AX155" s="13" t="s">
        <v>76</v>
      </c>
      <c r="AY155" s="160" t="s">
        <v>149</v>
      </c>
    </row>
    <row r="156" spans="1:65" s="14" customFormat="1" ht="11.25">
      <c r="B156" s="167"/>
      <c r="D156" s="159" t="s">
        <v>181</v>
      </c>
      <c r="E156" s="168" t="s">
        <v>783</v>
      </c>
      <c r="F156" s="169" t="s">
        <v>184</v>
      </c>
      <c r="H156" s="170">
        <v>33.335999999999999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181</v>
      </c>
      <c r="AU156" s="168" t="s">
        <v>86</v>
      </c>
      <c r="AV156" s="14" t="s">
        <v>156</v>
      </c>
      <c r="AW156" s="14" t="s">
        <v>32</v>
      </c>
      <c r="AX156" s="14" t="s">
        <v>84</v>
      </c>
      <c r="AY156" s="168" t="s">
        <v>149</v>
      </c>
    </row>
    <row r="157" spans="1:65" s="2" customFormat="1" ht="14.45" customHeight="1">
      <c r="A157" s="32"/>
      <c r="B157" s="144"/>
      <c r="C157" s="145" t="s">
        <v>188</v>
      </c>
      <c r="D157" s="145" t="s">
        <v>151</v>
      </c>
      <c r="E157" s="146" t="s">
        <v>834</v>
      </c>
      <c r="F157" s="147" t="s">
        <v>835</v>
      </c>
      <c r="G157" s="148" t="s">
        <v>154</v>
      </c>
      <c r="H157" s="149">
        <v>278.411</v>
      </c>
      <c r="I157" s="150"/>
      <c r="J157" s="151">
        <f>ROUND(I157*H157,2)</f>
        <v>0</v>
      </c>
      <c r="K157" s="147" t="s">
        <v>155</v>
      </c>
      <c r="L157" s="33"/>
      <c r="M157" s="152" t="s">
        <v>1</v>
      </c>
      <c r="N157" s="153" t="s">
        <v>41</v>
      </c>
      <c r="O157" s="58"/>
      <c r="P157" s="154">
        <f>O157*H157</f>
        <v>0</v>
      </c>
      <c r="Q157" s="154">
        <v>8.4000000000000003E-4</v>
      </c>
      <c r="R157" s="154">
        <f>Q157*H157</f>
        <v>0.23386524</v>
      </c>
      <c r="S157" s="154">
        <v>0</v>
      </c>
      <c r="T157" s="155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156</v>
      </c>
      <c r="AT157" s="156" t="s">
        <v>151</v>
      </c>
      <c r="AU157" s="156" t="s">
        <v>86</v>
      </c>
      <c r="AY157" s="17" t="s">
        <v>149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84</v>
      </c>
      <c r="BK157" s="157">
        <f>ROUND(I157*H157,2)</f>
        <v>0</v>
      </c>
      <c r="BL157" s="17" t="s">
        <v>156</v>
      </c>
      <c r="BM157" s="156" t="s">
        <v>836</v>
      </c>
    </row>
    <row r="158" spans="1:65" s="13" customFormat="1" ht="11.25">
      <c r="B158" s="158"/>
      <c r="D158" s="159" t="s">
        <v>181</v>
      </c>
      <c r="E158" s="160" t="s">
        <v>1</v>
      </c>
      <c r="F158" s="161" t="s">
        <v>837</v>
      </c>
      <c r="H158" s="162">
        <v>27.510999999999999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181</v>
      </c>
      <c r="AU158" s="160" t="s">
        <v>86</v>
      </c>
      <c r="AV158" s="13" t="s">
        <v>86</v>
      </c>
      <c r="AW158" s="13" t="s">
        <v>32</v>
      </c>
      <c r="AX158" s="13" t="s">
        <v>76</v>
      </c>
      <c r="AY158" s="160" t="s">
        <v>149</v>
      </c>
    </row>
    <row r="159" spans="1:65" s="13" customFormat="1" ht="11.25">
      <c r="B159" s="158"/>
      <c r="D159" s="159" t="s">
        <v>181</v>
      </c>
      <c r="E159" s="160" t="s">
        <v>1</v>
      </c>
      <c r="F159" s="161" t="s">
        <v>838</v>
      </c>
      <c r="H159" s="162">
        <v>138.69999999999999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181</v>
      </c>
      <c r="AU159" s="160" t="s">
        <v>86</v>
      </c>
      <c r="AV159" s="13" t="s">
        <v>86</v>
      </c>
      <c r="AW159" s="13" t="s">
        <v>32</v>
      </c>
      <c r="AX159" s="13" t="s">
        <v>76</v>
      </c>
      <c r="AY159" s="160" t="s">
        <v>149</v>
      </c>
    </row>
    <row r="160" spans="1:65" s="13" customFormat="1" ht="11.25">
      <c r="B160" s="158"/>
      <c r="D160" s="159" t="s">
        <v>181</v>
      </c>
      <c r="E160" s="160" t="s">
        <v>1</v>
      </c>
      <c r="F160" s="161" t="s">
        <v>839</v>
      </c>
      <c r="H160" s="162">
        <v>112.2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181</v>
      </c>
      <c r="AU160" s="160" t="s">
        <v>86</v>
      </c>
      <c r="AV160" s="13" t="s">
        <v>86</v>
      </c>
      <c r="AW160" s="13" t="s">
        <v>32</v>
      </c>
      <c r="AX160" s="13" t="s">
        <v>76</v>
      </c>
      <c r="AY160" s="160" t="s">
        <v>149</v>
      </c>
    </row>
    <row r="161" spans="1:65" s="14" customFormat="1" ht="11.25">
      <c r="B161" s="167"/>
      <c r="D161" s="159" t="s">
        <v>181</v>
      </c>
      <c r="E161" s="168" t="s">
        <v>1</v>
      </c>
      <c r="F161" s="169" t="s">
        <v>184</v>
      </c>
      <c r="H161" s="170">
        <v>278.411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181</v>
      </c>
      <c r="AU161" s="168" t="s">
        <v>86</v>
      </c>
      <c r="AV161" s="14" t="s">
        <v>156</v>
      </c>
      <c r="AW161" s="14" t="s">
        <v>32</v>
      </c>
      <c r="AX161" s="14" t="s">
        <v>84</v>
      </c>
      <c r="AY161" s="168" t="s">
        <v>149</v>
      </c>
    </row>
    <row r="162" spans="1:65" s="2" customFormat="1" ht="24.2" customHeight="1">
      <c r="A162" s="32"/>
      <c r="B162" s="144"/>
      <c r="C162" s="145" t="s">
        <v>192</v>
      </c>
      <c r="D162" s="145" t="s">
        <v>151</v>
      </c>
      <c r="E162" s="146" t="s">
        <v>840</v>
      </c>
      <c r="F162" s="147" t="s">
        <v>841</v>
      </c>
      <c r="G162" s="148" t="s">
        <v>154</v>
      </c>
      <c r="H162" s="149">
        <v>278.411</v>
      </c>
      <c r="I162" s="150"/>
      <c r="J162" s="151">
        <f>ROUND(I162*H162,2)</f>
        <v>0</v>
      </c>
      <c r="K162" s="147" t="s">
        <v>155</v>
      </c>
      <c r="L162" s="33"/>
      <c r="M162" s="152" t="s">
        <v>1</v>
      </c>
      <c r="N162" s="153" t="s">
        <v>41</v>
      </c>
      <c r="O162" s="58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6" t="s">
        <v>156</v>
      </c>
      <c r="AT162" s="156" t="s">
        <v>151</v>
      </c>
      <c r="AU162" s="156" t="s">
        <v>86</v>
      </c>
      <c r="AY162" s="17" t="s">
        <v>149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7" t="s">
        <v>84</v>
      </c>
      <c r="BK162" s="157">
        <f>ROUND(I162*H162,2)</f>
        <v>0</v>
      </c>
      <c r="BL162" s="17" t="s">
        <v>156</v>
      </c>
      <c r="BM162" s="156" t="s">
        <v>842</v>
      </c>
    </row>
    <row r="163" spans="1:65" s="2" customFormat="1" ht="14.45" customHeight="1">
      <c r="A163" s="32"/>
      <c r="B163" s="144"/>
      <c r="C163" s="145" t="s">
        <v>197</v>
      </c>
      <c r="D163" s="145" t="s">
        <v>151</v>
      </c>
      <c r="E163" s="146" t="s">
        <v>843</v>
      </c>
      <c r="F163" s="147" t="s">
        <v>844</v>
      </c>
      <c r="G163" s="148" t="s">
        <v>154</v>
      </c>
      <c r="H163" s="149">
        <v>102.72</v>
      </c>
      <c r="I163" s="150"/>
      <c r="J163" s="151">
        <f>ROUND(I163*H163,2)</f>
        <v>0</v>
      </c>
      <c r="K163" s="147" t="s">
        <v>155</v>
      </c>
      <c r="L163" s="33"/>
      <c r="M163" s="152" t="s">
        <v>1</v>
      </c>
      <c r="N163" s="153" t="s">
        <v>41</v>
      </c>
      <c r="O163" s="58"/>
      <c r="P163" s="154">
        <f>O163*H163</f>
        <v>0</v>
      </c>
      <c r="Q163" s="154">
        <v>6.9999999999999999E-4</v>
      </c>
      <c r="R163" s="154">
        <f>Q163*H163</f>
        <v>7.1903999999999996E-2</v>
      </c>
      <c r="S163" s="154">
        <v>0</v>
      </c>
      <c r="T163" s="15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156</v>
      </c>
      <c r="AT163" s="156" t="s">
        <v>151</v>
      </c>
      <c r="AU163" s="156" t="s">
        <v>86</v>
      </c>
      <c r="AY163" s="17" t="s">
        <v>149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84</v>
      </c>
      <c r="BK163" s="157">
        <f>ROUND(I163*H163,2)</f>
        <v>0</v>
      </c>
      <c r="BL163" s="17" t="s">
        <v>156</v>
      </c>
      <c r="BM163" s="156" t="s">
        <v>845</v>
      </c>
    </row>
    <row r="164" spans="1:65" s="15" customFormat="1" ht="11.25">
      <c r="B164" s="175"/>
      <c r="D164" s="159" t="s">
        <v>181</v>
      </c>
      <c r="E164" s="176" t="s">
        <v>1</v>
      </c>
      <c r="F164" s="177" t="s">
        <v>829</v>
      </c>
      <c r="H164" s="176" t="s">
        <v>1</v>
      </c>
      <c r="I164" s="178"/>
      <c r="L164" s="175"/>
      <c r="M164" s="179"/>
      <c r="N164" s="180"/>
      <c r="O164" s="180"/>
      <c r="P164" s="180"/>
      <c r="Q164" s="180"/>
      <c r="R164" s="180"/>
      <c r="S164" s="180"/>
      <c r="T164" s="181"/>
      <c r="AT164" s="176" t="s">
        <v>181</v>
      </c>
      <c r="AU164" s="176" t="s">
        <v>86</v>
      </c>
      <c r="AV164" s="15" t="s">
        <v>84</v>
      </c>
      <c r="AW164" s="15" t="s">
        <v>32</v>
      </c>
      <c r="AX164" s="15" t="s">
        <v>76</v>
      </c>
      <c r="AY164" s="176" t="s">
        <v>149</v>
      </c>
    </row>
    <row r="165" spans="1:65" s="13" customFormat="1" ht="11.25">
      <c r="B165" s="158"/>
      <c r="D165" s="159" t="s">
        <v>181</v>
      </c>
      <c r="E165" s="160" t="s">
        <v>1</v>
      </c>
      <c r="F165" s="161" t="s">
        <v>846</v>
      </c>
      <c r="H165" s="162">
        <v>33.6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181</v>
      </c>
      <c r="AU165" s="160" t="s">
        <v>86</v>
      </c>
      <c r="AV165" s="13" t="s">
        <v>86</v>
      </c>
      <c r="AW165" s="13" t="s">
        <v>32</v>
      </c>
      <c r="AX165" s="13" t="s">
        <v>76</v>
      </c>
      <c r="AY165" s="160" t="s">
        <v>149</v>
      </c>
    </row>
    <row r="166" spans="1:65" s="15" customFormat="1" ht="11.25">
      <c r="B166" s="175"/>
      <c r="D166" s="159" t="s">
        <v>181</v>
      </c>
      <c r="E166" s="176" t="s">
        <v>1</v>
      </c>
      <c r="F166" s="177" t="s">
        <v>831</v>
      </c>
      <c r="H166" s="176" t="s">
        <v>1</v>
      </c>
      <c r="I166" s="178"/>
      <c r="L166" s="175"/>
      <c r="M166" s="179"/>
      <c r="N166" s="180"/>
      <c r="O166" s="180"/>
      <c r="P166" s="180"/>
      <c r="Q166" s="180"/>
      <c r="R166" s="180"/>
      <c r="S166" s="180"/>
      <c r="T166" s="181"/>
      <c r="AT166" s="176" t="s">
        <v>181</v>
      </c>
      <c r="AU166" s="176" t="s">
        <v>86</v>
      </c>
      <c r="AV166" s="15" t="s">
        <v>84</v>
      </c>
      <c r="AW166" s="15" t="s">
        <v>32</v>
      </c>
      <c r="AX166" s="15" t="s">
        <v>76</v>
      </c>
      <c r="AY166" s="176" t="s">
        <v>149</v>
      </c>
    </row>
    <row r="167" spans="1:65" s="13" customFormat="1" ht="11.25">
      <c r="B167" s="158"/>
      <c r="D167" s="159" t="s">
        <v>181</v>
      </c>
      <c r="E167" s="160" t="s">
        <v>1</v>
      </c>
      <c r="F167" s="161" t="s">
        <v>847</v>
      </c>
      <c r="H167" s="162">
        <v>69.12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181</v>
      </c>
      <c r="AU167" s="160" t="s">
        <v>86</v>
      </c>
      <c r="AV167" s="13" t="s">
        <v>86</v>
      </c>
      <c r="AW167" s="13" t="s">
        <v>32</v>
      </c>
      <c r="AX167" s="13" t="s">
        <v>76</v>
      </c>
      <c r="AY167" s="160" t="s">
        <v>149</v>
      </c>
    </row>
    <row r="168" spans="1:65" s="14" customFormat="1" ht="11.25">
      <c r="B168" s="167"/>
      <c r="D168" s="159" t="s">
        <v>181</v>
      </c>
      <c r="E168" s="168" t="s">
        <v>1</v>
      </c>
      <c r="F168" s="169" t="s">
        <v>184</v>
      </c>
      <c r="H168" s="170">
        <v>102.72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181</v>
      </c>
      <c r="AU168" s="168" t="s">
        <v>86</v>
      </c>
      <c r="AV168" s="14" t="s">
        <v>156</v>
      </c>
      <c r="AW168" s="14" t="s">
        <v>32</v>
      </c>
      <c r="AX168" s="14" t="s">
        <v>84</v>
      </c>
      <c r="AY168" s="168" t="s">
        <v>149</v>
      </c>
    </row>
    <row r="169" spans="1:65" s="2" customFormat="1" ht="14.45" customHeight="1">
      <c r="A169" s="32"/>
      <c r="B169" s="144"/>
      <c r="C169" s="145" t="s">
        <v>203</v>
      </c>
      <c r="D169" s="145" t="s">
        <v>151</v>
      </c>
      <c r="E169" s="146" t="s">
        <v>848</v>
      </c>
      <c r="F169" s="147" t="s">
        <v>849</v>
      </c>
      <c r="G169" s="148" t="s">
        <v>154</v>
      </c>
      <c r="H169" s="149">
        <v>102.72</v>
      </c>
      <c r="I169" s="150"/>
      <c r="J169" s="151">
        <f>ROUND(I169*H169,2)</f>
        <v>0</v>
      </c>
      <c r="K169" s="147" t="s">
        <v>155</v>
      </c>
      <c r="L169" s="33"/>
      <c r="M169" s="152" t="s">
        <v>1</v>
      </c>
      <c r="N169" s="153" t="s">
        <v>41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156</v>
      </c>
      <c r="AT169" s="156" t="s">
        <v>151</v>
      </c>
      <c r="AU169" s="156" t="s">
        <v>86</v>
      </c>
      <c r="AY169" s="17" t="s">
        <v>149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84</v>
      </c>
      <c r="BK169" s="157">
        <f>ROUND(I169*H169,2)</f>
        <v>0</v>
      </c>
      <c r="BL169" s="17" t="s">
        <v>156</v>
      </c>
      <c r="BM169" s="156" t="s">
        <v>850</v>
      </c>
    </row>
    <row r="170" spans="1:65" s="2" customFormat="1" ht="24.2" customHeight="1">
      <c r="A170" s="32"/>
      <c r="B170" s="144"/>
      <c r="C170" s="145" t="s">
        <v>209</v>
      </c>
      <c r="D170" s="145" t="s">
        <v>151</v>
      </c>
      <c r="E170" s="146" t="s">
        <v>214</v>
      </c>
      <c r="F170" s="147" t="s">
        <v>215</v>
      </c>
      <c r="G170" s="148" t="s">
        <v>200</v>
      </c>
      <c r="H170" s="149">
        <v>230.45</v>
      </c>
      <c r="I170" s="150"/>
      <c r="J170" s="151">
        <f>ROUND(I170*H170,2)</f>
        <v>0</v>
      </c>
      <c r="K170" s="147" t="s">
        <v>155</v>
      </c>
      <c r="L170" s="33"/>
      <c r="M170" s="152" t="s">
        <v>1</v>
      </c>
      <c r="N170" s="153" t="s">
        <v>41</v>
      </c>
      <c r="O170" s="58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156</v>
      </c>
      <c r="AT170" s="156" t="s">
        <v>151</v>
      </c>
      <c r="AU170" s="156" t="s">
        <v>86</v>
      </c>
      <c r="AY170" s="17" t="s">
        <v>149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7" t="s">
        <v>84</v>
      </c>
      <c r="BK170" s="157">
        <f>ROUND(I170*H170,2)</f>
        <v>0</v>
      </c>
      <c r="BL170" s="17" t="s">
        <v>156</v>
      </c>
      <c r="BM170" s="156" t="s">
        <v>851</v>
      </c>
    </row>
    <row r="171" spans="1:65" s="15" customFormat="1" ht="11.25">
      <c r="B171" s="175"/>
      <c r="D171" s="159" t="s">
        <v>181</v>
      </c>
      <c r="E171" s="176" t="s">
        <v>1</v>
      </c>
      <c r="F171" s="177" t="s">
        <v>852</v>
      </c>
      <c r="H171" s="176" t="s">
        <v>1</v>
      </c>
      <c r="I171" s="178"/>
      <c r="L171" s="175"/>
      <c r="M171" s="179"/>
      <c r="N171" s="180"/>
      <c r="O171" s="180"/>
      <c r="P171" s="180"/>
      <c r="Q171" s="180"/>
      <c r="R171" s="180"/>
      <c r="S171" s="180"/>
      <c r="T171" s="181"/>
      <c r="AT171" s="176" t="s">
        <v>181</v>
      </c>
      <c r="AU171" s="176" t="s">
        <v>86</v>
      </c>
      <c r="AV171" s="15" t="s">
        <v>84</v>
      </c>
      <c r="AW171" s="15" t="s">
        <v>32</v>
      </c>
      <c r="AX171" s="15" t="s">
        <v>76</v>
      </c>
      <c r="AY171" s="176" t="s">
        <v>149</v>
      </c>
    </row>
    <row r="172" spans="1:65" s="13" customFormat="1" ht="11.25">
      <c r="B172" s="158"/>
      <c r="D172" s="159" t="s">
        <v>181</v>
      </c>
      <c r="E172" s="160" t="s">
        <v>1</v>
      </c>
      <c r="F172" s="161" t="s">
        <v>853</v>
      </c>
      <c r="H172" s="162">
        <v>230.45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181</v>
      </c>
      <c r="AU172" s="160" t="s">
        <v>86</v>
      </c>
      <c r="AV172" s="13" t="s">
        <v>86</v>
      </c>
      <c r="AW172" s="13" t="s">
        <v>32</v>
      </c>
      <c r="AX172" s="13" t="s">
        <v>84</v>
      </c>
      <c r="AY172" s="160" t="s">
        <v>149</v>
      </c>
    </row>
    <row r="173" spans="1:65" s="2" customFormat="1" ht="24.2" customHeight="1">
      <c r="A173" s="32"/>
      <c r="B173" s="144"/>
      <c r="C173" s="145" t="s">
        <v>213</v>
      </c>
      <c r="D173" s="145" t="s">
        <v>151</v>
      </c>
      <c r="E173" s="146" t="s">
        <v>219</v>
      </c>
      <c r="F173" s="147" t="s">
        <v>220</v>
      </c>
      <c r="G173" s="148" t="s">
        <v>200</v>
      </c>
      <c r="H173" s="149">
        <v>65.626999999999995</v>
      </c>
      <c r="I173" s="150"/>
      <c r="J173" s="151">
        <f>ROUND(I173*H173,2)</f>
        <v>0</v>
      </c>
      <c r="K173" s="147" t="s">
        <v>155</v>
      </c>
      <c r="L173" s="33"/>
      <c r="M173" s="152" t="s">
        <v>1</v>
      </c>
      <c r="N173" s="153" t="s">
        <v>41</v>
      </c>
      <c r="O173" s="58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156</v>
      </c>
      <c r="AT173" s="156" t="s">
        <v>151</v>
      </c>
      <c r="AU173" s="156" t="s">
        <v>86</v>
      </c>
      <c r="AY173" s="17" t="s">
        <v>149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7" t="s">
        <v>84</v>
      </c>
      <c r="BK173" s="157">
        <f>ROUND(I173*H173,2)</f>
        <v>0</v>
      </c>
      <c r="BL173" s="17" t="s">
        <v>156</v>
      </c>
      <c r="BM173" s="156" t="s">
        <v>854</v>
      </c>
    </row>
    <row r="174" spans="1:65" s="15" customFormat="1" ht="11.25">
      <c r="B174" s="175"/>
      <c r="D174" s="159" t="s">
        <v>181</v>
      </c>
      <c r="E174" s="176" t="s">
        <v>1</v>
      </c>
      <c r="F174" s="177" t="s">
        <v>855</v>
      </c>
      <c r="H174" s="176" t="s">
        <v>1</v>
      </c>
      <c r="I174" s="178"/>
      <c r="L174" s="175"/>
      <c r="M174" s="179"/>
      <c r="N174" s="180"/>
      <c r="O174" s="180"/>
      <c r="P174" s="180"/>
      <c r="Q174" s="180"/>
      <c r="R174" s="180"/>
      <c r="S174" s="180"/>
      <c r="T174" s="181"/>
      <c r="AT174" s="176" t="s">
        <v>181</v>
      </c>
      <c r="AU174" s="176" t="s">
        <v>86</v>
      </c>
      <c r="AV174" s="15" t="s">
        <v>84</v>
      </c>
      <c r="AW174" s="15" t="s">
        <v>32</v>
      </c>
      <c r="AX174" s="15" t="s">
        <v>76</v>
      </c>
      <c r="AY174" s="176" t="s">
        <v>149</v>
      </c>
    </row>
    <row r="175" spans="1:65" s="13" customFormat="1" ht="11.25">
      <c r="B175" s="158"/>
      <c r="D175" s="159" t="s">
        <v>181</v>
      </c>
      <c r="E175" s="160" t="s">
        <v>1</v>
      </c>
      <c r="F175" s="161" t="s">
        <v>856</v>
      </c>
      <c r="H175" s="162">
        <v>180.852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181</v>
      </c>
      <c r="AU175" s="160" t="s">
        <v>86</v>
      </c>
      <c r="AV175" s="13" t="s">
        <v>86</v>
      </c>
      <c r="AW175" s="13" t="s">
        <v>32</v>
      </c>
      <c r="AX175" s="13" t="s">
        <v>76</v>
      </c>
      <c r="AY175" s="160" t="s">
        <v>149</v>
      </c>
    </row>
    <row r="176" spans="1:65" s="13" customFormat="1" ht="11.25">
      <c r="B176" s="158"/>
      <c r="D176" s="159" t="s">
        <v>181</v>
      </c>
      <c r="E176" s="160" t="s">
        <v>1</v>
      </c>
      <c r="F176" s="161" t="s">
        <v>857</v>
      </c>
      <c r="H176" s="162">
        <v>-115.22499999999999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181</v>
      </c>
      <c r="AU176" s="160" t="s">
        <v>86</v>
      </c>
      <c r="AV176" s="13" t="s">
        <v>86</v>
      </c>
      <c r="AW176" s="13" t="s">
        <v>32</v>
      </c>
      <c r="AX176" s="13" t="s">
        <v>76</v>
      </c>
      <c r="AY176" s="160" t="s">
        <v>149</v>
      </c>
    </row>
    <row r="177" spans="1:65" s="14" customFormat="1" ht="11.25">
      <c r="B177" s="167"/>
      <c r="D177" s="159" t="s">
        <v>181</v>
      </c>
      <c r="E177" s="168" t="s">
        <v>773</v>
      </c>
      <c r="F177" s="169" t="s">
        <v>184</v>
      </c>
      <c r="H177" s="170">
        <v>65.626999999999995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181</v>
      </c>
      <c r="AU177" s="168" t="s">
        <v>86</v>
      </c>
      <c r="AV177" s="14" t="s">
        <v>156</v>
      </c>
      <c r="AW177" s="14" t="s">
        <v>32</v>
      </c>
      <c r="AX177" s="14" t="s">
        <v>84</v>
      </c>
      <c r="AY177" s="168" t="s">
        <v>149</v>
      </c>
    </row>
    <row r="178" spans="1:65" s="2" customFormat="1" ht="37.9" customHeight="1">
      <c r="A178" s="32"/>
      <c r="B178" s="144"/>
      <c r="C178" s="145" t="s">
        <v>8</v>
      </c>
      <c r="D178" s="145" t="s">
        <v>151</v>
      </c>
      <c r="E178" s="146" t="s">
        <v>227</v>
      </c>
      <c r="F178" s="147" t="s">
        <v>228</v>
      </c>
      <c r="G178" s="148" t="s">
        <v>200</v>
      </c>
      <c r="H178" s="149">
        <v>328.13499999999999</v>
      </c>
      <c r="I178" s="150"/>
      <c r="J178" s="151">
        <f>ROUND(I178*H178,2)</f>
        <v>0</v>
      </c>
      <c r="K178" s="147" t="s">
        <v>155</v>
      </c>
      <c r="L178" s="33"/>
      <c r="M178" s="152" t="s">
        <v>1</v>
      </c>
      <c r="N178" s="153" t="s">
        <v>41</v>
      </c>
      <c r="O178" s="58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156</v>
      </c>
      <c r="AT178" s="156" t="s">
        <v>151</v>
      </c>
      <c r="AU178" s="156" t="s">
        <v>86</v>
      </c>
      <c r="AY178" s="17" t="s">
        <v>149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84</v>
      </c>
      <c r="BK178" s="157">
        <f>ROUND(I178*H178,2)</f>
        <v>0</v>
      </c>
      <c r="BL178" s="17" t="s">
        <v>156</v>
      </c>
      <c r="BM178" s="156" t="s">
        <v>858</v>
      </c>
    </row>
    <row r="179" spans="1:65" s="13" customFormat="1" ht="11.25">
      <c r="B179" s="158"/>
      <c r="D179" s="159" t="s">
        <v>181</v>
      </c>
      <c r="E179" s="160" t="s">
        <v>1</v>
      </c>
      <c r="F179" s="161" t="s">
        <v>859</v>
      </c>
      <c r="H179" s="162">
        <v>328.13499999999999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181</v>
      </c>
      <c r="AU179" s="160" t="s">
        <v>86</v>
      </c>
      <c r="AV179" s="13" t="s">
        <v>86</v>
      </c>
      <c r="AW179" s="13" t="s">
        <v>32</v>
      </c>
      <c r="AX179" s="13" t="s">
        <v>84</v>
      </c>
      <c r="AY179" s="160" t="s">
        <v>149</v>
      </c>
    </row>
    <row r="180" spans="1:65" s="2" customFormat="1" ht="24.2" customHeight="1">
      <c r="A180" s="32"/>
      <c r="B180" s="144"/>
      <c r="C180" s="145" t="s">
        <v>226</v>
      </c>
      <c r="D180" s="145" t="s">
        <v>151</v>
      </c>
      <c r="E180" s="146" t="s">
        <v>860</v>
      </c>
      <c r="F180" s="147" t="s">
        <v>861</v>
      </c>
      <c r="G180" s="148" t="s">
        <v>200</v>
      </c>
      <c r="H180" s="149">
        <v>115.22499999999999</v>
      </c>
      <c r="I180" s="150"/>
      <c r="J180" s="151">
        <f>ROUND(I180*H180,2)</f>
        <v>0</v>
      </c>
      <c r="K180" s="147" t="s">
        <v>155</v>
      </c>
      <c r="L180" s="33"/>
      <c r="M180" s="152" t="s">
        <v>1</v>
      </c>
      <c r="N180" s="153" t="s">
        <v>41</v>
      </c>
      <c r="O180" s="58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6" t="s">
        <v>156</v>
      </c>
      <c r="AT180" s="156" t="s">
        <v>151</v>
      </c>
      <c r="AU180" s="156" t="s">
        <v>86</v>
      </c>
      <c r="AY180" s="17" t="s">
        <v>149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84</v>
      </c>
      <c r="BK180" s="157">
        <f>ROUND(I180*H180,2)</f>
        <v>0</v>
      </c>
      <c r="BL180" s="17" t="s">
        <v>156</v>
      </c>
      <c r="BM180" s="156" t="s">
        <v>862</v>
      </c>
    </row>
    <row r="181" spans="1:65" s="13" customFormat="1" ht="11.25">
      <c r="B181" s="158"/>
      <c r="D181" s="159" t="s">
        <v>181</v>
      </c>
      <c r="E181" s="160" t="s">
        <v>1</v>
      </c>
      <c r="F181" s="161" t="s">
        <v>793</v>
      </c>
      <c r="H181" s="162">
        <v>115.22499999999999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181</v>
      </c>
      <c r="AU181" s="160" t="s">
        <v>86</v>
      </c>
      <c r="AV181" s="13" t="s">
        <v>86</v>
      </c>
      <c r="AW181" s="13" t="s">
        <v>32</v>
      </c>
      <c r="AX181" s="13" t="s">
        <v>84</v>
      </c>
      <c r="AY181" s="160" t="s">
        <v>149</v>
      </c>
    </row>
    <row r="182" spans="1:65" s="2" customFormat="1" ht="24.2" customHeight="1">
      <c r="A182" s="32"/>
      <c r="B182" s="144"/>
      <c r="C182" s="145" t="s">
        <v>232</v>
      </c>
      <c r="D182" s="145" t="s">
        <v>151</v>
      </c>
      <c r="E182" s="146" t="s">
        <v>244</v>
      </c>
      <c r="F182" s="147" t="s">
        <v>245</v>
      </c>
      <c r="G182" s="148" t="s">
        <v>246</v>
      </c>
      <c r="H182" s="149">
        <v>131.25399999999999</v>
      </c>
      <c r="I182" s="150"/>
      <c r="J182" s="151">
        <f>ROUND(I182*H182,2)</f>
        <v>0</v>
      </c>
      <c r="K182" s="147" t="s">
        <v>155</v>
      </c>
      <c r="L182" s="33"/>
      <c r="M182" s="152" t="s">
        <v>1</v>
      </c>
      <c r="N182" s="153" t="s">
        <v>41</v>
      </c>
      <c r="O182" s="58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6" t="s">
        <v>156</v>
      </c>
      <c r="AT182" s="156" t="s">
        <v>151</v>
      </c>
      <c r="AU182" s="156" t="s">
        <v>86</v>
      </c>
      <c r="AY182" s="17" t="s">
        <v>149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84</v>
      </c>
      <c r="BK182" s="157">
        <f>ROUND(I182*H182,2)</f>
        <v>0</v>
      </c>
      <c r="BL182" s="17" t="s">
        <v>156</v>
      </c>
      <c r="BM182" s="156" t="s">
        <v>863</v>
      </c>
    </row>
    <row r="183" spans="1:65" s="13" customFormat="1" ht="11.25">
      <c r="B183" s="158"/>
      <c r="D183" s="159" t="s">
        <v>181</v>
      </c>
      <c r="E183" s="160" t="s">
        <v>1</v>
      </c>
      <c r="F183" s="161" t="s">
        <v>864</v>
      </c>
      <c r="H183" s="162">
        <v>131.25399999999999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181</v>
      </c>
      <c r="AU183" s="160" t="s">
        <v>86</v>
      </c>
      <c r="AV183" s="13" t="s">
        <v>86</v>
      </c>
      <c r="AW183" s="13" t="s">
        <v>32</v>
      </c>
      <c r="AX183" s="13" t="s">
        <v>84</v>
      </c>
      <c r="AY183" s="160" t="s">
        <v>149</v>
      </c>
    </row>
    <row r="184" spans="1:65" s="2" customFormat="1" ht="14.45" customHeight="1">
      <c r="A184" s="32"/>
      <c r="B184" s="144"/>
      <c r="C184" s="145" t="s">
        <v>238</v>
      </c>
      <c r="D184" s="145" t="s">
        <v>151</v>
      </c>
      <c r="E184" s="146" t="s">
        <v>250</v>
      </c>
      <c r="F184" s="147" t="s">
        <v>251</v>
      </c>
      <c r="G184" s="148" t="s">
        <v>200</v>
      </c>
      <c r="H184" s="149">
        <v>65.626999999999995</v>
      </c>
      <c r="I184" s="150"/>
      <c r="J184" s="151">
        <f>ROUND(I184*H184,2)</f>
        <v>0</v>
      </c>
      <c r="K184" s="147" t="s">
        <v>155</v>
      </c>
      <c r="L184" s="33"/>
      <c r="M184" s="152" t="s">
        <v>1</v>
      </c>
      <c r="N184" s="153" t="s">
        <v>41</v>
      </c>
      <c r="O184" s="5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156</v>
      </c>
      <c r="AT184" s="156" t="s">
        <v>151</v>
      </c>
      <c r="AU184" s="156" t="s">
        <v>86</v>
      </c>
      <c r="AY184" s="17" t="s">
        <v>149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84</v>
      </c>
      <c r="BK184" s="157">
        <f>ROUND(I184*H184,2)</f>
        <v>0</v>
      </c>
      <c r="BL184" s="17" t="s">
        <v>156</v>
      </c>
      <c r="BM184" s="156" t="s">
        <v>865</v>
      </c>
    </row>
    <row r="185" spans="1:65" s="13" customFormat="1" ht="11.25">
      <c r="B185" s="158"/>
      <c r="D185" s="159" t="s">
        <v>181</v>
      </c>
      <c r="E185" s="160" t="s">
        <v>1</v>
      </c>
      <c r="F185" s="161" t="s">
        <v>773</v>
      </c>
      <c r="H185" s="162">
        <v>65.626999999999995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181</v>
      </c>
      <c r="AU185" s="160" t="s">
        <v>86</v>
      </c>
      <c r="AV185" s="13" t="s">
        <v>86</v>
      </c>
      <c r="AW185" s="13" t="s">
        <v>32</v>
      </c>
      <c r="AX185" s="13" t="s">
        <v>84</v>
      </c>
      <c r="AY185" s="160" t="s">
        <v>149</v>
      </c>
    </row>
    <row r="186" spans="1:65" s="2" customFormat="1" ht="24.2" customHeight="1">
      <c r="A186" s="32"/>
      <c r="B186" s="144"/>
      <c r="C186" s="145" t="s">
        <v>243</v>
      </c>
      <c r="D186" s="145" t="s">
        <v>151</v>
      </c>
      <c r="E186" s="146" t="s">
        <v>866</v>
      </c>
      <c r="F186" s="147" t="s">
        <v>867</v>
      </c>
      <c r="G186" s="148" t="s">
        <v>200</v>
      </c>
      <c r="H186" s="149">
        <v>115.22499999999999</v>
      </c>
      <c r="I186" s="150"/>
      <c r="J186" s="151">
        <f>ROUND(I186*H186,2)</f>
        <v>0</v>
      </c>
      <c r="K186" s="147" t="s">
        <v>155</v>
      </c>
      <c r="L186" s="33"/>
      <c r="M186" s="152" t="s">
        <v>1</v>
      </c>
      <c r="N186" s="153" t="s">
        <v>41</v>
      </c>
      <c r="O186" s="58"/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156</v>
      </c>
      <c r="AT186" s="156" t="s">
        <v>151</v>
      </c>
      <c r="AU186" s="156" t="s">
        <v>86</v>
      </c>
      <c r="AY186" s="17" t="s">
        <v>149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84</v>
      </c>
      <c r="BK186" s="157">
        <f>ROUND(I186*H186,2)</f>
        <v>0</v>
      </c>
      <c r="BL186" s="17" t="s">
        <v>156</v>
      </c>
      <c r="BM186" s="156" t="s">
        <v>868</v>
      </c>
    </row>
    <row r="187" spans="1:65" s="13" customFormat="1" ht="11.25">
      <c r="B187" s="158"/>
      <c r="D187" s="159" t="s">
        <v>181</v>
      </c>
      <c r="E187" s="160" t="s">
        <v>1</v>
      </c>
      <c r="F187" s="161" t="s">
        <v>856</v>
      </c>
      <c r="H187" s="162">
        <v>180.852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181</v>
      </c>
      <c r="AU187" s="160" t="s">
        <v>86</v>
      </c>
      <c r="AV187" s="13" t="s">
        <v>86</v>
      </c>
      <c r="AW187" s="13" t="s">
        <v>32</v>
      </c>
      <c r="AX187" s="13" t="s">
        <v>76</v>
      </c>
      <c r="AY187" s="160" t="s">
        <v>149</v>
      </c>
    </row>
    <row r="188" spans="1:65" s="13" customFormat="1" ht="11.25">
      <c r="B188" s="158"/>
      <c r="D188" s="159" t="s">
        <v>181</v>
      </c>
      <c r="E188" s="160" t="s">
        <v>1</v>
      </c>
      <c r="F188" s="161" t="s">
        <v>869</v>
      </c>
      <c r="H188" s="162">
        <v>-60.828000000000003</v>
      </c>
      <c r="I188" s="163"/>
      <c r="L188" s="158"/>
      <c r="M188" s="164"/>
      <c r="N188" s="165"/>
      <c r="O188" s="165"/>
      <c r="P188" s="165"/>
      <c r="Q188" s="165"/>
      <c r="R188" s="165"/>
      <c r="S188" s="165"/>
      <c r="T188" s="166"/>
      <c r="AT188" s="160" t="s">
        <v>181</v>
      </c>
      <c r="AU188" s="160" t="s">
        <v>86</v>
      </c>
      <c r="AV188" s="13" t="s">
        <v>86</v>
      </c>
      <c r="AW188" s="13" t="s">
        <v>32</v>
      </c>
      <c r="AX188" s="13" t="s">
        <v>76</v>
      </c>
      <c r="AY188" s="160" t="s">
        <v>149</v>
      </c>
    </row>
    <row r="189" spans="1:65" s="13" customFormat="1" ht="11.25">
      <c r="B189" s="158"/>
      <c r="D189" s="159" t="s">
        <v>181</v>
      </c>
      <c r="E189" s="160" t="s">
        <v>1</v>
      </c>
      <c r="F189" s="161" t="s">
        <v>870</v>
      </c>
      <c r="H189" s="162">
        <v>-2.9159999999999999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181</v>
      </c>
      <c r="AU189" s="160" t="s">
        <v>86</v>
      </c>
      <c r="AV189" s="13" t="s">
        <v>86</v>
      </c>
      <c r="AW189" s="13" t="s">
        <v>32</v>
      </c>
      <c r="AX189" s="13" t="s">
        <v>76</v>
      </c>
      <c r="AY189" s="160" t="s">
        <v>149</v>
      </c>
    </row>
    <row r="190" spans="1:65" s="13" customFormat="1" ht="11.25">
      <c r="B190" s="158"/>
      <c r="D190" s="159" t="s">
        <v>181</v>
      </c>
      <c r="E190" s="160" t="s">
        <v>1</v>
      </c>
      <c r="F190" s="161" t="s">
        <v>871</v>
      </c>
      <c r="H190" s="162">
        <v>-1.883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181</v>
      </c>
      <c r="AU190" s="160" t="s">
        <v>86</v>
      </c>
      <c r="AV190" s="13" t="s">
        <v>86</v>
      </c>
      <c r="AW190" s="13" t="s">
        <v>32</v>
      </c>
      <c r="AX190" s="13" t="s">
        <v>76</v>
      </c>
      <c r="AY190" s="160" t="s">
        <v>149</v>
      </c>
    </row>
    <row r="191" spans="1:65" s="14" customFormat="1" ht="11.25">
      <c r="B191" s="167"/>
      <c r="D191" s="159" t="s">
        <v>181</v>
      </c>
      <c r="E191" s="168" t="s">
        <v>793</v>
      </c>
      <c r="F191" s="169" t="s">
        <v>184</v>
      </c>
      <c r="H191" s="170">
        <v>115.22499999999999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181</v>
      </c>
      <c r="AU191" s="168" t="s">
        <v>86</v>
      </c>
      <c r="AV191" s="14" t="s">
        <v>156</v>
      </c>
      <c r="AW191" s="14" t="s">
        <v>32</v>
      </c>
      <c r="AX191" s="14" t="s">
        <v>84</v>
      </c>
      <c r="AY191" s="168" t="s">
        <v>149</v>
      </c>
    </row>
    <row r="192" spans="1:65" s="2" customFormat="1" ht="24.2" customHeight="1">
      <c r="A192" s="32"/>
      <c r="B192" s="144"/>
      <c r="C192" s="145" t="s">
        <v>249</v>
      </c>
      <c r="D192" s="145" t="s">
        <v>151</v>
      </c>
      <c r="E192" s="146" t="s">
        <v>872</v>
      </c>
      <c r="F192" s="147" t="s">
        <v>873</v>
      </c>
      <c r="G192" s="148" t="s">
        <v>200</v>
      </c>
      <c r="H192" s="149">
        <v>10.717000000000001</v>
      </c>
      <c r="I192" s="150"/>
      <c r="J192" s="151">
        <f>ROUND(I192*H192,2)</f>
        <v>0</v>
      </c>
      <c r="K192" s="147" t="s">
        <v>155</v>
      </c>
      <c r="L192" s="33"/>
      <c r="M192" s="152" t="s">
        <v>1</v>
      </c>
      <c r="N192" s="153" t="s">
        <v>41</v>
      </c>
      <c r="O192" s="58"/>
      <c r="P192" s="154">
        <f>O192*H192</f>
        <v>0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156</v>
      </c>
      <c r="AT192" s="156" t="s">
        <v>151</v>
      </c>
      <c r="AU192" s="156" t="s">
        <v>86</v>
      </c>
      <c r="AY192" s="17" t="s">
        <v>149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84</v>
      </c>
      <c r="BK192" s="157">
        <f>ROUND(I192*H192,2)</f>
        <v>0</v>
      </c>
      <c r="BL192" s="17" t="s">
        <v>156</v>
      </c>
      <c r="BM192" s="156" t="s">
        <v>874</v>
      </c>
    </row>
    <row r="193" spans="1:65" s="13" customFormat="1" ht="11.25">
      <c r="B193" s="158"/>
      <c r="D193" s="159" t="s">
        <v>181</v>
      </c>
      <c r="E193" s="160" t="s">
        <v>1</v>
      </c>
      <c r="F193" s="161" t="s">
        <v>786</v>
      </c>
      <c r="H193" s="162">
        <v>12.6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181</v>
      </c>
      <c r="AU193" s="160" t="s">
        <v>86</v>
      </c>
      <c r="AV193" s="13" t="s">
        <v>86</v>
      </c>
      <c r="AW193" s="13" t="s">
        <v>32</v>
      </c>
      <c r="AX193" s="13" t="s">
        <v>76</v>
      </c>
      <c r="AY193" s="160" t="s">
        <v>149</v>
      </c>
    </row>
    <row r="194" spans="1:65" s="13" customFormat="1" ht="11.25">
      <c r="B194" s="158"/>
      <c r="D194" s="159" t="s">
        <v>181</v>
      </c>
      <c r="E194" s="160" t="s">
        <v>1</v>
      </c>
      <c r="F194" s="161" t="s">
        <v>871</v>
      </c>
      <c r="H194" s="162">
        <v>-1.883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181</v>
      </c>
      <c r="AU194" s="160" t="s">
        <v>86</v>
      </c>
      <c r="AV194" s="13" t="s">
        <v>86</v>
      </c>
      <c r="AW194" s="13" t="s">
        <v>32</v>
      </c>
      <c r="AX194" s="13" t="s">
        <v>76</v>
      </c>
      <c r="AY194" s="160" t="s">
        <v>149</v>
      </c>
    </row>
    <row r="195" spans="1:65" s="14" customFormat="1" ht="11.25">
      <c r="B195" s="167"/>
      <c r="D195" s="159" t="s">
        <v>181</v>
      </c>
      <c r="E195" s="168" t="s">
        <v>779</v>
      </c>
      <c r="F195" s="169" t="s">
        <v>184</v>
      </c>
      <c r="H195" s="170">
        <v>10.717000000000001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8" t="s">
        <v>181</v>
      </c>
      <c r="AU195" s="168" t="s">
        <v>86</v>
      </c>
      <c r="AV195" s="14" t="s">
        <v>156</v>
      </c>
      <c r="AW195" s="14" t="s">
        <v>32</v>
      </c>
      <c r="AX195" s="14" t="s">
        <v>84</v>
      </c>
      <c r="AY195" s="168" t="s">
        <v>149</v>
      </c>
    </row>
    <row r="196" spans="1:65" s="2" customFormat="1" ht="14.45" customHeight="1">
      <c r="A196" s="32"/>
      <c r="B196" s="144"/>
      <c r="C196" s="182" t="s">
        <v>7</v>
      </c>
      <c r="D196" s="182" t="s">
        <v>267</v>
      </c>
      <c r="E196" s="183" t="s">
        <v>875</v>
      </c>
      <c r="F196" s="184" t="s">
        <v>876</v>
      </c>
      <c r="G196" s="185" t="s">
        <v>246</v>
      </c>
      <c r="H196" s="186">
        <v>21.434000000000001</v>
      </c>
      <c r="I196" s="187"/>
      <c r="J196" s="188">
        <f>ROUND(I196*H196,2)</f>
        <v>0</v>
      </c>
      <c r="K196" s="184" t="s">
        <v>155</v>
      </c>
      <c r="L196" s="189"/>
      <c r="M196" s="190" t="s">
        <v>1</v>
      </c>
      <c r="N196" s="191" t="s">
        <v>41</v>
      </c>
      <c r="O196" s="58"/>
      <c r="P196" s="154">
        <f>O196*H196</f>
        <v>0</v>
      </c>
      <c r="Q196" s="154">
        <v>1</v>
      </c>
      <c r="R196" s="154">
        <f>Q196*H196</f>
        <v>21.434000000000001</v>
      </c>
      <c r="S196" s="154">
        <v>0</v>
      </c>
      <c r="T196" s="15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99</v>
      </c>
      <c r="AT196" s="156" t="s">
        <v>267</v>
      </c>
      <c r="AU196" s="156" t="s">
        <v>86</v>
      </c>
      <c r="AY196" s="17" t="s">
        <v>149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84</v>
      </c>
      <c r="BK196" s="157">
        <f>ROUND(I196*H196,2)</f>
        <v>0</v>
      </c>
      <c r="BL196" s="17" t="s">
        <v>156</v>
      </c>
      <c r="BM196" s="156" t="s">
        <v>877</v>
      </c>
    </row>
    <row r="197" spans="1:65" s="13" customFormat="1" ht="11.25">
      <c r="B197" s="158"/>
      <c r="D197" s="159" t="s">
        <v>181</v>
      </c>
      <c r="F197" s="161" t="s">
        <v>878</v>
      </c>
      <c r="H197" s="162">
        <v>21.434000000000001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181</v>
      </c>
      <c r="AU197" s="160" t="s">
        <v>86</v>
      </c>
      <c r="AV197" s="13" t="s">
        <v>86</v>
      </c>
      <c r="AW197" s="13" t="s">
        <v>3</v>
      </c>
      <c r="AX197" s="13" t="s">
        <v>84</v>
      </c>
      <c r="AY197" s="160" t="s">
        <v>149</v>
      </c>
    </row>
    <row r="198" spans="1:65" s="2" customFormat="1" ht="24.2" customHeight="1">
      <c r="A198" s="32"/>
      <c r="B198" s="144"/>
      <c r="C198" s="145" t="s">
        <v>257</v>
      </c>
      <c r="D198" s="145" t="s">
        <v>151</v>
      </c>
      <c r="E198" s="146" t="s">
        <v>879</v>
      </c>
      <c r="F198" s="147" t="s">
        <v>880</v>
      </c>
      <c r="G198" s="148" t="s">
        <v>200</v>
      </c>
      <c r="H198" s="149">
        <v>37.735999999999997</v>
      </c>
      <c r="I198" s="150"/>
      <c r="J198" s="151">
        <f>ROUND(I198*H198,2)</f>
        <v>0</v>
      </c>
      <c r="K198" s="147" t="s">
        <v>155</v>
      </c>
      <c r="L198" s="33"/>
      <c r="M198" s="152" t="s">
        <v>1</v>
      </c>
      <c r="N198" s="153" t="s">
        <v>41</v>
      </c>
      <c r="O198" s="58"/>
      <c r="P198" s="154">
        <f>O198*H198</f>
        <v>0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156</v>
      </c>
      <c r="AT198" s="156" t="s">
        <v>151</v>
      </c>
      <c r="AU198" s="156" t="s">
        <v>86</v>
      </c>
      <c r="AY198" s="17" t="s">
        <v>149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7" t="s">
        <v>84</v>
      </c>
      <c r="BK198" s="157">
        <f>ROUND(I198*H198,2)</f>
        <v>0</v>
      </c>
      <c r="BL198" s="17" t="s">
        <v>156</v>
      </c>
      <c r="BM198" s="156" t="s">
        <v>881</v>
      </c>
    </row>
    <row r="199" spans="1:65" s="13" customFormat="1" ht="11.25">
      <c r="B199" s="158"/>
      <c r="D199" s="159" t="s">
        <v>181</v>
      </c>
      <c r="E199" s="160" t="s">
        <v>1</v>
      </c>
      <c r="F199" s="161" t="s">
        <v>882</v>
      </c>
      <c r="H199" s="162">
        <v>23.315000000000001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181</v>
      </c>
      <c r="AU199" s="160" t="s">
        <v>86</v>
      </c>
      <c r="AV199" s="13" t="s">
        <v>86</v>
      </c>
      <c r="AW199" s="13" t="s">
        <v>32</v>
      </c>
      <c r="AX199" s="13" t="s">
        <v>76</v>
      </c>
      <c r="AY199" s="160" t="s">
        <v>149</v>
      </c>
    </row>
    <row r="200" spans="1:65" s="13" customFormat="1" ht="11.25">
      <c r="B200" s="158"/>
      <c r="D200" s="159" t="s">
        <v>181</v>
      </c>
      <c r="E200" s="160" t="s">
        <v>1</v>
      </c>
      <c r="F200" s="161" t="s">
        <v>883</v>
      </c>
      <c r="H200" s="162">
        <v>14.420999999999999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181</v>
      </c>
      <c r="AU200" s="160" t="s">
        <v>86</v>
      </c>
      <c r="AV200" s="13" t="s">
        <v>86</v>
      </c>
      <c r="AW200" s="13" t="s">
        <v>32</v>
      </c>
      <c r="AX200" s="13" t="s">
        <v>76</v>
      </c>
      <c r="AY200" s="160" t="s">
        <v>149</v>
      </c>
    </row>
    <row r="201" spans="1:65" s="14" customFormat="1" ht="11.25">
      <c r="B201" s="167"/>
      <c r="D201" s="159" t="s">
        <v>181</v>
      </c>
      <c r="E201" s="168" t="s">
        <v>775</v>
      </c>
      <c r="F201" s="169" t="s">
        <v>184</v>
      </c>
      <c r="H201" s="170">
        <v>37.735999999999997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181</v>
      </c>
      <c r="AU201" s="168" t="s">
        <v>86</v>
      </c>
      <c r="AV201" s="14" t="s">
        <v>156</v>
      </c>
      <c r="AW201" s="14" t="s">
        <v>32</v>
      </c>
      <c r="AX201" s="14" t="s">
        <v>84</v>
      </c>
      <c r="AY201" s="168" t="s">
        <v>149</v>
      </c>
    </row>
    <row r="202" spans="1:65" s="2" customFormat="1" ht="14.45" customHeight="1">
      <c r="A202" s="32"/>
      <c r="B202" s="144"/>
      <c r="C202" s="182" t="s">
        <v>262</v>
      </c>
      <c r="D202" s="182" t="s">
        <v>267</v>
      </c>
      <c r="E202" s="183" t="s">
        <v>884</v>
      </c>
      <c r="F202" s="184" t="s">
        <v>885</v>
      </c>
      <c r="G202" s="185" t="s">
        <v>246</v>
      </c>
      <c r="H202" s="186">
        <v>75.471999999999994</v>
      </c>
      <c r="I202" s="187"/>
      <c r="J202" s="188">
        <f>ROUND(I202*H202,2)</f>
        <v>0</v>
      </c>
      <c r="K202" s="184" t="s">
        <v>155</v>
      </c>
      <c r="L202" s="189"/>
      <c r="M202" s="190" t="s">
        <v>1</v>
      </c>
      <c r="N202" s="191" t="s">
        <v>41</v>
      </c>
      <c r="O202" s="58"/>
      <c r="P202" s="154">
        <f>O202*H202</f>
        <v>0</v>
      </c>
      <c r="Q202" s="154">
        <v>1</v>
      </c>
      <c r="R202" s="154">
        <f>Q202*H202</f>
        <v>75.471999999999994</v>
      </c>
      <c r="S202" s="154">
        <v>0</v>
      </c>
      <c r="T202" s="155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6" t="s">
        <v>99</v>
      </c>
      <c r="AT202" s="156" t="s">
        <v>267</v>
      </c>
      <c r="AU202" s="156" t="s">
        <v>86</v>
      </c>
      <c r="AY202" s="17" t="s">
        <v>149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84</v>
      </c>
      <c r="BK202" s="157">
        <f>ROUND(I202*H202,2)</f>
        <v>0</v>
      </c>
      <c r="BL202" s="17" t="s">
        <v>156</v>
      </c>
      <c r="BM202" s="156" t="s">
        <v>886</v>
      </c>
    </row>
    <row r="203" spans="1:65" s="13" customFormat="1" ht="11.25">
      <c r="B203" s="158"/>
      <c r="D203" s="159" t="s">
        <v>181</v>
      </c>
      <c r="F203" s="161" t="s">
        <v>887</v>
      </c>
      <c r="H203" s="162">
        <v>75.471999999999994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181</v>
      </c>
      <c r="AU203" s="160" t="s">
        <v>86</v>
      </c>
      <c r="AV203" s="13" t="s">
        <v>86</v>
      </c>
      <c r="AW203" s="13" t="s">
        <v>3</v>
      </c>
      <c r="AX203" s="13" t="s">
        <v>84</v>
      </c>
      <c r="AY203" s="160" t="s">
        <v>149</v>
      </c>
    </row>
    <row r="204" spans="1:65" s="12" customFormat="1" ht="22.9" customHeight="1">
      <c r="B204" s="131"/>
      <c r="D204" s="132" t="s">
        <v>75</v>
      </c>
      <c r="E204" s="142" t="s">
        <v>161</v>
      </c>
      <c r="F204" s="142" t="s">
        <v>888</v>
      </c>
      <c r="I204" s="134"/>
      <c r="J204" s="143">
        <f>BK204</f>
        <v>0</v>
      </c>
      <c r="L204" s="131"/>
      <c r="M204" s="136"/>
      <c r="N204" s="137"/>
      <c r="O204" s="137"/>
      <c r="P204" s="138">
        <f>P205</f>
        <v>0</v>
      </c>
      <c r="Q204" s="137"/>
      <c r="R204" s="138">
        <f>R205</f>
        <v>0</v>
      </c>
      <c r="S204" s="137"/>
      <c r="T204" s="139">
        <f>T205</f>
        <v>0</v>
      </c>
      <c r="AR204" s="132" t="s">
        <v>84</v>
      </c>
      <c r="AT204" s="140" t="s">
        <v>75</v>
      </c>
      <c r="AU204" s="140" t="s">
        <v>84</v>
      </c>
      <c r="AY204" s="132" t="s">
        <v>149</v>
      </c>
      <c r="BK204" s="141">
        <f>BK205</f>
        <v>0</v>
      </c>
    </row>
    <row r="205" spans="1:65" s="2" customFormat="1" ht="14.45" customHeight="1">
      <c r="A205" s="32"/>
      <c r="B205" s="144"/>
      <c r="C205" s="145" t="s">
        <v>266</v>
      </c>
      <c r="D205" s="145" t="s">
        <v>151</v>
      </c>
      <c r="E205" s="146" t="s">
        <v>889</v>
      </c>
      <c r="F205" s="147" t="s">
        <v>890</v>
      </c>
      <c r="G205" s="148" t="s">
        <v>179</v>
      </c>
      <c r="H205" s="149">
        <v>78</v>
      </c>
      <c r="I205" s="150"/>
      <c r="J205" s="151">
        <f>ROUND(I205*H205,2)</f>
        <v>0</v>
      </c>
      <c r="K205" s="147" t="s">
        <v>155</v>
      </c>
      <c r="L205" s="33"/>
      <c r="M205" s="152" t="s">
        <v>1</v>
      </c>
      <c r="N205" s="153" t="s">
        <v>41</v>
      </c>
      <c r="O205" s="58"/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6" t="s">
        <v>156</v>
      </c>
      <c r="AT205" s="156" t="s">
        <v>151</v>
      </c>
      <c r="AU205" s="156" t="s">
        <v>86</v>
      </c>
      <c r="AY205" s="17" t="s">
        <v>149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84</v>
      </c>
      <c r="BK205" s="157">
        <f>ROUND(I205*H205,2)</f>
        <v>0</v>
      </c>
      <c r="BL205" s="17" t="s">
        <v>156</v>
      </c>
      <c r="BM205" s="156" t="s">
        <v>891</v>
      </c>
    </row>
    <row r="206" spans="1:65" s="12" customFormat="1" ht="22.9" customHeight="1">
      <c r="B206" s="131"/>
      <c r="D206" s="132" t="s">
        <v>75</v>
      </c>
      <c r="E206" s="142" t="s">
        <v>156</v>
      </c>
      <c r="F206" s="142" t="s">
        <v>892</v>
      </c>
      <c r="I206" s="134"/>
      <c r="J206" s="143">
        <f>BK206</f>
        <v>0</v>
      </c>
      <c r="L206" s="131"/>
      <c r="M206" s="136"/>
      <c r="N206" s="137"/>
      <c r="O206" s="137"/>
      <c r="P206" s="138">
        <f>SUM(P207:P210)</f>
        <v>0</v>
      </c>
      <c r="Q206" s="137"/>
      <c r="R206" s="138">
        <f>SUM(R207:R210)</f>
        <v>23.398278749999999</v>
      </c>
      <c r="S206" s="137"/>
      <c r="T206" s="139">
        <f>SUM(T207:T210)</f>
        <v>0</v>
      </c>
      <c r="AR206" s="132" t="s">
        <v>84</v>
      </c>
      <c r="AT206" s="140" t="s">
        <v>75</v>
      </c>
      <c r="AU206" s="140" t="s">
        <v>84</v>
      </c>
      <c r="AY206" s="132" t="s">
        <v>149</v>
      </c>
      <c r="BK206" s="141">
        <f>SUM(BK207:BK210)</f>
        <v>0</v>
      </c>
    </row>
    <row r="207" spans="1:65" s="2" customFormat="1" ht="24.2" customHeight="1">
      <c r="A207" s="32"/>
      <c r="B207" s="144"/>
      <c r="C207" s="145" t="s">
        <v>272</v>
      </c>
      <c r="D207" s="145" t="s">
        <v>151</v>
      </c>
      <c r="E207" s="146" t="s">
        <v>893</v>
      </c>
      <c r="F207" s="147" t="s">
        <v>894</v>
      </c>
      <c r="G207" s="148" t="s">
        <v>200</v>
      </c>
      <c r="H207" s="149">
        <v>12.375</v>
      </c>
      <c r="I207" s="150"/>
      <c r="J207" s="151">
        <f>ROUND(I207*H207,2)</f>
        <v>0</v>
      </c>
      <c r="K207" s="147" t="s">
        <v>155</v>
      </c>
      <c r="L207" s="33"/>
      <c r="M207" s="152" t="s">
        <v>1</v>
      </c>
      <c r="N207" s="153" t="s">
        <v>41</v>
      </c>
      <c r="O207" s="58"/>
      <c r="P207" s="154">
        <f>O207*H207</f>
        <v>0</v>
      </c>
      <c r="Q207" s="154">
        <v>1.8907700000000001</v>
      </c>
      <c r="R207" s="154">
        <f>Q207*H207</f>
        <v>23.398278749999999</v>
      </c>
      <c r="S207" s="154">
        <v>0</v>
      </c>
      <c r="T207" s="155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156</v>
      </c>
      <c r="AT207" s="156" t="s">
        <v>151</v>
      </c>
      <c r="AU207" s="156" t="s">
        <v>86</v>
      </c>
      <c r="AY207" s="17" t="s">
        <v>149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84</v>
      </c>
      <c r="BK207" s="157">
        <f>ROUND(I207*H207,2)</f>
        <v>0</v>
      </c>
      <c r="BL207" s="17" t="s">
        <v>156</v>
      </c>
      <c r="BM207" s="156" t="s">
        <v>895</v>
      </c>
    </row>
    <row r="208" spans="1:65" s="13" customFormat="1" ht="11.25">
      <c r="B208" s="158"/>
      <c r="D208" s="159" t="s">
        <v>181</v>
      </c>
      <c r="E208" s="160" t="s">
        <v>1</v>
      </c>
      <c r="F208" s="161" t="s">
        <v>896</v>
      </c>
      <c r="H208" s="162">
        <v>7.4249999999999998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181</v>
      </c>
      <c r="AU208" s="160" t="s">
        <v>86</v>
      </c>
      <c r="AV208" s="13" t="s">
        <v>86</v>
      </c>
      <c r="AW208" s="13" t="s">
        <v>32</v>
      </c>
      <c r="AX208" s="13" t="s">
        <v>76</v>
      </c>
      <c r="AY208" s="160" t="s">
        <v>149</v>
      </c>
    </row>
    <row r="209" spans="1:65" s="13" customFormat="1" ht="11.25">
      <c r="B209" s="158"/>
      <c r="D209" s="159" t="s">
        <v>181</v>
      </c>
      <c r="E209" s="160" t="s">
        <v>1</v>
      </c>
      <c r="F209" s="161" t="s">
        <v>897</v>
      </c>
      <c r="H209" s="162">
        <v>4.95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181</v>
      </c>
      <c r="AU209" s="160" t="s">
        <v>86</v>
      </c>
      <c r="AV209" s="13" t="s">
        <v>86</v>
      </c>
      <c r="AW209" s="13" t="s">
        <v>32</v>
      </c>
      <c r="AX209" s="13" t="s">
        <v>76</v>
      </c>
      <c r="AY209" s="160" t="s">
        <v>149</v>
      </c>
    </row>
    <row r="210" spans="1:65" s="14" customFormat="1" ht="11.25">
      <c r="B210" s="167"/>
      <c r="D210" s="159" t="s">
        <v>181</v>
      </c>
      <c r="E210" s="168" t="s">
        <v>777</v>
      </c>
      <c r="F210" s="169" t="s">
        <v>184</v>
      </c>
      <c r="H210" s="170">
        <v>12.375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8" t="s">
        <v>181</v>
      </c>
      <c r="AU210" s="168" t="s">
        <v>86</v>
      </c>
      <c r="AV210" s="14" t="s">
        <v>156</v>
      </c>
      <c r="AW210" s="14" t="s">
        <v>32</v>
      </c>
      <c r="AX210" s="14" t="s">
        <v>84</v>
      </c>
      <c r="AY210" s="168" t="s">
        <v>149</v>
      </c>
    </row>
    <row r="211" spans="1:65" s="12" customFormat="1" ht="22.9" customHeight="1">
      <c r="B211" s="131"/>
      <c r="D211" s="132" t="s">
        <v>75</v>
      </c>
      <c r="E211" s="142" t="s">
        <v>168</v>
      </c>
      <c r="F211" s="142" t="s">
        <v>391</v>
      </c>
      <c r="I211" s="134"/>
      <c r="J211" s="143">
        <f>BK211</f>
        <v>0</v>
      </c>
      <c r="L211" s="131"/>
      <c r="M211" s="136"/>
      <c r="N211" s="137"/>
      <c r="O211" s="137"/>
      <c r="P211" s="138">
        <f>SUM(P212:P222)</f>
        <v>0</v>
      </c>
      <c r="Q211" s="137"/>
      <c r="R211" s="138">
        <f>SUM(R212:R222)</f>
        <v>6.1214445000000008</v>
      </c>
      <c r="S211" s="137"/>
      <c r="T211" s="139">
        <f>SUM(T212:T222)</f>
        <v>0</v>
      </c>
      <c r="AR211" s="132" t="s">
        <v>84</v>
      </c>
      <c r="AT211" s="140" t="s">
        <v>75</v>
      </c>
      <c r="AU211" s="140" t="s">
        <v>84</v>
      </c>
      <c r="AY211" s="132" t="s">
        <v>149</v>
      </c>
      <c r="BK211" s="141">
        <f>SUM(BK212:BK222)</f>
        <v>0</v>
      </c>
    </row>
    <row r="212" spans="1:65" s="2" customFormat="1" ht="24.2" customHeight="1">
      <c r="A212" s="32"/>
      <c r="B212" s="144"/>
      <c r="C212" s="145" t="s">
        <v>276</v>
      </c>
      <c r="D212" s="145" t="s">
        <v>151</v>
      </c>
      <c r="E212" s="146" t="s">
        <v>393</v>
      </c>
      <c r="F212" s="147" t="s">
        <v>394</v>
      </c>
      <c r="G212" s="148" t="s">
        <v>154</v>
      </c>
      <c r="H212" s="149">
        <v>4.95</v>
      </c>
      <c r="I212" s="150"/>
      <c r="J212" s="151">
        <f>ROUND(I212*H212,2)</f>
        <v>0</v>
      </c>
      <c r="K212" s="147" t="s">
        <v>155</v>
      </c>
      <c r="L212" s="33"/>
      <c r="M212" s="152" t="s">
        <v>1</v>
      </c>
      <c r="N212" s="153" t="s">
        <v>41</v>
      </c>
      <c r="O212" s="58"/>
      <c r="P212" s="154">
        <f>O212*H212</f>
        <v>0</v>
      </c>
      <c r="Q212" s="154">
        <v>0.38700000000000001</v>
      </c>
      <c r="R212" s="154">
        <f>Q212*H212</f>
        <v>1.9156500000000001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156</v>
      </c>
      <c r="AT212" s="156" t="s">
        <v>151</v>
      </c>
      <c r="AU212" s="156" t="s">
        <v>86</v>
      </c>
      <c r="AY212" s="17" t="s">
        <v>149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84</v>
      </c>
      <c r="BK212" s="157">
        <f>ROUND(I212*H212,2)</f>
        <v>0</v>
      </c>
      <c r="BL212" s="17" t="s">
        <v>156</v>
      </c>
      <c r="BM212" s="156" t="s">
        <v>898</v>
      </c>
    </row>
    <row r="213" spans="1:65" s="2" customFormat="1" ht="14.45" customHeight="1">
      <c r="A213" s="32"/>
      <c r="B213" s="144"/>
      <c r="C213" s="145" t="s">
        <v>280</v>
      </c>
      <c r="D213" s="145" t="s">
        <v>151</v>
      </c>
      <c r="E213" s="146" t="s">
        <v>407</v>
      </c>
      <c r="F213" s="147" t="s">
        <v>408</v>
      </c>
      <c r="G213" s="148" t="s">
        <v>154</v>
      </c>
      <c r="H213" s="149">
        <v>4.95</v>
      </c>
      <c r="I213" s="150"/>
      <c r="J213" s="151">
        <f>ROUND(I213*H213,2)</f>
        <v>0</v>
      </c>
      <c r="K213" s="147" t="s">
        <v>155</v>
      </c>
      <c r="L213" s="33"/>
      <c r="M213" s="152" t="s">
        <v>1</v>
      </c>
      <c r="N213" s="153" t="s">
        <v>41</v>
      </c>
      <c r="O213" s="58"/>
      <c r="P213" s="154">
        <f>O213*H213</f>
        <v>0</v>
      </c>
      <c r="Q213" s="154">
        <v>0.34499999999999997</v>
      </c>
      <c r="R213" s="154">
        <f>Q213*H213</f>
        <v>1.7077499999999999</v>
      </c>
      <c r="S213" s="154">
        <v>0</v>
      </c>
      <c r="T213" s="155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6" t="s">
        <v>156</v>
      </c>
      <c r="AT213" s="156" t="s">
        <v>151</v>
      </c>
      <c r="AU213" s="156" t="s">
        <v>86</v>
      </c>
      <c r="AY213" s="17" t="s">
        <v>149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7" t="s">
        <v>84</v>
      </c>
      <c r="BK213" s="157">
        <f>ROUND(I213*H213,2)</f>
        <v>0</v>
      </c>
      <c r="BL213" s="17" t="s">
        <v>156</v>
      </c>
      <c r="BM213" s="156" t="s">
        <v>899</v>
      </c>
    </row>
    <row r="214" spans="1:65" s="2" customFormat="1" ht="24.2" customHeight="1">
      <c r="A214" s="32"/>
      <c r="B214" s="144"/>
      <c r="C214" s="145" t="s">
        <v>286</v>
      </c>
      <c r="D214" s="145" t="s">
        <v>151</v>
      </c>
      <c r="E214" s="146" t="s">
        <v>900</v>
      </c>
      <c r="F214" s="147" t="s">
        <v>901</v>
      </c>
      <c r="G214" s="148" t="s">
        <v>154</v>
      </c>
      <c r="H214" s="149">
        <v>4.95</v>
      </c>
      <c r="I214" s="150"/>
      <c r="J214" s="151">
        <f>ROUND(I214*H214,2)</f>
        <v>0</v>
      </c>
      <c r="K214" s="147" t="s">
        <v>155</v>
      </c>
      <c r="L214" s="33"/>
      <c r="M214" s="152" t="s">
        <v>1</v>
      </c>
      <c r="N214" s="153" t="s">
        <v>41</v>
      </c>
      <c r="O214" s="58"/>
      <c r="P214" s="154">
        <f>O214*H214</f>
        <v>0</v>
      </c>
      <c r="Q214" s="154">
        <v>0.23737</v>
      </c>
      <c r="R214" s="154">
        <f>Q214*H214</f>
        <v>1.1749815000000001</v>
      </c>
      <c r="S214" s="154">
        <v>0</v>
      </c>
      <c r="T214" s="15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156</v>
      </c>
      <c r="AT214" s="156" t="s">
        <v>151</v>
      </c>
      <c r="AU214" s="156" t="s">
        <v>86</v>
      </c>
      <c r="AY214" s="17" t="s">
        <v>149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84</v>
      </c>
      <c r="BK214" s="157">
        <f>ROUND(I214*H214,2)</f>
        <v>0</v>
      </c>
      <c r="BL214" s="17" t="s">
        <v>156</v>
      </c>
      <c r="BM214" s="156" t="s">
        <v>902</v>
      </c>
    </row>
    <row r="215" spans="1:65" s="13" customFormat="1" ht="11.25">
      <c r="B215" s="158"/>
      <c r="D215" s="159" t="s">
        <v>181</v>
      </c>
      <c r="E215" s="160" t="s">
        <v>1</v>
      </c>
      <c r="F215" s="161" t="s">
        <v>771</v>
      </c>
      <c r="H215" s="162">
        <v>4.95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181</v>
      </c>
      <c r="AU215" s="160" t="s">
        <v>86</v>
      </c>
      <c r="AV215" s="13" t="s">
        <v>86</v>
      </c>
      <c r="AW215" s="13" t="s">
        <v>32</v>
      </c>
      <c r="AX215" s="13" t="s">
        <v>84</v>
      </c>
      <c r="AY215" s="160" t="s">
        <v>149</v>
      </c>
    </row>
    <row r="216" spans="1:65" s="2" customFormat="1" ht="24.2" customHeight="1">
      <c r="A216" s="32"/>
      <c r="B216" s="144"/>
      <c r="C216" s="145" t="s">
        <v>291</v>
      </c>
      <c r="D216" s="145" t="s">
        <v>151</v>
      </c>
      <c r="E216" s="146" t="s">
        <v>419</v>
      </c>
      <c r="F216" s="147" t="s">
        <v>420</v>
      </c>
      <c r="G216" s="148" t="s">
        <v>154</v>
      </c>
      <c r="H216" s="149">
        <v>9.9</v>
      </c>
      <c r="I216" s="150"/>
      <c r="J216" s="151">
        <f>ROUND(I216*H216,2)</f>
        <v>0</v>
      </c>
      <c r="K216" s="147" t="s">
        <v>155</v>
      </c>
      <c r="L216" s="33"/>
      <c r="M216" s="152" t="s">
        <v>1</v>
      </c>
      <c r="N216" s="153" t="s">
        <v>41</v>
      </c>
      <c r="O216" s="58"/>
      <c r="P216" s="154">
        <f>O216*H216</f>
        <v>0</v>
      </c>
      <c r="Q216" s="154">
        <v>7.1000000000000002E-4</v>
      </c>
      <c r="R216" s="154">
        <f>Q216*H216</f>
        <v>7.0290000000000005E-3</v>
      </c>
      <c r="S216" s="154">
        <v>0</v>
      </c>
      <c r="T216" s="15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156</v>
      </c>
      <c r="AT216" s="156" t="s">
        <v>151</v>
      </c>
      <c r="AU216" s="156" t="s">
        <v>86</v>
      </c>
      <c r="AY216" s="17" t="s">
        <v>149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84</v>
      </c>
      <c r="BK216" s="157">
        <f>ROUND(I216*H216,2)</f>
        <v>0</v>
      </c>
      <c r="BL216" s="17" t="s">
        <v>156</v>
      </c>
      <c r="BM216" s="156" t="s">
        <v>903</v>
      </c>
    </row>
    <row r="217" spans="1:65" s="13" customFormat="1" ht="11.25">
      <c r="B217" s="158"/>
      <c r="D217" s="159" t="s">
        <v>181</v>
      </c>
      <c r="E217" s="160" t="s">
        <v>1</v>
      </c>
      <c r="F217" s="161" t="s">
        <v>904</v>
      </c>
      <c r="H217" s="162">
        <v>9.9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181</v>
      </c>
      <c r="AU217" s="160" t="s">
        <v>86</v>
      </c>
      <c r="AV217" s="13" t="s">
        <v>86</v>
      </c>
      <c r="AW217" s="13" t="s">
        <v>32</v>
      </c>
      <c r="AX217" s="13" t="s">
        <v>84</v>
      </c>
      <c r="AY217" s="160" t="s">
        <v>149</v>
      </c>
    </row>
    <row r="218" spans="1:65" s="2" customFormat="1" ht="24.2" customHeight="1">
      <c r="A218" s="32"/>
      <c r="B218" s="144"/>
      <c r="C218" s="145" t="s">
        <v>296</v>
      </c>
      <c r="D218" s="145" t="s">
        <v>151</v>
      </c>
      <c r="E218" s="146" t="s">
        <v>693</v>
      </c>
      <c r="F218" s="147" t="s">
        <v>694</v>
      </c>
      <c r="G218" s="148" t="s">
        <v>154</v>
      </c>
      <c r="H218" s="149">
        <v>4.95</v>
      </c>
      <c r="I218" s="150"/>
      <c r="J218" s="151">
        <f>ROUND(I218*H218,2)</f>
        <v>0</v>
      </c>
      <c r="K218" s="147" t="s">
        <v>155</v>
      </c>
      <c r="L218" s="33"/>
      <c r="M218" s="152" t="s">
        <v>1</v>
      </c>
      <c r="N218" s="153" t="s">
        <v>41</v>
      </c>
      <c r="O218" s="58"/>
      <c r="P218" s="154">
        <f>O218*H218</f>
        <v>0</v>
      </c>
      <c r="Q218" s="154">
        <v>0.10373</v>
      </c>
      <c r="R218" s="154">
        <f>Q218*H218</f>
        <v>0.51346350000000007</v>
      </c>
      <c r="S218" s="154">
        <v>0</v>
      </c>
      <c r="T218" s="155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6" t="s">
        <v>156</v>
      </c>
      <c r="AT218" s="156" t="s">
        <v>151</v>
      </c>
      <c r="AU218" s="156" t="s">
        <v>86</v>
      </c>
      <c r="AY218" s="17" t="s">
        <v>149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7" t="s">
        <v>84</v>
      </c>
      <c r="BK218" s="157">
        <f>ROUND(I218*H218,2)</f>
        <v>0</v>
      </c>
      <c r="BL218" s="17" t="s">
        <v>156</v>
      </c>
      <c r="BM218" s="156" t="s">
        <v>905</v>
      </c>
    </row>
    <row r="219" spans="1:65" s="13" customFormat="1" ht="11.25">
      <c r="B219" s="158"/>
      <c r="D219" s="159" t="s">
        <v>181</v>
      </c>
      <c r="E219" s="160" t="s">
        <v>1</v>
      </c>
      <c r="F219" s="161" t="s">
        <v>771</v>
      </c>
      <c r="H219" s="162">
        <v>4.95</v>
      </c>
      <c r="I219" s="163"/>
      <c r="L219" s="158"/>
      <c r="M219" s="164"/>
      <c r="N219" s="165"/>
      <c r="O219" s="165"/>
      <c r="P219" s="165"/>
      <c r="Q219" s="165"/>
      <c r="R219" s="165"/>
      <c r="S219" s="165"/>
      <c r="T219" s="166"/>
      <c r="AT219" s="160" t="s">
        <v>181</v>
      </c>
      <c r="AU219" s="160" t="s">
        <v>86</v>
      </c>
      <c r="AV219" s="13" t="s">
        <v>86</v>
      </c>
      <c r="AW219" s="13" t="s">
        <v>32</v>
      </c>
      <c r="AX219" s="13" t="s">
        <v>84</v>
      </c>
      <c r="AY219" s="160" t="s">
        <v>149</v>
      </c>
    </row>
    <row r="220" spans="1:65" s="2" customFormat="1" ht="24.2" customHeight="1">
      <c r="A220" s="32"/>
      <c r="B220" s="144"/>
      <c r="C220" s="145" t="s">
        <v>300</v>
      </c>
      <c r="D220" s="145" t="s">
        <v>151</v>
      </c>
      <c r="E220" s="146" t="s">
        <v>698</v>
      </c>
      <c r="F220" s="147" t="s">
        <v>699</v>
      </c>
      <c r="G220" s="148" t="s">
        <v>154</v>
      </c>
      <c r="H220" s="149">
        <v>4.95</v>
      </c>
      <c r="I220" s="150"/>
      <c r="J220" s="151">
        <f>ROUND(I220*H220,2)</f>
        <v>0</v>
      </c>
      <c r="K220" s="147" t="s">
        <v>155</v>
      </c>
      <c r="L220" s="33"/>
      <c r="M220" s="152" t="s">
        <v>1</v>
      </c>
      <c r="N220" s="153" t="s">
        <v>41</v>
      </c>
      <c r="O220" s="58"/>
      <c r="P220" s="154">
        <f>O220*H220</f>
        <v>0</v>
      </c>
      <c r="Q220" s="154">
        <v>0.15559000000000001</v>
      </c>
      <c r="R220" s="154">
        <f>Q220*H220</f>
        <v>0.77017050000000009</v>
      </c>
      <c r="S220" s="154">
        <v>0</v>
      </c>
      <c r="T220" s="155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6" t="s">
        <v>156</v>
      </c>
      <c r="AT220" s="156" t="s">
        <v>151</v>
      </c>
      <c r="AU220" s="156" t="s">
        <v>86</v>
      </c>
      <c r="AY220" s="17" t="s">
        <v>149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84</v>
      </c>
      <c r="BK220" s="157">
        <f>ROUND(I220*H220,2)</f>
        <v>0</v>
      </c>
      <c r="BL220" s="17" t="s">
        <v>156</v>
      </c>
      <c r="BM220" s="156" t="s">
        <v>906</v>
      </c>
    </row>
    <row r="221" spans="1:65" s="13" customFormat="1" ht="11.25">
      <c r="B221" s="158"/>
      <c r="D221" s="159" t="s">
        <v>181</v>
      </c>
      <c r="E221" s="160" t="s">
        <v>1</v>
      </c>
      <c r="F221" s="161" t="s">
        <v>771</v>
      </c>
      <c r="H221" s="162">
        <v>4.95</v>
      </c>
      <c r="I221" s="163"/>
      <c r="L221" s="158"/>
      <c r="M221" s="164"/>
      <c r="N221" s="165"/>
      <c r="O221" s="165"/>
      <c r="P221" s="165"/>
      <c r="Q221" s="165"/>
      <c r="R221" s="165"/>
      <c r="S221" s="165"/>
      <c r="T221" s="166"/>
      <c r="AT221" s="160" t="s">
        <v>181</v>
      </c>
      <c r="AU221" s="160" t="s">
        <v>86</v>
      </c>
      <c r="AV221" s="13" t="s">
        <v>86</v>
      </c>
      <c r="AW221" s="13" t="s">
        <v>32</v>
      </c>
      <c r="AX221" s="13" t="s">
        <v>84</v>
      </c>
      <c r="AY221" s="160" t="s">
        <v>149</v>
      </c>
    </row>
    <row r="222" spans="1:65" s="2" customFormat="1" ht="14.45" customHeight="1">
      <c r="A222" s="32"/>
      <c r="B222" s="144"/>
      <c r="C222" s="145" t="s">
        <v>304</v>
      </c>
      <c r="D222" s="145" t="s">
        <v>151</v>
      </c>
      <c r="E222" s="146" t="s">
        <v>725</v>
      </c>
      <c r="F222" s="147" t="s">
        <v>726</v>
      </c>
      <c r="G222" s="148" t="s">
        <v>179</v>
      </c>
      <c r="H222" s="149">
        <v>9</v>
      </c>
      <c r="I222" s="150"/>
      <c r="J222" s="151">
        <f>ROUND(I222*H222,2)</f>
        <v>0</v>
      </c>
      <c r="K222" s="147" t="s">
        <v>155</v>
      </c>
      <c r="L222" s="33"/>
      <c r="M222" s="152" t="s">
        <v>1</v>
      </c>
      <c r="N222" s="153" t="s">
        <v>41</v>
      </c>
      <c r="O222" s="58"/>
      <c r="P222" s="154">
        <f>O222*H222</f>
        <v>0</v>
      </c>
      <c r="Q222" s="154">
        <v>3.5999999999999999E-3</v>
      </c>
      <c r="R222" s="154">
        <f>Q222*H222</f>
        <v>3.2399999999999998E-2</v>
      </c>
      <c r="S222" s="154">
        <v>0</v>
      </c>
      <c r="T222" s="155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6" t="s">
        <v>156</v>
      </c>
      <c r="AT222" s="156" t="s">
        <v>151</v>
      </c>
      <c r="AU222" s="156" t="s">
        <v>86</v>
      </c>
      <c r="AY222" s="17" t="s">
        <v>149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7" t="s">
        <v>84</v>
      </c>
      <c r="BK222" s="157">
        <f>ROUND(I222*H222,2)</f>
        <v>0</v>
      </c>
      <c r="BL222" s="17" t="s">
        <v>156</v>
      </c>
      <c r="BM222" s="156" t="s">
        <v>907</v>
      </c>
    </row>
    <row r="223" spans="1:65" s="12" customFormat="1" ht="22.9" customHeight="1">
      <c r="B223" s="131"/>
      <c r="D223" s="132" t="s">
        <v>75</v>
      </c>
      <c r="E223" s="142" t="s">
        <v>99</v>
      </c>
      <c r="F223" s="142" t="s">
        <v>908</v>
      </c>
      <c r="I223" s="134"/>
      <c r="J223" s="143">
        <f>BK223</f>
        <v>0</v>
      </c>
      <c r="L223" s="131"/>
      <c r="M223" s="136"/>
      <c r="N223" s="137"/>
      <c r="O223" s="137"/>
      <c r="P223" s="138">
        <f>SUM(P224:P257)</f>
        <v>0</v>
      </c>
      <c r="Q223" s="137"/>
      <c r="R223" s="138">
        <f>SUM(R224:R257)</f>
        <v>12.17387175</v>
      </c>
      <c r="S223" s="137"/>
      <c r="T223" s="139">
        <f>SUM(T224:T257)</f>
        <v>4.0920000000000005</v>
      </c>
      <c r="AR223" s="132" t="s">
        <v>84</v>
      </c>
      <c r="AT223" s="140" t="s">
        <v>75</v>
      </c>
      <c r="AU223" s="140" t="s">
        <v>84</v>
      </c>
      <c r="AY223" s="132" t="s">
        <v>149</v>
      </c>
      <c r="BK223" s="141">
        <f>SUM(BK224:BK257)</f>
        <v>0</v>
      </c>
    </row>
    <row r="224" spans="1:65" s="2" customFormat="1" ht="24.2" customHeight="1">
      <c r="A224" s="32"/>
      <c r="B224" s="144"/>
      <c r="C224" s="145" t="s">
        <v>308</v>
      </c>
      <c r="D224" s="145" t="s">
        <v>151</v>
      </c>
      <c r="E224" s="146" t="s">
        <v>909</v>
      </c>
      <c r="F224" s="147" t="s">
        <v>910</v>
      </c>
      <c r="G224" s="148" t="s">
        <v>179</v>
      </c>
      <c r="H224" s="149">
        <v>33</v>
      </c>
      <c r="I224" s="150"/>
      <c r="J224" s="151">
        <f>ROUND(I224*H224,2)</f>
        <v>0</v>
      </c>
      <c r="K224" s="147" t="s">
        <v>155</v>
      </c>
      <c r="L224" s="33"/>
      <c r="M224" s="152" t="s">
        <v>1</v>
      </c>
      <c r="N224" s="153" t="s">
        <v>41</v>
      </c>
      <c r="O224" s="58"/>
      <c r="P224" s="154">
        <f>O224*H224</f>
        <v>0</v>
      </c>
      <c r="Q224" s="154">
        <v>1.235E-2</v>
      </c>
      <c r="R224" s="154">
        <f>Q224*H224</f>
        <v>0.40754999999999997</v>
      </c>
      <c r="S224" s="154">
        <v>0</v>
      </c>
      <c r="T224" s="155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156</v>
      </c>
      <c r="AT224" s="156" t="s">
        <v>151</v>
      </c>
      <c r="AU224" s="156" t="s">
        <v>86</v>
      </c>
      <c r="AY224" s="17" t="s">
        <v>149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7" t="s">
        <v>84</v>
      </c>
      <c r="BK224" s="157">
        <f>ROUND(I224*H224,2)</f>
        <v>0</v>
      </c>
      <c r="BL224" s="17" t="s">
        <v>156</v>
      </c>
      <c r="BM224" s="156" t="s">
        <v>911</v>
      </c>
    </row>
    <row r="225" spans="1:65" s="2" customFormat="1" ht="24.2" customHeight="1">
      <c r="A225" s="32"/>
      <c r="B225" s="144"/>
      <c r="C225" s="145" t="s">
        <v>312</v>
      </c>
      <c r="D225" s="145" t="s">
        <v>151</v>
      </c>
      <c r="E225" s="146" t="s">
        <v>912</v>
      </c>
      <c r="F225" s="147" t="s">
        <v>913</v>
      </c>
      <c r="G225" s="148" t="s">
        <v>179</v>
      </c>
      <c r="H225" s="149">
        <v>45</v>
      </c>
      <c r="I225" s="150"/>
      <c r="J225" s="151">
        <f>ROUND(I225*H225,2)</f>
        <v>0</v>
      </c>
      <c r="K225" s="147" t="s">
        <v>1</v>
      </c>
      <c r="L225" s="33"/>
      <c r="M225" s="152" t="s">
        <v>1</v>
      </c>
      <c r="N225" s="153" t="s">
        <v>41</v>
      </c>
      <c r="O225" s="58"/>
      <c r="P225" s="154">
        <f>O225*H225</f>
        <v>0</v>
      </c>
      <c r="Q225" s="154">
        <v>1.0000000000000001E-5</v>
      </c>
      <c r="R225" s="154">
        <f>Q225*H225</f>
        <v>4.5000000000000004E-4</v>
      </c>
      <c r="S225" s="154">
        <v>0</v>
      </c>
      <c r="T225" s="15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156</v>
      </c>
      <c r="AT225" s="156" t="s">
        <v>151</v>
      </c>
      <c r="AU225" s="156" t="s">
        <v>86</v>
      </c>
      <c r="AY225" s="17" t="s">
        <v>149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84</v>
      </c>
      <c r="BK225" s="157">
        <f>ROUND(I225*H225,2)</f>
        <v>0</v>
      </c>
      <c r="BL225" s="17" t="s">
        <v>156</v>
      </c>
      <c r="BM225" s="156" t="s">
        <v>914</v>
      </c>
    </row>
    <row r="226" spans="1:65" s="2" customFormat="1" ht="24.2" customHeight="1">
      <c r="A226" s="32"/>
      <c r="B226" s="144"/>
      <c r="C226" s="182" t="s">
        <v>316</v>
      </c>
      <c r="D226" s="182" t="s">
        <v>267</v>
      </c>
      <c r="E226" s="183" t="s">
        <v>915</v>
      </c>
      <c r="F226" s="184" t="s">
        <v>916</v>
      </c>
      <c r="G226" s="185" t="s">
        <v>179</v>
      </c>
      <c r="H226" s="186">
        <v>45.674999999999997</v>
      </c>
      <c r="I226" s="187"/>
      <c r="J226" s="188">
        <f>ROUND(I226*H226,2)</f>
        <v>0</v>
      </c>
      <c r="K226" s="184" t="s">
        <v>1</v>
      </c>
      <c r="L226" s="189"/>
      <c r="M226" s="190" t="s">
        <v>1</v>
      </c>
      <c r="N226" s="191" t="s">
        <v>41</v>
      </c>
      <c r="O226" s="58"/>
      <c r="P226" s="154">
        <f>O226*H226</f>
        <v>0</v>
      </c>
      <c r="Q226" s="154">
        <v>4.6100000000000004E-3</v>
      </c>
      <c r="R226" s="154">
        <f>Q226*H226</f>
        <v>0.21056174999999999</v>
      </c>
      <c r="S226" s="154">
        <v>0</v>
      </c>
      <c r="T226" s="155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99</v>
      </c>
      <c r="AT226" s="156" t="s">
        <v>267</v>
      </c>
      <c r="AU226" s="156" t="s">
        <v>86</v>
      </c>
      <c r="AY226" s="17" t="s">
        <v>149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84</v>
      </c>
      <c r="BK226" s="157">
        <f>ROUND(I226*H226,2)</f>
        <v>0</v>
      </c>
      <c r="BL226" s="17" t="s">
        <v>156</v>
      </c>
      <c r="BM226" s="156" t="s">
        <v>917</v>
      </c>
    </row>
    <row r="227" spans="1:65" s="13" customFormat="1" ht="11.25">
      <c r="B227" s="158"/>
      <c r="D227" s="159" t="s">
        <v>181</v>
      </c>
      <c r="F227" s="161" t="s">
        <v>918</v>
      </c>
      <c r="H227" s="162">
        <v>45.674999999999997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181</v>
      </c>
      <c r="AU227" s="160" t="s">
        <v>86</v>
      </c>
      <c r="AV227" s="13" t="s">
        <v>86</v>
      </c>
      <c r="AW227" s="13" t="s">
        <v>3</v>
      </c>
      <c r="AX227" s="13" t="s">
        <v>84</v>
      </c>
      <c r="AY227" s="160" t="s">
        <v>149</v>
      </c>
    </row>
    <row r="228" spans="1:65" s="2" customFormat="1" ht="24.2" customHeight="1">
      <c r="A228" s="32"/>
      <c r="B228" s="144"/>
      <c r="C228" s="145" t="s">
        <v>320</v>
      </c>
      <c r="D228" s="145" t="s">
        <v>151</v>
      </c>
      <c r="E228" s="146" t="s">
        <v>919</v>
      </c>
      <c r="F228" s="147" t="s">
        <v>920</v>
      </c>
      <c r="G228" s="148" t="s">
        <v>289</v>
      </c>
      <c r="H228" s="149">
        <v>3</v>
      </c>
      <c r="I228" s="150"/>
      <c r="J228" s="151">
        <f>ROUND(I228*H228,2)</f>
        <v>0</v>
      </c>
      <c r="K228" s="147" t="s">
        <v>155</v>
      </c>
      <c r="L228" s="33"/>
      <c r="M228" s="152" t="s">
        <v>1</v>
      </c>
      <c r="N228" s="153" t="s">
        <v>41</v>
      </c>
      <c r="O228" s="58"/>
      <c r="P228" s="154">
        <f>O228*H228</f>
        <v>0</v>
      </c>
      <c r="Q228" s="154">
        <v>0</v>
      </c>
      <c r="R228" s="154">
        <f>Q228*H228</f>
        <v>0</v>
      </c>
      <c r="S228" s="154">
        <v>0</v>
      </c>
      <c r="T228" s="155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6" t="s">
        <v>156</v>
      </c>
      <c r="AT228" s="156" t="s">
        <v>151</v>
      </c>
      <c r="AU228" s="156" t="s">
        <v>86</v>
      </c>
      <c r="AY228" s="17" t="s">
        <v>149</v>
      </c>
      <c r="BE228" s="157">
        <f>IF(N228="základní",J228,0)</f>
        <v>0</v>
      </c>
      <c r="BF228" s="157">
        <f>IF(N228="snížená",J228,0)</f>
        <v>0</v>
      </c>
      <c r="BG228" s="157">
        <f>IF(N228="zákl. přenesená",J228,0)</f>
        <v>0</v>
      </c>
      <c r="BH228" s="157">
        <f>IF(N228="sníž. přenesená",J228,0)</f>
        <v>0</v>
      </c>
      <c r="BI228" s="157">
        <f>IF(N228="nulová",J228,0)</f>
        <v>0</v>
      </c>
      <c r="BJ228" s="17" t="s">
        <v>84</v>
      </c>
      <c r="BK228" s="157">
        <f>ROUND(I228*H228,2)</f>
        <v>0</v>
      </c>
      <c r="BL228" s="17" t="s">
        <v>156</v>
      </c>
      <c r="BM228" s="156" t="s">
        <v>921</v>
      </c>
    </row>
    <row r="229" spans="1:65" s="2" customFormat="1" ht="14.45" customHeight="1">
      <c r="A229" s="32"/>
      <c r="B229" s="144"/>
      <c r="C229" s="182" t="s">
        <v>323</v>
      </c>
      <c r="D229" s="182" t="s">
        <v>267</v>
      </c>
      <c r="E229" s="183" t="s">
        <v>922</v>
      </c>
      <c r="F229" s="184" t="s">
        <v>923</v>
      </c>
      <c r="G229" s="185" t="s">
        <v>289</v>
      </c>
      <c r="H229" s="186">
        <v>3</v>
      </c>
      <c r="I229" s="187"/>
      <c r="J229" s="188">
        <f>ROUND(I229*H229,2)</f>
        <v>0</v>
      </c>
      <c r="K229" s="184" t="s">
        <v>1</v>
      </c>
      <c r="L229" s="189"/>
      <c r="M229" s="190" t="s">
        <v>1</v>
      </c>
      <c r="N229" s="191" t="s">
        <v>41</v>
      </c>
      <c r="O229" s="58"/>
      <c r="P229" s="154">
        <f>O229*H229</f>
        <v>0</v>
      </c>
      <c r="Q229" s="154">
        <v>2.0999999999999999E-3</v>
      </c>
      <c r="R229" s="154">
        <f>Q229*H229</f>
        <v>6.3E-3</v>
      </c>
      <c r="S229" s="154">
        <v>0</v>
      </c>
      <c r="T229" s="155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6" t="s">
        <v>99</v>
      </c>
      <c r="AT229" s="156" t="s">
        <v>267</v>
      </c>
      <c r="AU229" s="156" t="s">
        <v>86</v>
      </c>
      <c r="AY229" s="17" t="s">
        <v>149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84</v>
      </c>
      <c r="BK229" s="157">
        <f>ROUND(I229*H229,2)</f>
        <v>0</v>
      </c>
      <c r="BL229" s="17" t="s">
        <v>156</v>
      </c>
      <c r="BM229" s="156" t="s">
        <v>924</v>
      </c>
    </row>
    <row r="230" spans="1:65" s="2" customFormat="1" ht="24.2" customHeight="1">
      <c r="A230" s="32"/>
      <c r="B230" s="144"/>
      <c r="C230" s="145" t="s">
        <v>327</v>
      </c>
      <c r="D230" s="145" t="s">
        <v>151</v>
      </c>
      <c r="E230" s="146" t="s">
        <v>925</v>
      </c>
      <c r="F230" s="147" t="s">
        <v>926</v>
      </c>
      <c r="G230" s="148" t="s">
        <v>289</v>
      </c>
      <c r="H230" s="149">
        <v>1</v>
      </c>
      <c r="I230" s="150"/>
      <c r="J230" s="151">
        <f>ROUND(I230*H230,2)</f>
        <v>0</v>
      </c>
      <c r="K230" s="147" t="s">
        <v>1</v>
      </c>
      <c r="L230" s="33"/>
      <c r="M230" s="152" t="s">
        <v>1</v>
      </c>
      <c r="N230" s="153" t="s">
        <v>41</v>
      </c>
      <c r="O230" s="58"/>
      <c r="P230" s="154">
        <f>O230*H230</f>
        <v>0</v>
      </c>
      <c r="Q230" s="154">
        <v>5.9999999999999995E-4</v>
      </c>
      <c r="R230" s="154">
        <f>Q230*H230</f>
        <v>5.9999999999999995E-4</v>
      </c>
      <c r="S230" s="154">
        <v>0</v>
      </c>
      <c r="T230" s="155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6" t="s">
        <v>156</v>
      </c>
      <c r="AT230" s="156" t="s">
        <v>151</v>
      </c>
      <c r="AU230" s="156" t="s">
        <v>86</v>
      </c>
      <c r="AY230" s="17" t="s">
        <v>149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7" t="s">
        <v>84</v>
      </c>
      <c r="BK230" s="157">
        <f>ROUND(I230*H230,2)</f>
        <v>0</v>
      </c>
      <c r="BL230" s="17" t="s">
        <v>156</v>
      </c>
      <c r="BM230" s="156" t="s">
        <v>927</v>
      </c>
    </row>
    <row r="231" spans="1:65" s="2" customFormat="1" ht="14.45" customHeight="1">
      <c r="A231" s="32"/>
      <c r="B231" s="144"/>
      <c r="C231" s="182" t="s">
        <v>331</v>
      </c>
      <c r="D231" s="182" t="s">
        <v>267</v>
      </c>
      <c r="E231" s="183" t="s">
        <v>928</v>
      </c>
      <c r="F231" s="184" t="s">
        <v>929</v>
      </c>
      <c r="G231" s="185" t="s">
        <v>289</v>
      </c>
      <c r="H231" s="186">
        <v>1</v>
      </c>
      <c r="I231" s="187"/>
      <c r="J231" s="188">
        <f>ROUND(I231*H231,2)</f>
        <v>0</v>
      </c>
      <c r="K231" s="184" t="s">
        <v>1</v>
      </c>
      <c r="L231" s="189"/>
      <c r="M231" s="190" t="s">
        <v>1</v>
      </c>
      <c r="N231" s="191" t="s">
        <v>41</v>
      </c>
      <c r="O231" s="58"/>
      <c r="P231" s="154">
        <f>O231*H231</f>
        <v>0</v>
      </c>
      <c r="Q231" s="154">
        <v>3.0000000000000001E-3</v>
      </c>
      <c r="R231" s="154">
        <f>Q231*H231</f>
        <v>3.0000000000000001E-3</v>
      </c>
      <c r="S231" s="154">
        <v>0</v>
      </c>
      <c r="T231" s="15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99</v>
      </c>
      <c r="AT231" s="156" t="s">
        <v>267</v>
      </c>
      <c r="AU231" s="156" t="s">
        <v>86</v>
      </c>
      <c r="AY231" s="17" t="s">
        <v>149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84</v>
      </c>
      <c r="BK231" s="157">
        <f>ROUND(I231*H231,2)</f>
        <v>0</v>
      </c>
      <c r="BL231" s="17" t="s">
        <v>156</v>
      </c>
      <c r="BM231" s="156" t="s">
        <v>930</v>
      </c>
    </row>
    <row r="232" spans="1:65" s="2" customFormat="1" ht="24.2" customHeight="1">
      <c r="A232" s="32"/>
      <c r="B232" s="144"/>
      <c r="C232" s="145" t="s">
        <v>335</v>
      </c>
      <c r="D232" s="145" t="s">
        <v>151</v>
      </c>
      <c r="E232" s="146" t="s">
        <v>931</v>
      </c>
      <c r="F232" s="147" t="s">
        <v>932</v>
      </c>
      <c r="G232" s="148" t="s">
        <v>200</v>
      </c>
      <c r="H232" s="149">
        <v>1.35</v>
      </c>
      <c r="I232" s="150"/>
      <c r="J232" s="151">
        <f>ROUND(I232*H232,2)</f>
        <v>0</v>
      </c>
      <c r="K232" s="147" t="s">
        <v>155</v>
      </c>
      <c r="L232" s="33"/>
      <c r="M232" s="152" t="s">
        <v>1</v>
      </c>
      <c r="N232" s="153" t="s">
        <v>41</v>
      </c>
      <c r="O232" s="58"/>
      <c r="P232" s="154">
        <f>O232*H232</f>
        <v>0</v>
      </c>
      <c r="Q232" s="154">
        <v>0</v>
      </c>
      <c r="R232" s="154">
        <f>Q232*H232</f>
        <v>0</v>
      </c>
      <c r="S232" s="154">
        <v>1.92</v>
      </c>
      <c r="T232" s="155">
        <f>S232*H232</f>
        <v>2.5920000000000001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156</v>
      </c>
      <c r="AT232" s="156" t="s">
        <v>151</v>
      </c>
      <c r="AU232" s="156" t="s">
        <v>86</v>
      </c>
      <c r="AY232" s="17" t="s">
        <v>149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84</v>
      </c>
      <c r="BK232" s="157">
        <f>ROUND(I232*H232,2)</f>
        <v>0</v>
      </c>
      <c r="BL232" s="17" t="s">
        <v>156</v>
      </c>
      <c r="BM232" s="156" t="s">
        <v>933</v>
      </c>
    </row>
    <row r="233" spans="1:65" s="15" customFormat="1" ht="11.25">
      <c r="B233" s="175"/>
      <c r="D233" s="159" t="s">
        <v>181</v>
      </c>
      <c r="E233" s="176" t="s">
        <v>1</v>
      </c>
      <c r="F233" s="177" t="s">
        <v>934</v>
      </c>
      <c r="H233" s="176" t="s">
        <v>1</v>
      </c>
      <c r="I233" s="178"/>
      <c r="L233" s="175"/>
      <c r="M233" s="179"/>
      <c r="N233" s="180"/>
      <c r="O233" s="180"/>
      <c r="P233" s="180"/>
      <c r="Q233" s="180"/>
      <c r="R233" s="180"/>
      <c r="S233" s="180"/>
      <c r="T233" s="181"/>
      <c r="AT233" s="176" t="s">
        <v>181</v>
      </c>
      <c r="AU233" s="176" t="s">
        <v>86</v>
      </c>
      <c r="AV233" s="15" t="s">
        <v>84</v>
      </c>
      <c r="AW233" s="15" t="s">
        <v>32</v>
      </c>
      <c r="AX233" s="15" t="s">
        <v>76</v>
      </c>
      <c r="AY233" s="176" t="s">
        <v>149</v>
      </c>
    </row>
    <row r="234" spans="1:65" s="13" customFormat="1" ht="11.25">
      <c r="B234" s="158"/>
      <c r="D234" s="159" t="s">
        <v>181</v>
      </c>
      <c r="E234" s="160" t="s">
        <v>1</v>
      </c>
      <c r="F234" s="161" t="s">
        <v>935</v>
      </c>
      <c r="H234" s="162">
        <v>1.35</v>
      </c>
      <c r="I234" s="163"/>
      <c r="L234" s="158"/>
      <c r="M234" s="164"/>
      <c r="N234" s="165"/>
      <c r="O234" s="165"/>
      <c r="P234" s="165"/>
      <c r="Q234" s="165"/>
      <c r="R234" s="165"/>
      <c r="S234" s="165"/>
      <c r="T234" s="166"/>
      <c r="AT234" s="160" t="s">
        <v>181</v>
      </c>
      <c r="AU234" s="160" t="s">
        <v>86</v>
      </c>
      <c r="AV234" s="13" t="s">
        <v>86</v>
      </c>
      <c r="AW234" s="13" t="s">
        <v>32</v>
      </c>
      <c r="AX234" s="13" t="s">
        <v>84</v>
      </c>
      <c r="AY234" s="160" t="s">
        <v>149</v>
      </c>
    </row>
    <row r="235" spans="1:65" s="2" customFormat="1" ht="14.45" customHeight="1">
      <c r="A235" s="32"/>
      <c r="B235" s="144"/>
      <c r="C235" s="145" t="s">
        <v>339</v>
      </c>
      <c r="D235" s="145" t="s">
        <v>151</v>
      </c>
      <c r="E235" s="146" t="s">
        <v>936</v>
      </c>
      <c r="F235" s="147" t="s">
        <v>937</v>
      </c>
      <c r="G235" s="148" t="s">
        <v>179</v>
      </c>
      <c r="H235" s="149">
        <v>78</v>
      </c>
      <c r="I235" s="150"/>
      <c r="J235" s="151">
        <f>ROUND(I235*H235,2)</f>
        <v>0</v>
      </c>
      <c r="K235" s="147" t="s">
        <v>155</v>
      </c>
      <c r="L235" s="33"/>
      <c r="M235" s="152" t="s">
        <v>1</v>
      </c>
      <c r="N235" s="153" t="s">
        <v>41</v>
      </c>
      <c r="O235" s="58"/>
      <c r="P235" s="154">
        <f>O235*H235</f>
        <v>0</v>
      </c>
      <c r="Q235" s="154">
        <v>0</v>
      </c>
      <c r="R235" s="154">
        <f>Q235*H235</f>
        <v>0</v>
      </c>
      <c r="S235" s="154">
        <v>0</v>
      </c>
      <c r="T235" s="155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6" t="s">
        <v>156</v>
      </c>
      <c r="AT235" s="156" t="s">
        <v>151</v>
      </c>
      <c r="AU235" s="156" t="s">
        <v>86</v>
      </c>
      <c r="AY235" s="17" t="s">
        <v>149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7" t="s">
        <v>84</v>
      </c>
      <c r="BK235" s="157">
        <f>ROUND(I235*H235,2)</f>
        <v>0</v>
      </c>
      <c r="BL235" s="17" t="s">
        <v>156</v>
      </c>
      <c r="BM235" s="156" t="s">
        <v>938</v>
      </c>
    </row>
    <row r="236" spans="1:65" s="13" customFormat="1" ht="11.25">
      <c r="B236" s="158"/>
      <c r="D236" s="159" t="s">
        <v>181</v>
      </c>
      <c r="E236" s="160" t="s">
        <v>1</v>
      </c>
      <c r="F236" s="161" t="s">
        <v>939</v>
      </c>
      <c r="H236" s="162">
        <v>78</v>
      </c>
      <c r="I236" s="163"/>
      <c r="L236" s="158"/>
      <c r="M236" s="164"/>
      <c r="N236" s="165"/>
      <c r="O236" s="165"/>
      <c r="P236" s="165"/>
      <c r="Q236" s="165"/>
      <c r="R236" s="165"/>
      <c r="S236" s="165"/>
      <c r="T236" s="166"/>
      <c r="AT236" s="160" t="s">
        <v>181</v>
      </c>
      <c r="AU236" s="160" t="s">
        <v>86</v>
      </c>
      <c r="AV236" s="13" t="s">
        <v>86</v>
      </c>
      <c r="AW236" s="13" t="s">
        <v>32</v>
      </c>
      <c r="AX236" s="13" t="s">
        <v>84</v>
      </c>
      <c r="AY236" s="160" t="s">
        <v>149</v>
      </c>
    </row>
    <row r="237" spans="1:65" s="2" customFormat="1" ht="24.2" customHeight="1">
      <c r="A237" s="32"/>
      <c r="B237" s="144"/>
      <c r="C237" s="145" t="s">
        <v>345</v>
      </c>
      <c r="D237" s="145" t="s">
        <v>151</v>
      </c>
      <c r="E237" s="146" t="s">
        <v>940</v>
      </c>
      <c r="F237" s="147" t="s">
        <v>941</v>
      </c>
      <c r="G237" s="148" t="s">
        <v>289</v>
      </c>
      <c r="H237" s="149">
        <v>1</v>
      </c>
      <c r="I237" s="150"/>
      <c r="J237" s="151">
        <f t="shared" ref="J237:J257" si="0">ROUND(I237*H237,2)</f>
        <v>0</v>
      </c>
      <c r="K237" s="147" t="s">
        <v>155</v>
      </c>
      <c r="L237" s="33"/>
      <c r="M237" s="152" t="s">
        <v>1</v>
      </c>
      <c r="N237" s="153" t="s">
        <v>41</v>
      </c>
      <c r="O237" s="58"/>
      <c r="P237" s="154">
        <f t="shared" ref="P237:P257" si="1">O237*H237</f>
        <v>0</v>
      </c>
      <c r="Q237" s="154">
        <v>0.10661</v>
      </c>
      <c r="R237" s="154">
        <f t="shared" ref="R237:R257" si="2">Q237*H237</f>
        <v>0.10661</v>
      </c>
      <c r="S237" s="154">
        <v>0</v>
      </c>
      <c r="T237" s="155">
        <f t="shared" ref="T237:T257" si="3"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6" t="s">
        <v>156</v>
      </c>
      <c r="AT237" s="156" t="s">
        <v>151</v>
      </c>
      <c r="AU237" s="156" t="s">
        <v>86</v>
      </c>
      <c r="AY237" s="17" t="s">
        <v>149</v>
      </c>
      <c r="BE237" s="157">
        <f t="shared" ref="BE237:BE257" si="4">IF(N237="základní",J237,0)</f>
        <v>0</v>
      </c>
      <c r="BF237" s="157">
        <f t="shared" ref="BF237:BF257" si="5">IF(N237="snížená",J237,0)</f>
        <v>0</v>
      </c>
      <c r="BG237" s="157">
        <f t="shared" ref="BG237:BG257" si="6">IF(N237="zákl. přenesená",J237,0)</f>
        <v>0</v>
      </c>
      <c r="BH237" s="157">
        <f t="shared" ref="BH237:BH257" si="7">IF(N237="sníž. přenesená",J237,0)</f>
        <v>0</v>
      </c>
      <c r="BI237" s="157">
        <f t="shared" ref="BI237:BI257" si="8">IF(N237="nulová",J237,0)</f>
        <v>0</v>
      </c>
      <c r="BJ237" s="17" t="s">
        <v>84</v>
      </c>
      <c r="BK237" s="157">
        <f t="shared" ref="BK237:BK257" si="9">ROUND(I237*H237,2)</f>
        <v>0</v>
      </c>
      <c r="BL237" s="17" t="s">
        <v>156</v>
      </c>
      <c r="BM237" s="156" t="s">
        <v>942</v>
      </c>
    </row>
    <row r="238" spans="1:65" s="2" customFormat="1" ht="24.2" customHeight="1">
      <c r="A238" s="32"/>
      <c r="B238" s="144"/>
      <c r="C238" s="145" t="s">
        <v>351</v>
      </c>
      <c r="D238" s="145" t="s">
        <v>151</v>
      </c>
      <c r="E238" s="146" t="s">
        <v>943</v>
      </c>
      <c r="F238" s="147" t="s">
        <v>944</v>
      </c>
      <c r="G238" s="148" t="s">
        <v>289</v>
      </c>
      <c r="H238" s="149">
        <v>2</v>
      </c>
      <c r="I238" s="150"/>
      <c r="J238" s="151">
        <f t="shared" si="0"/>
        <v>0</v>
      </c>
      <c r="K238" s="147" t="s">
        <v>155</v>
      </c>
      <c r="L238" s="33"/>
      <c r="M238" s="152" t="s">
        <v>1</v>
      </c>
      <c r="N238" s="153" t="s">
        <v>41</v>
      </c>
      <c r="O238" s="58"/>
      <c r="P238" s="154">
        <f t="shared" si="1"/>
        <v>0</v>
      </c>
      <c r="Q238" s="154">
        <v>0.10761999999999999</v>
      </c>
      <c r="R238" s="154">
        <f t="shared" si="2"/>
        <v>0.21523999999999999</v>
      </c>
      <c r="S238" s="154">
        <v>0</v>
      </c>
      <c r="T238" s="155">
        <f t="shared" si="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6" t="s">
        <v>156</v>
      </c>
      <c r="AT238" s="156" t="s">
        <v>151</v>
      </c>
      <c r="AU238" s="156" t="s">
        <v>86</v>
      </c>
      <c r="AY238" s="17" t="s">
        <v>149</v>
      </c>
      <c r="BE238" s="157">
        <f t="shared" si="4"/>
        <v>0</v>
      </c>
      <c r="BF238" s="157">
        <f t="shared" si="5"/>
        <v>0</v>
      </c>
      <c r="BG238" s="157">
        <f t="shared" si="6"/>
        <v>0</v>
      </c>
      <c r="BH238" s="157">
        <f t="shared" si="7"/>
        <v>0</v>
      </c>
      <c r="BI238" s="157">
        <f t="shared" si="8"/>
        <v>0</v>
      </c>
      <c r="BJ238" s="17" t="s">
        <v>84</v>
      </c>
      <c r="BK238" s="157">
        <f t="shared" si="9"/>
        <v>0</v>
      </c>
      <c r="BL238" s="17" t="s">
        <v>156</v>
      </c>
      <c r="BM238" s="156" t="s">
        <v>945</v>
      </c>
    </row>
    <row r="239" spans="1:65" s="2" customFormat="1" ht="24.2" customHeight="1">
      <c r="A239" s="32"/>
      <c r="B239" s="144"/>
      <c r="C239" s="145" t="s">
        <v>357</v>
      </c>
      <c r="D239" s="145" t="s">
        <v>151</v>
      </c>
      <c r="E239" s="146" t="s">
        <v>946</v>
      </c>
      <c r="F239" s="147" t="s">
        <v>947</v>
      </c>
      <c r="G239" s="148" t="s">
        <v>289</v>
      </c>
      <c r="H239" s="149">
        <v>3</v>
      </c>
      <c r="I239" s="150"/>
      <c r="J239" s="151">
        <f t="shared" si="0"/>
        <v>0</v>
      </c>
      <c r="K239" s="147" t="s">
        <v>155</v>
      </c>
      <c r="L239" s="33"/>
      <c r="M239" s="152" t="s">
        <v>1</v>
      </c>
      <c r="N239" s="153" t="s">
        <v>41</v>
      </c>
      <c r="O239" s="58"/>
      <c r="P239" s="154">
        <f t="shared" si="1"/>
        <v>0</v>
      </c>
      <c r="Q239" s="154">
        <v>2.4240000000000001E-2</v>
      </c>
      <c r="R239" s="154">
        <f t="shared" si="2"/>
        <v>7.2720000000000007E-2</v>
      </c>
      <c r="S239" s="154">
        <v>0</v>
      </c>
      <c r="T239" s="155">
        <f t="shared" si="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6" t="s">
        <v>156</v>
      </c>
      <c r="AT239" s="156" t="s">
        <v>151</v>
      </c>
      <c r="AU239" s="156" t="s">
        <v>86</v>
      </c>
      <c r="AY239" s="17" t="s">
        <v>149</v>
      </c>
      <c r="BE239" s="157">
        <f t="shared" si="4"/>
        <v>0</v>
      </c>
      <c r="BF239" s="157">
        <f t="shared" si="5"/>
        <v>0</v>
      </c>
      <c r="BG239" s="157">
        <f t="shared" si="6"/>
        <v>0</v>
      </c>
      <c r="BH239" s="157">
        <f t="shared" si="7"/>
        <v>0</v>
      </c>
      <c r="BI239" s="157">
        <f t="shared" si="8"/>
        <v>0</v>
      </c>
      <c r="BJ239" s="17" t="s">
        <v>84</v>
      </c>
      <c r="BK239" s="157">
        <f t="shared" si="9"/>
        <v>0</v>
      </c>
      <c r="BL239" s="17" t="s">
        <v>156</v>
      </c>
      <c r="BM239" s="156" t="s">
        <v>948</v>
      </c>
    </row>
    <row r="240" spans="1:65" s="2" customFormat="1" ht="24.2" customHeight="1">
      <c r="A240" s="32"/>
      <c r="B240" s="144"/>
      <c r="C240" s="145" t="s">
        <v>362</v>
      </c>
      <c r="D240" s="145" t="s">
        <v>151</v>
      </c>
      <c r="E240" s="146" t="s">
        <v>949</v>
      </c>
      <c r="F240" s="147" t="s">
        <v>950</v>
      </c>
      <c r="G240" s="148" t="s">
        <v>289</v>
      </c>
      <c r="H240" s="149">
        <v>3</v>
      </c>
      <c r="I240" s="150"/>
      <c r="J240" s="151">
        <f t="shared" si="0"/>
        <v>0</v>
      </c>
      <c r="K240" s="147" t="s">
        <v>155</v>
      </c>
      <c r="L240" s="33"/>
      <c r="M240" s="152" t="s">
        <v>1</v>
      </c>
      <c r="N240" s="153" t="s">
        <v>41</v>
      </c>
      <c r="O240" s="58"/>
      <c r="P240" s="154">
        <f t="shared" si="1"/>
        <v>0</v>
      </c>
      <c r="Q240" s="154">
        <v>0</v>
      </c>
      <c r="R240" s="154">
        <f t="shared" si="2"/>
        <v>0</v>
      </c>
      <c r="S240" s="154">
        <v>0</v>
      </c>
      <c r="T240" s="155">
        <f t="shared" si="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6" t="s">
        <v>156</v>
      </c>
      <c r="AT240" s="156" t="s">
        <v>151</v>
      </c>
      <c r="AU240" s="156" t="s">
        <v>86</v>
      </c>
      <c r="AY240" s="17" t="s">
        <v>149</v>
      </c>
      <c r="BE240" s="157">
        <f t="shared" si="4"/>
        <v>0</v>
      </c>
      <c r="BF240" s="157">
        <f t="shared" si="5"/>
        <v>0</v>
      </c>
      <c r="BG240" s="157">
        <f t="shared" si="6"/>
        <v>0</v>
      </c>
      <c r="BH240" s="157">
        <f t="shared" si="7"/>
        <v>0</v>
      </c>
      <c r="BI240" s="157">
        <f t="shared" si="8"/>
        <v>0</v>
      </c>
      <c r="BJ240" s="17" t="s">
        <v>84</v>
      </c>
      <c r="BK240" s="157">
        <f t="shared" si="9"/>
        <v>0</v>
      </c>
      <c r="BL240" s="17" t="s">
        <v>156</v>
      </c>
      <c r="BM240" s="156" t="s">
        <v>951</v>
      </c>
    </row>
    <row r="241" spans="1:65" s="2" customFormat="1" ht="24.2" customHeight="1">
      <c r="A241" s="32"/>
      <c r="B241" s="144"/>
      <c r="C241" s="145" t="s">
        <v>366</v>
      </c>
      <c r="D241" s="145" t="s">
        <v>151</v>
      </c>
      <c r="E241" s="146" t="s">
        <v>952</v>
      </c>
      <c r="F241" s="147" t="s">
        <v>953</v>
      </c>
      <c r="G241" s="148" t="s">
        <v>289</v>
      </c>
      <c r="H241" s="149">
        <v>3</v>
      </c>
      <c r="I241" s="150"/>
      <c r="J241" s="151">
        <f t="shared" si="0"/>
        <v>0</v>
      </c>
      <c r="K241" s="147" t="s">
        <v>155</v>
      </c>
      <c r="L241" s="33"/>
      <c r="M241" s="152" t="s">
        <v>1</v>
      </c>
      <c r="N241" s="153" t="s">
        <v>41</v>
      </c>
      <c r="O241" s="58"/>
      <c r="P241" s="154">
        <f t="shared" si="1"/>
        <v>0</v>
      </c>
      <c r="Q241" s="154">
        <v>0.30399999999999999</v>
      </c>
      <c r="R241" s="154">
        <f t="shared" si="2"/>
        <v>0.91199999999999992</v>
      </c>
      <c r="S241" s="154">
        <v>0</v>
      </c>
      <c r="T241" s="155">
        <f t="shared" si="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6" t="s">
        <v>156</v>
      </c>
      <c r="AT241" s="156" t="s">
        <v>151</v>
      </c>
      <c r="AU241" s="156" t="s">
        <v>86</v>
      </c>
      <c r="AY241" s="17" t="s">
        <v>149</v>
      </c>
      <c r="BE241" s="157">
        <f t="shared" si="4"/>
        <v>0</v>
      </c>
      <c r="BF241" s="157">
        <f t="shared" si="5"/>
        <v>0</v>
      </c>
      <c r="BG241" s="157">
        <f t="shared" si="6"/>
        <v>0</v>
      </c>
      <c r="BH241" s="157">
        <f t="shared" si="7"/>
        <v>0</v>
      </c>
      <c r="BI241" s="157">
        <f t="shared" si="8"/>
        <v>0</v>
      </c>
      <c r="BJ241" s="17" t="s">
        <v>84</v>
      </c>
      <c r="BK241" s="157">
        <f t="shared" si="9"/>
        <v>0</v>
      </c>
      <c r="BL241" s="17" t="s">
        <v>156</v>
      </c>
      <c r="BM241" s="156" t="s">
        <v>954</v>
      </c>
    </row>
    <row r="242" spans="1:65" s="2" customFormat="1" ht="24.2" customHeight="1">
      <c r="A242" s="32"/>
      <c r="B242" s="144"/>
      <c r="C242" s="145" t="s">
        <v>371</v>
      </c>
      <c r="D242" s="145" t="s">
        <v>151</v>
      </c>
      <c r="E242" s="146" t="s">
        <v>955</v>
      </c>
      <c r="F242" s="147" t="s">
        <v>956</v>
      </c>
      <c r="G242" s="148" t="s">
        <v>289</v>
      </c>
      <c r="H242" s="149">
        <v>8</v>
      </c>
      <c r="I242" s="150"/>
      <c r="J242" s="151">
        <f t="shared" si="0"/>
        <v>0</v>
      </c>
      <c r="K242" s="147" t="s">
        <v>155</v>
      </c>
      <c r="L242" s="33"/>
      <c r="M242" s="152" t="s">
        <v>1</v>
      </c>
      <c r="N242" s="153" t="s">
        <v>41</v>
      </c>
      <c r="O242" s="58"/>
      <c r="P242" s="154">
        <f t="shared" si="1"/>
        <v>0</v>
      </c>
      <c r="Q242" s="154">
        <v>0.34089999999999998</v>
      </c>
      <c r="R242" s="154">
        <f t="shared" si="2"/>
        <v>2.7271999999999998</v>
      </c>
      <c r="S242" s="154">
        <v>0</v>
      </c>
      <c r="T242" s="155">
        <f t="shared" si="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6" t="s">
        <v>156</v>
      </c>
      <c r="AT242" s="156" t="s">
        <v>151</v>
      </c>
      <c r="AU242" s="156" t="s">
        <v>86</v>
      </c>
      <c r="AY242" s="17" t="s">
        <v>149</v>
      </c>
      <c r="BE242" s="157">
        <f t="shared" si="4"/>
        <v>0</v>
      </c>
      <c r="BF242" s="157">
        <f t="shared" si="5"/>
        <v>0</v>
      </c>
      <c r="BG242" s="157">
        <f t="shared" si="6"/>
        <v>0</v>
      </c>
      <c r="BH242" s="157">
        <f t="shared" si="7"/>
        <v>0</v>
      </c>
      <c r="BI242" s="157">
        <f t="shared" si="8"/>
        <v>0</v>
      </c>
      <c r="BJ242" s="17" t="s">
        <v>84</v>
      </c>
      <c r="BK242" s="157">
        <f t="shared" si="9"/>
        <v>0</v>
      </c>
      <c r="BL242" s="17" t="s">
        <v>156</v>
      </c>
      <c r="BM242" s="156" t="s">
        <v>957</v>
      </c>
    </row>
    <row r="243" spans="1:65" s="2" customFormat="1" ht="24.2" customHeight="1">
      <c r="A243" s="32"/>
      <c r="B243" s="144"/>
      <c r="C243" s="182" t="s">
        <v>375</v>
      </c>
      <c r="D243" s="182" t="s">
        <v>267</v>
      </c>
      <c r="E243" s="183" t="s">
        <v>958</v>
      </c>
      <c r="F243" s="184" t="s">
        <v>959</v>
      </c>
      <c r="G243" s="185" t="s">
        <v>289</v>
      </c>
      <c r="H243" s="186">
        <v>8</v>
      </c>
      <c r="I243" s="187"/>
      <c r="J243" s="188">
        <f t="shared" si="0"/>
        <v>0</v>
      </c>
      <c r="K243" s="184" t="s">
        <v>155</v>
      </c>
      <c r="L243" s="189"/>
      <c r="M243" s="190" t="s">
        <v>1</v>
      </c>
      <c r="N243" s="191" t="s">
        <v>41</v>
      </c>
      <c r="O243" s="58"/>
      <c r="P243" s="154">
        <f t="shared" si="1"/>
        <v>0</v>
      </c>
      <c r="Q243" s="154">
        <v>2.7E-2</v>
      </c>
      <c r="R243" s="154">
        <f t="shared" si="2"/>
        <v>0.216</v>
      </c>
      <c r="S243" s="154">
        <v>0</v>
      </c>
      <c r="T243" s="155">
        <f t="shared" si="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6" t="s">
        <v>99</v>
      </c>
      <c r="AT243" s="156" t="s">
        <v>267</v>
      </c>
      <c r="AU243" s="156" t="s">
        <v>86</v>
      </c>
      <c r="AY243" s="17" t="s">
        <v>149</v>
      </c>
      <c r="BE243" s="157">
        <f t="shared" si="4"/>
        <v>0</v>
      </c>
      <c r="BF243" s="157">
        <f t="shared" si="5"/>
        <v>0</v>
      </c>
      <c r="BG243" s="157">
        <f t="shared" si="6"/>
        <v>0</v>
      </c>
      <c r="BH243" s="157">
        <f t="shared" si="7"/>
        <v>0</v>
      </c>
      <c r="BI243" s="157">
        <f t="shared" si="8"/>
        <v>0</v>
      </c>
      <c r="BJ243" s="17" t="s">
        <v>84</v>
      </c>
      <c r="BK243" s="157">
        <f t="shared" si="9"/>
        <v>0</v>
      </c>
      <c r="BL243" s="17" t="s">
        <v>156</v>
      </c>
      <c r="BM243" s="156" t="s">
        <v>960</v>
      </c>
    </row>
    <row r="244" spans="1:65" s="2" customFormat="1" ht="14.45" customHeight="1">
      <c r="A244" s="32"/>
      <c r="B244" s="144"/>
      <c r="C244" s="182" t="s">
        <v>381</v>
      </c>
      <c r="D244" s="182" t="s">
        <v>267</v>
      </c>
      <c r="E244" s="183" t="s">
        <v>961</v>
      </c>
      <c r="F244" s="184" t="s">
        <v>962</v>
      </c>
      <c r="G244" s="185" t="s">
        <v>289</v>
      </c>
      <c r="H244" s="186">
        <v>5</v>
      </c>
      <c r="I244" s="187"/>
      <c r="J244" s="188">
        <f t="shared" si="0"/>
        <v>0</v>
      </c>
      <c r="K244" s="184" t="s">
        <v>155</v>
      </c>
      <c r="L244" s="189"/>
      <c r="M244" s="190" t="s">
        <v>1</v>
      </c>
      <c r="N244" s="191" t="s">
        <v>41</v>
      </c>
      <c r="O244" s="58"/>
      <c r="P244" s="154">
        <f t="shared" si="1"/>
        <v>0</v>
      </c>
      <c r="Q244" s="154">
        <v>0.111</v>
      </c>
      <c r="R244" s="154">
        <f t="shared" si="2"/>
        <v>0.55500000000000005</v>
      </c>
      <c r="S244" s="154">
        <v>0</v>
      </c>
      <c r="T244" s="155">
        <f t="shared" si="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6" t="s">
        <v>99</v>
      </c>
      <c r="AT244" s="156" t="s">
        <v>267</v>
      </c>
      <c r="AU244" s="156" t="s">
        <v>86</v>
      </c>
      <c r="AY244" s="17" t="s">
        <v>149</v>
      </c>
      <c r="BE244" s="157">
        <f t="shared" si="4"/>
        <v>0</v>
      </c>
      <c r="BF244" s="157">
        <f t="shared" si="5"/>
        <v>0</v>
      </c>
      <c r="BG244" s="157">
        <f t="shared" si="6"/>
        <v>0</v>
      </c>
      <c r="BH244" s="157">
        <f t="shared" si="7"/>
        <v>0</v>
      </c>
      <c r="BI244" s="157">
        <f t="shared" si="8"/>
        <v>0</v>
      </c>
      <c r="BJ244" s="17" t="s">
        <v>84</v>
      </c>
      <c r="BK244" s="157">
        <f t="shared" si="9"/>
        <v>0</v>
      </c>
      <c r="BL244" s="17" t="s">
        <v>156</v>
      </c>
      <c r="BM244" s="156" t="s">
        <v>963</v>
      </c>
    </row>
    <row r="245" spans="1:65" s="2" customFormat="1" ht="24.2" customHeight="1">
      <c r="A245" s="32"/>
      <c r="B245" s="144"/>
      <c r="C245" s="182" t="s">
        <v>387</v>
      </c>
      <c r="D245" s="182" t="s">
        <v>267</v>
      </c>
      <c r="E245" s="183" t="s">
        <v>964</v>
      </c>
      <c r="F245" s="184" t="s">
        <v>965</v>
      </c>
      <c r="G245" s="185" t="s">
        <v>289</v>
      </c>
      <c r="H245" s="186">
        <v>5</v>
      </c>
      <c r="I245" s="187"/>
      <c r="J245" s="188">
        <f t="shared" si="0"/>
        <v>0</v>
      </c>
      <c r="K245" s="184" t="s">
        <v>155</v>
      </c>
      <c r="L245" s="189"/>
      <c r="M245" s="190" t="s">
        <v>1</v>
      </c>
      <c r="N245" s="191" t="s">
        <v>41</v>
      </c>
      <c r="O245" s="58"/>
      <c r="P245" s="154">
        <f t="shared" si="1"/>
        <v>0</v>
      </c>
      <c r="Q245" s="154">
        <v>0.04</v>
      </c>
      <c r="R245" s="154">
        <f t="shared" si="2"/>
        <v>0.2</v>
      </c>
      <c r="S245" s="154">
        <v>0</v>
      </c>
      <c r="T245" s="155">
        <f t="shared" si="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6" t="s">
        <v>99</v>
      </c>
      <c r="AT245" s="156" t="s">
        <v>267</v>
      </c>
      <c r="AU245" s="156" t="s">
        <v>86</v>
      </c>
      <c r="AY245" s="17" t="s">
        <v>149</v>
      </c>
      <c r="BE245" s="157">
        <f t="shared" si="4"/>
        <v>0</v>
      </c>
      <c r="BF245" s="157">
        <f t="shared" si="5"/>
        <v>0</v>
      </c>
      <c r="BG245" s="157">
        <f t="shared" si="6"/>
        <v>0</v>
      </c>
      <c r="BH245" s="157">
        <f t="shared" si="7"/>
        <v>0</v>
      </c>
      <c r="BI245" s="157">
        <f t="shared" si="8"/>
        <v>0</v>
      </c>
      <c r="BJ245" s="17" t="s">
        <v>84</v>
      </c>
      <c r="BK245" s="157">
        <f t="shared" si="9"/>
        <v>0</v>
      </c>
      <c r="BL245" s="17" t="s">
        <v>156</v>
      </c>
      <c r="BM245" s="156" t="s">
        <v>966</v>
      </c>
    </row>
    <row r="246" spans="1:65" s="2" customFormat="1" ht="14.45" customHeight="1">
      <c r="A246" s="32"/>
      <c r="B246" s="144"/>
      <c r="C246" s="182" t="s">
        <v>392</v>
      </c>
      <c r="D246" s="182" t="s">
        <v>267</v>
      </c>
      <c r="E246" s="183" t="s">
        <v>967</v>
      </c>
      <c r="F246" s="184" t="s">
        <v>968</v>
      </c>
      <c r="G246" s="185" t="s">
        <v>289</v>
      </c>
      <c r="H246" s="186">
        <v>3</v>
      </c>
      <c r="I246" s="187"/>
      <c r="J246" s="188">
        <f t="shared" si="0"/>
        <v>0</v>
      </c>
      <c r="K246" s="184" t="s">
        <v>155</v>
      </c>
      <c r="L246" s="189"/>
      <c r="M246" s="190" t="s">
        <v>1</v>
      </c>
      <c r="N246" s="191" t="s">
        <v>41</v>
      </c>
      <c r="O246" s="58"/>
      <c r="P246" s="154">
        <f t="shared" si="1"/>
        <v>0</v>
      </c>
      <c r="Q246" s="154">
        <v>5.8000000000000003E-2</v>
      </c>
      <c r="R246" s="154">
        <f t="shared" si="2"/>
        <v>0.17400000000000002</v>
      </c>
      <c r="S246" s="154">
        <v>0</v>
      </c>
      <c r="T246" s="155">
        <f t="shared" si="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6" t="s">
        <v>99</v>
      </c>
      <c r="AT246" s="156" t="s">
        <v>267</v>
      </c>
      <c r="AU246" s="156" t="s">
        <v>86</v>
      </c>
      <c r="AY246" s="17" t="s">
        <v>149</v>
      </c>
      <c r="BE246" s="157">
        <f t="shared" si="4"/>
        <v>0</v>
      </c>
      <c r="BF246" s="157">
        <f t="shared" si="5"/>
        <v>0</v>
      </c>
      <c r="BG246" s="157">
        <f t="shared" si="6"/>
        <v>0</v>
      </c>
      <c r="BH246" s="157">
        <f t="shared" si="7"/>
        <v>0</v>
      </c>
      <c r="BI246" s="157">
        <f t="shared" si="8"/>
        <v>0</v>
      </c>
      <c r="BJ246" s="17" t="s">
        <v>84</v>
      </c>
      <c r="BK246" s="157">
        <f t="shared" si="9"/>
        <v>0</v>
      </c>
      <c r="BL246" s="17" t="s">
        <v>156</v>
      </c>
      <c r="BM246" s="156" t="s">
        <v>969</v>
      </c>
    </row>
    <row r="247" spans="1:65" s="2" customFormat="1" ht="24.2" customHeight="1">
      <c r="A247" s="32"/>
      <c r="B247" s="144"/>
      <c r="C247" s="182" t="s">
        <v>396</v>
      </c>
      <c r="D247" s="182" t="s">
        <v>267</v>
      </c>
      <c r="E247" s="183" t="s">
        <v>970</v>
      </c>
      <c r="F247" s="184" t="s">
        <v>971</v>
      </c>
      <c r="G247" s="185" t="s">
        <v>289</v>
      </c>
      <c r="H247" s="186">
        <v>8</v>
      </c>
      <c r="I247" s="187"/>
      <c r="J247" s="188">
        <f t="shared" si="0"/>
        <v>0</v>
      </c>
      <c r="K247" s="184" t="s">
        <v>155</v>
      </c>
      <c r="L247" s="189"/>
      <c r="M247" s="190" t="s">
        <v>1</v>
      </c>
      <c r="N247" s="191" t="s">
        <v>41</v>
      </c>
      <c r="O247" s="58"/>
      <c r="P247" s="154">
        <f t="shared" si="1"/>
        <v>0</v>
      </c>
      <c r="Q247" s="154">
        <v>0.08</v>
      </c>
      <c r="R247" s="154">
        <f t="shared" si="2"/>
        <v>0.64</v>
      </c>
      <c r="S247" s="154">
        <v>0</v>
      </c>
      <c r="T247" s="155">
        <f t="shared" si="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6" t="s">
        <v>99</v>
      </c>
      <c r="AT247" s="156" t="s">
        <v>267</v>
      </c>
      <c r="AU247" s="156" t="s">
        <v>86</v>
      </c>
      <c r="AY247" s="17" t="s">
        <v>149</v>
      </c>
      <c r="BE247" s="157">
        <f t="shared" si="4"/>
        <v>0</v>
      </c>
      <c r="BF247" s="157">
        <f t="shared" si="5"/>
        <v>0</v>
      </c>
      <c r="BG247" s="157">
        <f t="shared" si="6"/>
        <v>0</v>
      </c>
      <c r="BH247" s="157">
        <f t="shared" si="7"/>
        <v>0</v>
      </c>
      <c r="BI247" s="157">
        <f t="shared" si="8"/>
        <v>0</v>
      </c>
      <c r="BJ247" s="17" t="s">
        <v>84</v>
      </c>
      <c r="BK247" s="157">
        <f t="shared" si="9"/>
        <v>0</v>
      </c>
      <c r="BL247" s="17" t="s">
        <v>156</v>
      </c>
      <c r="BM247" s="156" t="s">
        <v>972</v>
      </c>
    </row>
    <row r="248" spans="1:65" s="2" customFormat="1" ht="24.2" customHeight="1">
      <c r="A248" s="32"/>
      <c r="B248" s="144"/>
      <c r="C248" s="182" t="s">
        <v>400</v>
      </c>
      <c r="D248" s="182" t="s">
        <v>267</v>
      </c>
      <c r="E248" s="183" t="s">
        <v>973</v>
      </c>
      <c r="F248" s="184" t="s">
        <v>974</v>
      </c>
      <c r="G248" s="185" t="s">
        <v>289</v>
      </c>
      <c r="H248" s="186">
        <v>8</v>
      </c>
      <c r="I248" s="187"/>
      <c r="J248" s="188">
        <f t="shared" si="0"/>
        <v>0</v>
      </c>
      <c r="K248" s="184" t="s">
        <v>155</v>
      </c>
      <c r="L248" s="189"/>
      <c r="M248" s="190" t="s">
        <v>1</v>
      </c>
      <c r="N248" s="191" t="s">
        <v>41</v>
      </c>
      <c r="O248" s="58"/>
      <c r="P248" s="154">
        <f t="shared" si="1"/>
        <v>0</v>
      </c>
      <c r="Q248" s="154">
        <v>7.1999999999999995E-2</v>
      </c>
      <c r="R248" s="154">
        <f t="shared" si="2"/>
        <v>0.57599999999999996</v>
      </c>
      <c r="S248" s="154">
        <v>0</v>
      </c>
      <c r="T248" s="155">
        <f t="shared" si="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6" t="s">
        <v>99</v>
      </c>
      <c r="AT248" s="156" t="s">
        <v>267</v>
      </c>
      <c r="AU248" s="156" t="s">
        <v>86</v>
      </c>
      <c r="AY248" s="17" t="s">
        <v>149</v>
      </c>
      <c r="BE248" s="157">
        <f t="shared" si="4"/>
        <v>0</v>
      </c>
      <c r="BF248" s="157">
        <f t="shared" si="5"/>
        <v>0</v>
      </c>
      <c r="BG248" s="157">
        <f t="shared" si="6"/>
        <v>0</v>
      </c>
      <c r="BH248" s="157">
        <f t="shared" si="7"/>
        <v>0</v>
      </c>
      <c r="BI248" s="157">
        <f t="shared" si="8"/>
        <v>0</v>
      </c>
      <c r="BJ248" s="17" t="s">
        <v>84</v>
      </c>
      <c r="BK248" s="157">
        <f t="shared" si="9"/>
        <v>0</v>
      </c>
      <c r="BL248" s="17" t="s">
        <v>156</v>
      </c>
      <c r="BM248" s="156" t="s">
        <v>975</v>
      </c>
    </row>
    <row r="249" spans="1:65" s="2" customFormat="1" ht="24.2" customHeight="1">
      <c r="A249" s="32"/>
      <c r="B249" s="144"/>
      <c r="C249" s="182" t="s">
        <v>406</v>
      </c>
      <c r="D249" s="182" t="s">
        <v>267</v>
      </c>
      <c r="E249" s="183" t="s">
        <v>976</v>
      </c>
      <c r="F249" s="184" t="s">
        <v>977</v>
      </c>
      <c r="G249" s="185" t="s">
        <v>289</v>
      </c>
      <c r="H249" s="186">
        <v>5</v>
      </c>
      <c r="I249" s="187"/>
      <c r="J249" s="188">
        <f t="shared" si="0"/>
        <v>0</v>
      </c>
      <c r="K249" s="184" t="s">
        <v>155</v>
      </c>
      <c r="L249" s="189"/>
      <c r="M249" s="190" t="s">
        <v>1</v>
      </c>
      <c r="N249" s="191" t="s">
        <v>41</v>
      </c>
      <c r="O249" s="58"/>
      <c r="P249" s="154">
        <f t="shared" si="1"/>
        <v>0</v>
      </c>
      <c r="Q249" s="154">
        <v>8.0000000000000002E-3</v>
      </c>
      <c r="R249" s="154">
        <f t="shared" si="2"/>
        <v>0.04</v>
      </c>
      <c r="S249" s="154">
        <v>0</v>
      </c>
      <c r="T249" s="155">
        <f t="shared" si="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6" t="s">
        <v>99</v>
      </c>
      <c r="AT249" s="156" t="s">
        <v>267</v>
      </c>
      <c r="AU249" s="156" t="s">
        <v>86</v>
      </c>
      <c r="AY249" s="17" t="s">
        <v>149</v>
      </c>
      <c r="BE249" s="157">
        <f t="shared" si="4"/>
        <v>0</v>
      </c>
      <c r="BF249" s="157">
        <f t="shared" si="5"/>
        <v>0</v>
      </c>
      <c r="BG249" s="157">
        <f t="shared" si="6"/>
        <v>0</v>
      </c>
      <c r="BH249" s="157">
        <f t="shared" si="7"/>
        <v>0</v>
      </c>
      <c r="BI249" s="157">
        <f t="shared" si="8"/>
        <v>0</v>
      </c>
      <c r="BJ249" s="17" t="s">
        <v>84</v>
      </c>
      <c r="BK249" s="157">
        <f t="shared" si="9"/>
        <v>0</v>
      </c>
      <c r="BL249" s="17" t="s">
        <v>156</v>
      </c>
      <c r="BM249" s="156" t="s">
        <v>978</v>
      </c>
    </row>
    <row r="250" spans="1:65" s="2" customFormat="1" ht="37.9" customHeight="1">
      <c r="A250" s="32"/>
      <c r="B250" s="144"/>
      <c r="C250" s="145" t="s">
        <v>410</v>
      </c>
      <c r="D250" s="145" t="s">
        <v>151</v>
      </c>
      <c r="E250" s="146" t="s">
        <v>979</v>
      </c>
      <c r="F250" s="147" t="s">
        <v>980</v>
      </c>
      <c r="G250" s="148" t="s">
        <v>289</v>
      </c>
      <c r="H250" s="149">
        <v>1</v>
      </c>
      <c r="I250" s="150"/>
      <c r="J250" s="151">
        <f t="shared" si="0"/>
        <v>0</v>
      </c>
      <c r="K250" s="147" t="s">
        <v>1</v>
      </c>
      <c r="L250" s="33"/>
      <c r="M250" s="152" t="s">
        <v>1</v>
      </c>
      <c r="N250" s="153" t="s">
        <v>41</v>
      </c>
      <c r="O250" s="58"/>
      <c r="P250" s="154">
        <f t="shared" si="1"/>
        <v>0</v>
      </c>
      <c r="Q250" s="154">
        <v>0.70121</v>
      </c>
      <c r="R250" s="154">
        <f t="shared" si="2"/>
        <v>0.70121</v>
      </c>
      <c r="S250" s="154">
        <v>0.45</v>
      </c>
      <c r="T250" s="155">
        <f t="shared" si="3"/>
        <v>0.45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6" t="s">
        <v>156</v>
      </c>
      <c r="AT250" s="156" t="s">
        <v>151</v>
      </c>
      <c r="AU250" s="156" t="s">
        <v>86</v>
      </c>
      <c r="AY250" s="17" t="s">
        <v>149</v>
      </c>
      <c r="BE250" s="157">
        <f t="shared" si="4"/>
        <v>0</v>
      </c>
      <c r="BF250" s="157">
        <f t="shared" si="5"/>
        <v>0</v>
      </c>
      <c r="BG250" s="157">
        <f t="shared" si="6"/>
        <v>0</v>
      </c>
      <c r="BH250" s="157">
        <f t="shared" si="7"/>
        <v>0</v>
      </c>
      <c r="BI250" s="157">
        <f t="shared" si="8"/>
        <v>0</v>
      </c>
      <c r="BJ250" s="17" t="s">
        <v>84</v>
      </c>
      <c r="BK250" s="157">
        <f t="shared" si="9"/>
        <v>0</v>
      </c>
      <c r="BL250" s="17" t="s">
        <v>156</v>
      </c>
      <c r="BM250" s="156" t="s">
        <v>981</v>
      </c>
    </row>
    <row r="251" spans="1:65" s="2" customFormat="1" ht="24.2" customHeight="1">
      <c r="A251" s="32"/>
      <c r="B251" s="144"/>
      <c r="C251" s="145" t="s">
        <v>414</v>
      </c>
      <c r="D251" s="145" t="s">
        <v>151</v>
      </c>
      <c r="E251" s="146" t="s">
        <v>982</v>
      </c>
      <c r="F251" s="147" t="s">
        <v>983</v>
      </c>
      <c r="G251" s="148" t="s">
        <v>289</v>
      </c>
      <c r="H251" s="149">
        <v>1</v>
      </c>
      <c r="I251" s="150"/>
      <c r="J251" s="151">
        <f t="shared" si="0"/>
        <v>0</v>
      </c>
      <c r="K251" s="147" t="s">
        <v>1</v>
      </c>
      <c r="L251" s="33"/>
      <c r="M251" s="152" t="s">
        <v>1</v>
      </c>
      <c r="N251" s="153" t="s">
        <v>41</v>
      </c>
      <c r="O251" s="58"/>
      <c r="P251" s="154">
        <f t="shared" si="1"/>
        <v>0</v>
      </c>
      <c r="Q251" s="154">
        <v>0.67850999999999995</v>
      </c>
      <c r="R251" s="154">
        <f t="shared" si="2"/>
        <v>0.67850999999999995</v>
      </c>
      <c r="S251" s="154">
        <v>0.45</v>
      </c>
      <c r="T251" s="155">
        <f t="shared" si="3"/>
        <v>0.45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6" t="s">
        <v>156</v>
      </c>
      <c r="AT251" s="156" t="s">
        <v>151</v>
      </c>
      <c r="AU251" s="156" t="s">
        <v>86</v>
      </c>
      <c r="AY251" s="17" t="s">
        <v>149</v>
      </c>
      <c r="BE251" s="157">
        <f t="shared" si="4"/>
        <v>0</v>
      </c>
      <c r="BF251" s="157">
        <f t="shared" si="5"/>
        <v>0</v>
      </c>
      <c r="BG251" s="157">
        <f t="shared" si="6"/>
        <v>0</v>
      </c>
      <c r="BH251" s="157">
        <f t="shared" si="7"/>
        <v>0</v>
      </c>
      <c r="BI251" s="157">
        <f t="shared" si="8"/>
        <v>0</v>
      </c>
      <c r="BJ251" s="17" t="s">
        <v>84</v>
      </c>
      <c r="BK251" s="157">
        <f t="shared" si="9"/>
        <v>0</v>
      </c>
      <c r="BL251" s="17" t="s">
        <v>156</v>
      </c>
      <c r="BM251" s="156" t="s">
        <v>984</v>
      </c>
    </row>
    <row r="252" spans="1:65" s="2" customFormat="1" ht="24.2" customHeight="1">
      <c r="A252" s="32"/>
      <c r="B252" s="144"/>
      <c r="C252" s="145" t="s">
        <v>418</v>
      </c>
      <c r="D252" s="145" t="s">
        <v>151</v>
      </c>
      <c r="E252" s="146" t="s">
        <v>985</v>
      </c>
      <c r="F252" s="147" t="s">
        <v>986</v>
      </c>
      <c r="G252" s="148" t="s">
        <v>289</v>
      </c>
      <c r="H252" s="149">
        <v>8</v>
      </c>
      <c r="I252" s="150"/>
      <c r="J252" s="151">
        <f t="shared" si="0"/>
        <v>0</v>
      </c>
      <c r="K252" s="147" t="s">
        <v>155</v>
      </c>
      <c r="L252" s="33"/>
      <c r="M252" s="152" t="s">
        <v>1</v>
      </c>
      <c r="N252" s="153" t="s">
        <v>41</v>
      </c>
      <c r="O252" s="58"/>
      <c r="P252" s="154">
        <f t="shared" si="1"/>
        <v>0</v>
      </c>
      <c r="Q252" s="154">
        <v>0.21734000000000001</v>
      </c>
      <c r="R252" s="154">
        <f t="shared" si="2"/>
        <v>1.73872</v>
      </c>
      <c r="S252" s="154">
        <v>0</v>
      </c>
      <c r="T252" s="155">
        <f t="shared" si="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6" t="s">
        <v>156</v>
      </c>
      <c r="AT252" s="156" t="s">
        <v>151</v>
      </c>
      <c r="AU252" s="156" t="s">
        <v>86</v>
      </c>
      <c r="AY252" s="17" t="s">
        <v>149</v>
      </c>
      <c r="BE252" s="157">
        <f t="shared" si="4"/>
        <v>0</v>
      </c>
      <c r="BF252" s="157">
        <f t="shared" si="5"/>
        <v>0</v>
      </c>
      <c r="BG252" s="157">
        <f t="shared" si="6"/>
        <v>0</v>
      </c>
      <c r="BH252" s="157">
        <f t="shared" si="7"/>
        <v>0</v>
      </c>
      <c r="BI252" s="157">
        <f t="shared" si="8"/>
        <v>0</v>
      </c>
      <c r="BJ252" s="17" t="s">
        <v>84</v>
      </c>
      <c r="BK252" s="157">
        <f t="shared" si="9"/>
        <v>0</v>
      </c>
      <c r="BL252" s="17" t="s">
        <v>156</v>
      </c>
      <c r="BM252" s="156" t="s">
        <v>987</v>
      </c>
    </row>
    <row r="253" spans="1:65" s="2" customFormat="1" ht="14.45" customHeight="1">
      <c r="A253" s="32"/>
      <c r="B253" s="144"/>
      <c r="C253" s="182" t="s">
        <v>423</v>
      </c>
      <c r="D253" s="182" t="s">
        <v>267</v>
      </c>
      <c r="E253" s="183" t="s">
        <v>988</v>
      </c>
      <c r="F253" s="184" t="s">
        <v>989</v>
      </c>
      <c r="G253" s="185" t="s">
        <v>289</v>
      </c>
      <c r="H253" s="186">
        <v>8</v>
      </c>
      <c r="I253" s="187"/>
      <c r="J253" s="188">
        <f t="shared" si="0"/>
        <v>0</v>
      </c>
      <c r="K253" s="184" t="s">
        <v>155</v>
      </c>
      <c r="L253" s="189"/>
      <c r="M253" s="190" t="s">
        <v>1</v>
      </c>
      <c r="N253" s="191" t="s">
        <v>41</v>
      </c>
      <c r="O253" s="58"/>
      <c r="P253" s="154">
        <f t="shared" si="1"/>
        <v>0</v>
      </c>
      <c r="Q253" s="154">
        <v>5.0599999999999999E-2</v>
      </c>
      <c r="R253" s="154">
        <f t="shared" si="2"/>
        <v>0.40479999999999999</v>
      </c>
      <c r="S253" s="154">
        <v>0</v>
      </c>
      <c r="T253" s="155">
        <f t="shared" si="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6" t="s">
        <v>99</v>
      </c>
      <c r="AT253" s="156" t="s">
        <v>267</v>
      </c>
      <c r="AU253" s="156" t="s">
        <v>86</v>
      </c>
      <c r="AY253" s="17" t="s">
        <v>149</v>
      </c>
      <c r="BE253" s="157">
        <f t="shared" si="4"/>
        <v>0</v>
      </c>
      <c r="BF253" s="157">
        <f t="shared" si="5"/>
        <v>0</v>
      </c>
      <c r="BG253" s="157">
        <f t="shared" si="6"/>
        <v>0</v>
      </c>
      <c r="BH253" s="157">
        <f t="shared" si="7"/>
        <v>0</v>
      </c>
      <c r="BI253" s="157">
        <f t="shared" si="8"/>
        <v>0</v>
      </c>
      <c r="BJ253" s="17" t="s">
        <v>84</v>
      </c>
      <c r="BK253" s="157">
        <f t="shared" si="9"/>
        <v>0</v>
      </c>
      <c r="BL253" s="17" t="s">
        <v>156</v>
      </c>
      <c r="BM253" s="156" t="s">
        <v>990</v>
      </c>
    </row>
    <row r="254" spans="1:65" s="2" customFormat="1" ht="24.2" customHeight="1">
      <c r="A254" s="32"/>
      <c r="B254" s="144"/>
      <c r="C254" s="182" t="s">
        <v>428</v>
      </c>
      <c r="D254" s="182" t="s">
        <v>267</v>
      </c>
      <c r="E254" s="183" t="s">
        <v>991</v>
      </c>
      <c r="F254" s="184" t="s">
        <v>992</v>
      </c>
      <c r="G254" s="185" t="s">
        <v>289</v>
      </c>
      <c r="H254" s="186">
        <v>8</v>
      </c>
      <c r="I254" s="187"/>
      <c r="J254" s="188">
        <f t="shared" si="0"/>
        <v>0</v>
      </c>
      <c r="K254" s="184" t="s">
        <v>155</v>
      </c>
      <c r="L254" s="189"/>
      <c r="M254" s="190" t="s">
        <v>1</v>
      </c>
      <c r="N254" s="191" t="s">
        <v>41</v>
      </c>
      <c r="O254" s="58"/>
      <c r="P254" s="154">
        <f t="shared" si="1"/>
        <v>0</v>
      </c>
      <c r="Q254" s="154">
        <v>4.0000000000000001E-3</v>
      </c>
      <c r="R254" s="154">
        <f t="shared" si="2"/>
        <v>3.2000000000000001E-2</v>
      </c>
      <c r="S254" s="154">
        <v>0</v>
      </c>
      <c r="T254" s="155">
        <f t="shared" si="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6" t="s">
        <v>99</v>
      </c>
      <c r="AT254" s="156" t="s">
        <v>267</v>
      </c>
      <c r="AU254" s="156" t="s">
        <v>86</v>
      </c>
      <c r="AY254" s="17" t="s">
        <v>149</v>
      </c>
      <c r="BE254" s="157">
        <f t="shared" si="4"/>
        <v>0</v>
      </c>
      <c r="BF254" s="157">
        <f t="shared" si="5"/>
        <v>0</v>
      </c>
      <c r="BG254" s="157">
        <f t="shared" si="6"/>
        <v>0</v>
      </c>
      <c r="BH254" s="157">
        <f t="shared" si="7"/>
        <v>0</v>
      </c>
      <c r="BI254" s="157">
        <f t="shared" si="8"/>
        <v>0</v>
      </c>
      <c r="BJ254" s="17" t="s">
        <v>84</v>
      </c>
      <c r="BK254" s="157">
        <f t="shared" si="9"/>
        <v>0</v>
      </c>
      <c r="BL254" s="17" t="s">
        <v>156</v>
      </c>
      <c r="BM254" s="156" t="s">
        <v>993</v>
      </c>
    </row>
    <row r="255" spans="1:65" s="2" customFormat="1" ht="24.2" customHeight="1">
      <c r="A255" s="32"/>
      <c r="B255" s="144"/>
      <c r="C255" s="145" t="s">
        <v>432</v>
      </c>
      <c r="D255" s="145" t="s">
        <v>151</v>
      </c>
      <c r="E255" s="146" t="s">
        <v>994</v>
      </c>
      <c r="F255" s="147" t="s">
        <v>995</v>
      </c>
      <c r="G255" s="148" t="s">
        <v>289</v>
      </c>
      <c r="H255" s="149">
        <v>3</v>
      </c>
      <c r="I255" s="150"/>
      <c r="J255" s="151">
        <f t="shared" si="0"/>
        <v>0</v>
      </c>
      <c r="K255" s="147" t="s">
        <v>155</v>
      </c>
      <c r="L255" s="33"/>
      <c r="M255" s="152" t="s">
        <v>1</v>
      </c>
      <c r="N255" s="153" t="s">
        <v>41</v>
      </c>
      <c r="O255" s="58"/>
      <c r="P255" s="154">
        <f t="shared" si="1"/>
        <v>0</v>
      </c>
      <c r="Q255" s="154">
        <v>0</v>
      </c>
      <c r="R255" s="154">
        <f t="shared" si="2"/>
        <v>0</v>
      </c>
      <c r="S255" s="154">
        <v>0.2</v>
      </c>
      <c r="T255" s="155">
        <f t="shared" si="3"/>
        <v>0.60000000000000009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6" t="s">
        <v>156</v>
      </c>
      <c r="AT255" s="156" t="s">
        <v>151</v>
      </c>
      <c r="AU255" s="156" t="s">
        <v>86</v>
      </c>
      <c r="AY255" s="17" t="s">
        <v>149</v>
      </c>
      <c r="BE255" s="157">
        <f t="shared" si="4"/>
        <v>0</v>
      </c>
      <c r="BF255" s="157">
        <f t="shared" si="5"/>
        <v>0</v>
      </c>
      <c r="BG255" s="157">
        <f t="shared" si="6"/>
        <v>0</v>
      </c>
      <c r="BH255" s="157">
        <f t="shared" si="7"/>
        <v>0</v>
      </c>
      <c r="BI255" s="157">
        <f t="shared" si="8"/>
        <v>0</v>
      </c>
      <c r="BJ255" s="17" t="s">
        <v>84</v>
      </c>
      <c r="BK255" s="157">
        <f t="shared" si="9"/>
        <v>0</v>
      </c>
      <c r="BL255" s="17" t="s">
        <v>156</v>
      </c>
      <c r="BM255" s="156" t="s">
        <v>996</v>
      </c>
    </row>
    <row r="256" spans="1:65" s="2" customFormat="1" ht="24.2" customHeight="1">
      <c r="A256" s="32"/>
      <c r="B256" s="144"/>
      <c r="C256" s="145" t="s">
        <v>438</v>
      </c>
      <c r="D256" s="145" t="s">
        <v>151</v>
      </c>
      <c r="E256" s="146" t="s">
        <v>997</v>
      </c>
      <c r="F256" s="147" t="s">
        <v>998</v>
      </c>
      <c r="G256" s="148" t="s">
        <v>289</v>
      </c>
      <c r="H256" s="149">
        <v>1</v>
      </c>
      <c r="I256" s="150"/>
      <c r="J256" s="151">
        <f t="shared" si="0"/>
        <v>0</v>
      </c>
      <c r="K256" s="147" t="s">
        <v>155</v>
      </c>
      <c r="L256" s="33"/>
      <c r="M256" s="152" t="s">
        <v>1</v>
      </c>
      <c r="N256" s="153" t="s">
        <v>41</v>
      </c>
      <c r="O256" s="58"/>
      <c r="P256" s="154">
        <f t="shared" si="1"/>
        <v>0</v>
      </c>
      <c r="Q256" s="154">
        <v>0.31108000000000002</v>
      </c>
      <c r="R256" s="154">
        <f t="shared" si="2"/>
        <v>0.31108000000000002</v>
      </c>
      <c r="S256" s="154">
        <v>0</v>
      </c>
      <c r="T256" s="155">
        <f t="shared" si="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6" t="s">
        <v>156</v>
      </c>
      <c r="AT256" s="156" t="s">
        <v>151</v>
      </c>
      <c r="AU256" s="156" t="s">
        <v>86</v>
      </c>
      <c r="AY256" s="17" t="s">
        <v>149</v>
      </c>
      <c r="BE256" s="157">
        <f t="shared" si="4"/>
        <v>0</v>
      </c>
      <c r="BF256" s="157">
        <f t="shared" si="5"/>
        <v>0</v>
      </c>
      <c r="BG256" s="157">
        <f t="shared" si="6"/>
        <v>0</v>
      </c>
      <c r="BH256" s="157">
        <f t="shared" si="7"/>
        <v>0</v>
      </c>
      <c r="BI256" s="157">
        <f t="shared" si="8"/>
        <v>0</v>
      </c>
      <c r="BJ256" s="17" t="s">
        <v>84</v>
      </c>
      <c r="BK256" s="157">
        <f t="shared" si="9"/>
        <v>0</v>
      </c>
      <c r="BL256" s="17" t="s">
        <v>156</v>
      </c>
      <c r="BM256" s="156" t="s">
        <v>999</v>
      </c>
    </row>
    <row r="257" spans="1:65" s="2" customFormat="1" ht="14.45" customHeight="1">
      <c r="A257" s="32"/>
      <c r="B257" s="144"/>
      <c r="C257" s="145" t="s">
        <v>444</v>
      </c>
      <c r="D257" s="145" t="s">
        <v>151</v>
      </c>
      <c r="E257" s="146" t="s">
        <v>1000</v>
      </c>
      <c r="F257" s="147" t="s">
        <v>1001</v>
      </c>
      <c r="G257" s="148" t="s">
        <v>289</v>
      </c>
      <c r="H257" s="149">
        <v>4</v>
      </c>
      <c r="I257" s="150"/>
      <c r="J257" s="151">
        <f t="shared" si="0"/>
        <v>0</v>
      </c>
      <c r="K257" s="147" t="s">
        <v>1</v>
      </c>
      <c r="L257" s="33"/>
      <c r="M257" s="152" t="s">
        <v>1</v>
      </c>
      <c r="N257" s="153" t="s">
        <v>41</v>
      </c>
      <c r="O257" s="58"/>
      <c r="P257" s="154">
        <f t="shared" si="1"/>
        <v>0</v>
      </c>
      <c r="Q257" s="154">
        <v>0.31108000000000002</v>
      </c>
      <c r="R257" s="154">
        <f t="shared" si="2"/>
        <v>1.2443200000000001</v>
      </c>
      <c r="S257" s="154">
        <v>0</v>
      </c>
      <c r="T257" s="155">
        <f t="shared" si="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6" t="s">
        <v>156</v>
      </c>
      <c r="AT257" s="156" t="s">
        <v>151</v>
      </c>
      <c r="AU257" s="156" t="s">
        <v>86</v>
      </c>
      <c r="AY257" s="17" t="s">
        <v>149</v>
      </c>
      <c r="BE257" s="157">
        <f t="shared" si="4"/>
        <v>0</v>
      </c>
      <c r="BF257" s="157">
        <f t="shared" si="5"/>
        <v>0</v>
      </c>
      <c r="BG257" s="157">
        <f t="shared" si="6"/>
        <v>0</v>
      </c>
      <c r="BH257" s="157">
        <f t="shared" si="7"/>
        <v>0</v>
      </c>
      <c r="BI257" s="157">
        <f t="shared" si="8"/>
        <v>0</v>
      </c>
      <c r="BJ257" s="17" t="s">
        <v>84</v>
      </c>
      <c r="BK257" s="157">
        <f t="shared" si="9"/>
        <v>0</v>
      </c>
      <c r="BL257" s="17" t="s">
        <v>156</v>
      </c>
      <c r="BM257" s="156" t="s">
        <v>1002</v>
      </c>
    </row>
    <row r="258" spans="1:65" s="12" customFormat="1" ht="22.9" customHeight="1">
      <c r="B258" s="131"/>
      <c r="D258" s="132" t="s">
        <v>75</v>
      </c>
      <c r="E258" s="142" t="s">
        <v>188</v>
      </c>
      <c r="F258" s="142" t="s">
        <v>443</v>
      </c>
      <c r="I258" s="134"/>
      <c r="J258" s="143">
        <f>BK258</f>
        <v>0</v>
      </c>
      <c r="L258" s="131"/>
      <c r="M258" s="136"/>
      <c r="N258" s="137"/>
      <c r="O258" s="137"/>
      <c r="P258" s="138">
        <f>SUM(P259:P262)</f>
        <v>0</v>
      </c>
      <c r="Q258" s="137"/>
      <c r="R258" s="138">
        <f>SUM(R259:R262)</f>
        <v>5.1800000000000001E-4</v>
      </c>
      <c r="S258" s="137"/>
      <c r="T258" s="139">
        <f>SUM(T259:T262)</f>
        <v>2.52E-2</v>
      </c>
      <c r="AR258" s="132" t="s">
        <v>84</v>
      </c>
      <c r="AT258" s="140" t="s">
        <v>75</v>
      </c>
      <c r="AU258" s="140" t="s">
        <v>84</v>
      </c>
      <c r="AY258" s="132" t="s">
        <v>149</v>
      </c>
      <c r="BK258" s="141">
        <f>SUM(BK259:BK262)</f>
        <v>0</v>
      </c>
    </row>
    <row r="259" spans="1:65" s="2" customFormat="1" ht="14.45" customHeight="1">
      <c r="A259" s="32"/>
      <c r="B259" s="144"/>
      <c r="C259" s="145" t="s">
        <v>449</v>
      </c>
      <c r="D259" s="145" t="s">
        <v>151</v>
      </c>
      <c r="E259" s="146" t="s">
        <v>748</v>
      </c>
      <c r="F259" s="147" t="s">
        <v>749</v>
      </c>
      <c r="G259" s="148" t="s">
        <v>179</v>
      </c>
      <c r="H259" s="149">
        <v>9</v>
      </c>
      <c r="I259" s="150"/>
      <c r="J259" s="151">
        <f>ROUND(I259*H259,2)</f>
        <v>0</v>
      </c>
      <c r="K259" s="147" t="s">
        <v>155</v>
      </c>
      <c r="L259" s="33"/>
      <c r="M259" s="152" t="s">
        <v>1</v>
      </c>
      <c r="N259" s="153" t="s">
        <v>41</v>
      </c>
      <c r="O259" s="58"/>
      <c r="P259" s="154">
        <f>O259*H259</f>
        <v>0</v>
      </c>
      <c r="Q259" s="154">
        <v>0</v>
      </c>
      <c r="R259" s="154">
        <f>Q259*H259</f>
        <v>0</v>
      </c>
      <c r="S259" s="154">
        <v>0</v>
      </c>
      <c r="T259" s="155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6" t="s">
        <v>156</v>
      </c>
      <c r="AT259" s="156" t="s">
        <v>151</v>
      </c>
      <c r="AU259" s="156" t="s">
        <v>86</v>
      </c>
      <c r="AY259" s="17" t="s">
        <v>149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84</v>
      </c>
      <c r="BK259" s="157">
        <f>ROUND(I259*H259,2)</f>
        <v>0</v>
      </c>
      <c r="BL259" s="17" t="s">
        <v>156</v>
      </c>
      <c r="BM259" s="156" t="s">
        <v>1003</v>
      </c>
    </row>
    <row r="260" spans="1:65" s="13" customFormat="1" ht="11.25">
      <c r="B260" s="158"/>
      <c r="D260" s="159" t="s">
        <v>181</v>
      </c>
      <c r="E260" s="160" t="s">
        <v>1</v>
      </c>
      <c r="F260" s="161" t="s">
        <v>1004</v>
      </c>
      <c r="H260" s="162">
        <v>9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181</v>
      </c>
      <c r="AU260" s="160" t="s">
        <v>86</v>
      </c>
      <c r="AV260" s="13" t="s">
        <v>86</v>
      </c>
      <c r="AW260" s="13" t="s">
        <v>32</v>
      </c>
      <c r="AX260" s="13" t="s">
        <v>84</v>
      </c>
      <c r="AY260" s="160" t="s">
        <v>149</v>
      </c>
    </row>
    <row r="261" spans="1:65" s="2" customFormat="1" ht="24.2" customHeight="1">
      <c r="A261" s="32"/>
      <c r="B261" s="144"/>
      <c r="C261" s="145" t="s">
        <v>453</v>
      </c>
      <c r="D261" s="145" t="s">
        <v>151</v>
      </c>
      <c r="E261" s="146" t="s">
        <v>1005</v>
      </c>
      <c r="F261" s="147" t="s">
        <v>1006</v>
      </c>
      <c r="G261" s="148" t="s">
        <v>179</v>
      </c>
      <c r="H261" s="149">
        <v>0.2</v>
      </c>
      <c r="I261" s="150"/>
      <c r="J261" s="151">
        <f>ROUND(I261*H261,2)</f>
        <v>0</v>
      </c>
      <c r="K261" s="147" t="s">
        <v>155</v>
      </c>
      <c r="L261" s="33"/>
      <c r="M261" s="152" t="s">
        <v>1</v>
      </c>
      <c r="N261" s="153" t="s">
        <v>41</v>
      </c>
      <c r="O261" s="58"/>
      <c r="P261" s="154">
        <f>O261*H261</f>
        <v>0</v>
      </c>
      <c r="Q261" s="154">
        <v>2.5899999999999999E-3</v>
      </c>
      <c r="R261" s="154">
        <f>Q261*H261</f>
        <v>5.1800000000000001E-4</v>
      </c>
      <c r="S261" s="154">
        <v>0.126</v>
      </c>
      <c r="T261" s="155">
        <f>S261*H261</f>
        <v>2.52E-2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6" t="s">
        <v>156</v>
      </c>
      <c r="AT261" s="156" t="s">
        <v>151</v>
      </c>
      <c r="AU261" s="156" t="s">
        <v>86</v>
      </c>
      <c r="AY261" s="17" t="s">
        <v>149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7" t="s">
        <v>84</v>
      </c>
      <c r="BK261" s="157">
        <f>ROUND(I261*H261,2)</f>
        <v>0</v>
      </c>
      <c r="BL261" s="17" t="s">
        <v>156</v>
      </c>
      <c r="BM261" s="156" t="s">
        <v>1007</v>
      </c>
    </row>
    <row r="262" spans="1:65" s="13" customFormat="1" ht="11.25">
      <c r="B262" s="158"/>
      <c r="D262" s="159" t="s">
        <v>181</v>
      </c>
      <c r="E262" s="160" t="s">
        <v>1</v>
      </c>
      <c r="F262" s="161" t="s">
        <v>1008</v>
      </c>
      <c r="H262" s="162">
        <v>0.2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181</v>
      </c>
      <c r="AU262" s="160" t="s">
        <v>86</v>
      </c>
      <c r="AV262" s="13" t="s">
        <v>86</v>
      </c>
      <c r="AW262" s="13" t="s">
        <v>32</v>
      </c>
      <c r="AX262" s="13" t="s">
        <v>84</v>
      </c>
      <c r="AY262" s="160" t="s">
        <v>149</v>
      </c>
    </row>
    <row r="263" spans="1:65" s="12" customFormat="1" ht="22.9" customHeight="1">
      <c r="B263" s="131"/>
      <c r="D263" s="132" t="s">
        <v>75</v>
      </c>
      <c r="E263" s="142" t="s">
        <v>555</v>
      </c>
      <c r="F263" s="142" t="s">
        <v>556</v>
      </c>
      <c r="I263" s="134"/>
      <c r="J263" s="143">
        <f>BK263</f>
        <v>0</v>
      </c>
      <c r="L263" s="131"/>
      <c r="M263" s="136"/>
      <c r="N263" s="137"/>
      <c r="O263" s="137"/>
      <c r="P263" s="138">
        <f>SUM(P264:P269)</f>
        <v>0</v>
      </c>
      <c r="Q263" s="137"/>
      <c r="R263" s="138">
        <f>SUM(R264:R269)</f>
        <v>0</v>
      </c>
      <c r="S263" s="137"/>
      <c r="T263" s="139">
        <f>SUM(T264:T269)</f>
        <v>0</v>
      </c>
      <c r="AR263" s="132" t="s">
        <v>84</v>
      </c>
      <c r="AT263" s="140" t="s">
        <v>75</v>
      </c>
      <c r="AU263" s="140" t="s">
        <v>84</v>
      </c>
      <c r="AY263" s="132" t="s">
        <v>149</v>
      </c>
      <c r="BK263" s="141">
        <f>SUM(BK264:BK269)</f>
        <v>0</v>
      </c>
    </row>
    <row r="264" spans="1:65" s="2" customFormat="1" ht="14.45" customHeight="1">
      <c r="A264" s="32"/>
      <c r="B264" s="144"/>
      <c r="C264" s="145" t="s">
        <v>457</v>
      </c>
      <c r="D264" s="145" t="s">
        <v>151</v>
      </c>
      <c r="E264" s="146" t="s">
        <v>558</v>
      </c>
      <c r="F264" s="147" t="s">
        <v>559</v>
      </c>
      <c r="G264" s="148" t="s">
        <v>246</v>
      </c>
      <c r="H264" s="149">
        <v>7.859</v>
      </c>
      <c r="I264" s="150"/>
      <c r="J264" s="151">
        <f>ROUND(I264*H264,2)</f>
        <v>0</v>
      </c>
      <c r="K264" s="147" t="s">
        <v>155</v>
      </c>
      <c r="L264" s="33"/>
      <c r="M264" s="152" t="s">
        <v>1</v>
      </c>
      <c r="N264" s="153" t="s">
        <v>41</v>
      </c>
      <c r="O264" s="58"/>
      <c r="P264" s="154">
        <f>O264*H264</f>
        <v>0</v>
      </c>
      <c r="Q264" s="154">
        <v>0</v>
      </c>
      <c r="R264" s="154">
        <f>Q264*H264</f>
        <v>0</v>
      </c>
      <c r="S264" s="154">
        <v>0</v>
      </c>
      <c r="T264" s="155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6" t="s">
        <v>156</v>
      </c>
      <c r="AT264" s="156" t="s">
        <v>151</v>
      </c>
      <c r="AU264" s="156" t="s">
        <v>86</v>
      </c>
      <c r="AY264" s="17" t="s">
        <v>149</v>
      </c>
      <c r="BE264" s="157">
        <f>IF(N264="základní",J264,0)</f>
        <v>0</v>
      </c>
      <c r="BF264" s="157">
        <f>IF(N264="snížená",J264,0)</f>
        <v>0</v>
      </c>
      <c r="BG264" s="157">
        <f>IF(N264="zákl. přenesená",J264,0)</f>
        <v>0</v>
      </c>
      <c r="BH264" s="157">
        <f>IF(N264="sníž. přenesená",J264,0)</f>
        <v>0</v>
      </c>
      <c r="BI264" s="157">
        <f>IF(N264="nulová",J264,0)</f>
        <v>0</v>
      </c>
      <c r="BJ264" s="17" t="s">
        <v>84</v>
      </c>
      <c r="BK264" s="157">
        <f>ROUND(I264*H264,2)</f>
        <v>0</v>
      </c>
      <c r="BL264" s="17" t="s">
        <v>156</v>
      </c>
      <c r="BM264" s="156" t="s">
        <v>1009</v>
      </c>
    </row>
    <row r="265" spans="1:65" s="2" customFormat="1" ht="24.2" customHeight="1">
      <c r="A265" s="32"/>
      <c r="B265" s="144"/>
      <c r="C265" s="145" t="s">
        <v>464</v>
      </c>
      <c r="D265" s="145" t="s">
        <v>151</v>
      </c>
      <c r="E265" s="146" t="s">
        <v>563</v>
      </c>
      <c r="F265" s="147" t="s">
        <v>564</v>
      </c>
      <c r="G265" s="148" t="s">
        <v>246</v>
      </c>
      <c r="H265" s="149">
        <v>110.026</v>
      </c>
      <c r="I265" s="150"/>
      <c r="J265" s="151">
        <f>ROUND(I265*H265,2)</f>
        <v>0</v>
      </c>
      <c r="K265" s="147" t="s">
        <v>155</v>
      </c>
      <c r="L265" s="33"/>
      <c r="M265" s="152" t="s">
        <v>1</v>
      </c>
      <c r="N265" s="153" t="s">
        <v>41</v>
      </c>
      <c r="O265" s="58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6" t="s">
        <v>156</v>
      </c>
      <c r="AT265" s="156" t="s">
        <v>151</v>
      </c>
      <c r="AU265" s="156" t="s">
        <v>86</v>
      </c>
      <c r="AY265" s="17" t="s">
        <v>149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7" t="s">
        <v>84</v>
      </c>
      <c r="BK265" s="157">
        <f>ROUND(I265*H265,2)</f>
        <v>0</v>
      </c>
      <c r="BL265" s="17" t="s">
        <v>156</v>
      </c>
      <c r="BM265" s="156" t="s">
        <v>1010</v>
      </c>
    </row>
    <row r="266" spans="1:65" s="13" customFormat="1" ht="11.25">
      <c r="B266" s="158"/>
      <c r="D266" s="159" t="s">
        <v>181</v>
      </c>
      <c r="F266" s="161" t="s">
        <v>1011</v>
      </c>
      <c r="H266" s="162">
        <v>110.026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181</v>
      </c>
      <c r="AU266" s="160" t="s">
        <v>86</v>
      </c>
      <c r="AV266" s="13" t="s">
        <v>86</v>
      </c>
      <c r="AW266" s="13" t="s">
        <v>3</v>
      </c>
      <c r="AX266" s="13" t="s">
        <v>84</v>
      </c>
      <c r="AY266" s="160" t="s">
        <v>149</v>
      </c>
    </row>
    <row r="267" spans="1:65" s="2" customFormat="1" ht="24.2" customHeight="1">
      <c r="A267" s="32"/>
      <c r="B267" s="144"/>
      <c r="C267" s="145" t="s">
        <v>468</v>
      </c>
      <c r="D267" s="145" t="s">
        <v>151</v>
      </c>
      <c r="E267" s="146" t="s">
        <v>577</v>
      </c>
      <c r="F267" s="147" t="s">
        <v>578</v>
      </c>
      <c r="G267" s="148" t="s">
        <v>246</v>
      </c>
      <c r="H267" s="149">
        <v>7.859</v>
      </c>
      <c r="I267" s="150"/>
      <c r="J267" s="151">
        <f>ROUND(I267*H267,2)</f>
        <v>0</v>
      </c>
      <c r="K267" s="147" t="s">
        <v>155</v>
      </c>
      <c r="L267" s="33"/>
      <c r="M267" s="152" t="s">
        <v>1</v>
      </c>
      <c r="N267" s="153" t="s">
        <v>41</v>
      </c>
      <c r="O267" s="58"/>
      <c r="P267" s="154">
        <f>O267*H267</f>
        <v>0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6" t="s">
        <v>156</v>
      </c>
      <c r="AT267" s="156" t="s">
        <v>151</v>
      </c>
      <c r="AU267" s="156" t="s">
        <v>86</v>
      </c>
      <c r="AY267" s="17" t="s">
        <v>149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7" t="s">
        <v>84</v>
      </c>
      <c r="BK267" s="157">
        <f>ROUND(I267*H267,2)</f>
        <v>0</v>
      </c>
      <c r="BL267" s="17" t="s">
        <v>156</v>
      </c>
      <c r="BM267" s="156" t="s">
        <v>1012</v>
      </c>
    </row>
    <row r="268" spans="1:65" s="2" customFormat="1" ht="24.2" customHeight="1">
      <c r="A268" s="32"/>
      <c r="B268" s="144"/>
      <c r="C268" s="145" t="s">
        <v>472</v>
      </c>
      <c r="D268" s="145" t="s">
        <v>151</v>
      </c>
      <c r="E268" s="146" t="s">
        <v>585</v>
      </c>
      <c r="F268" s="147" t="s">
        <v>586</v>
      </c>
      <c r="G268" s="148" t="s">
        <v>246</v>
      </c>
      <c r="H268" s="149">
        <v>7.8339999999999996</v>
      </c>
      <c r="I268" s="150"/>
      <c r="J268" s="151">
        <f>ROUND(I268*H268,2)</f>
        <v>0</v>
      </c>
      <c r="K268" s="147" t="s">
        <v>155</v>
      </c>
      <c r="L268" s="33"/>
      <c r="M268" s="152" t="s">
        <v>1</v>
      </c>
      <c r="N268" s="153" t="s">
        <v>41</v>
      </c>
      <c r="O268" s="58"/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6" t="s">
        <v>156</v>
      </c>
      <c r="AT268" s="156" t="s">
        <v>151</v>
      </c>
      <c r="AU268" s="156" t="s">
        <v>86</v>
      </c>
      <c r="AY268" s="17" t="s">
        <v>149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7" t="s">
        <v>84</v>
      </c>
      <c r="BK268" s="157">
        <f>ROUND(I268*H268,2)</f>
        <v>0</v>
      </c>
      <c r="BL268" s="17" t="s">
        <v>156</v>
      </c>
      <c r="BM268" s="156" t="s">
        <v>1013</v>
      </c>
    </row>
    <row r="269" spans="1:65" s="2" customFormat="1" ht="37.9" customHeight="1">
      <c r="A269" s="32"/>
      <c r="B269" s="144"/>
      <c r="C269" s="145" t="s">
        <v>476</v>
      </c>
      <c r="D269" s="145" t="s">
        <v>151</v>
      </c>
      <c r="E269" s="146" t="s">
        <v>589</v>
      </c>
      <c r="F269" s="147" t="s">
        <v>590</v>
      </c>
      <c r="G269" s="148" t="s">
        <v>246</v>
      </c>
      <c r="H269" s="149">
        <v>7.8339999999999996</v>
      </c>
      <c r="I269" s="150"/>
      <c r="J269" s="151">
        <f>ROUND(I269*H269,2)</f>
        <v>0</v>
      </c>
      <c r="K269" s="147" t="s">
        <v>155</v>
      </c>
      <c r="L269" s="33"/>
      <c r="M269" s="152" t="s">
        <v>1</v>
      </c>
      <c r="N269" s="153" t="s">
        <v>41</v>
      </c>
      <c r="O269" s="58"/>
      <c r="P269" s="154">
        <f>O269*H269</f>
        <v>0</v>
      </c>
      <c r="Q269" s="154">
        <v>0</v>
      </c>
      <c r="R269" s="154">
        <f>Q269*H269</f>
        <v>0</v>
      </c>
      <c r="S269" s="154">
        <v>0</v>
      </c>
      <c r="T269" s="155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6" t="s">
        <v>156</v>
      </c>
      <c r="AT269" s="156" t="s">
        <v>151</v>
      </c>
      <c r="AU269" s="156" t="s">
        <v>86</v>
      </c>
      <c r="AY269" s="17" t="s">
        <v>149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7" t="s">
        <v>84</v>
      </c>
      <c r="BK269" s="157">
        <f>ROUND(I269*H269,2)</f>
        <v>0</v>
      </c>
      <c r="BL269" s="17" t="s">
        <v>156</v>
      </c>
      <c r="BM269" s="156" t="s">
        <v>1014</v>
      </c>
    </row>
    <row r="270" spans="1:65" s="12" customFormat="1" ht="22.9" customHeight="1">
      <c r="B270" s="131"/>
      <c r="D270" s="132" t="s">
        <v>75</v>
      </c>
      <c r="E270" s="142" t="s">
        <v>593</v>
      </c>
      <c r="F270" s="142" t="s">
        <v>594</v>
      </c>
      <c r="I270" s="134"/>
      <c r="J270" s="143">
        <f>BK270</f>
        <v>0</v>
      </c>
      <c r="L270" s="131"/>
      <c r="M270" s="136"/>
      <c r="N270" s="137"/>
      <c r="O270" s="137"/>
      <c r="P270" s="138">
        <f>P271</f>
        <v>0</v>
      </c>
      <c r="Q270" s="137"/>
      <c r="R270" s="138">
        <f>R271</f>
        <v>0</v>
      </c>
      <c r="S270" s="137"/>
      <c r="T270" s="139">
        <f>T271</f>
        <v>0</v>
      </c>
      <c r="AR270" s="132" t="s">
        <v>84</v>
      </c>
      <c r="AT270" s="140" t="s">
        <v>75</v>
      </c>
      <c r="AU270" s="140" t="s">
        <v>84</v>
      </c>
      <c r="AY270" s="132" t="s">
        <v>149</v>
      </c>
      <c r="BK270" s="141">
        <f>BK271</f>
        <v>0</v>
      </c>
    </row>
    <row r="271" spans="1:65" s="2" customFormat="1" ht="24.2" customHeight="1">
      <c r="A271" s="32"/>
      <c r="B271" s="144"/>
      <c r="C271" s="145" t="s">
        <v>480</v>
      </c>
      <c r="D271" s="145" t="s">
        <v>151</v>
      </c>
      <c r="E271" s="146" t="s">
        <v>1015</v>
      </c>
      <c r="F271" s="147" t="s">
        <v>1016</v>
      </c>
      <c r="G271" s="148" t="s">
        <v>246</v>
      </c>
      <c r="H271" s="149">
        <v>139.03100000000001</v>
      </c>
      <c r="I271" s="150"/>
      <c r="J271" s="151">
        <f>ROUND(I271*H271,2)</f>
        <v>0</v>
      </c>
      <c r="K271" s="147" t="s">
        <v>155</v>
      </c>
      <c r="L271" s="33"/>
      <c r="M271" s="152" t="s">
        <v>1</v>
      </c>
      <c r="N271" s="153" t="s">
        <v>41</v>
      </c>
      <c r="O271" s="58"/>
      <c r="P271" s="154">
        <f>O271*H271</f>
        <v>0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6" t="s">
        <v>156</v>
      </c>
      <c r="AT271" s="156" t="s">
        <v>151</v>
      </c>
      <c r="AU271" s="156" t="s">
        <v>86</v>
      </c>
      <c r="AY271" s="17" t="s">
        <v>149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7" t="s">
        <v>84</v>
      </c>
      <c r="BK271" s="157">
        <f>ROUND(I271*H271,2)</f>
        <v>0</v>
      </c>
      <c r="BL271" s="17" t="s">
        <v>156</v>
      </c>
      <c r="BM271" s="156" t="s">
        <v>1017</v>
      </c>
    </row>
    <row r="272" spans="1:65" s="12" customFormat="1" ht="25.9" customHeight="1">
      <c r="B272" s="131"/>
      <c r="D272" s="132" t="s">
        <v>75</v>
      </c>
      <c r="E272" s="133" t="s">
        <v>267</v>
      </c>
      <c r="F272" s="133" t="s">
        <v>1018</v>
      </c>
      <c r="I272" s="134"/>
      <c r="J272" s="135">
        <f>BK272</f>
        <v>0</v>
      </c>
      <c r="L272" s="131"/>
      <c r="M272" s="136"/>
      <c r="N272" s="137"/>
      <c r="O272" s="137"/>
      <c r="P272" s="138">
        <f>P273</f>
        <v>0</v>
      </c>
      <c r="Q272" s="137"/>
      <c r="R272" s="138">
        <f>R273</f>
        <v>0</v>
      </c>
      <c r="S272" s="137"/>
      <c r="T272" s="139">
        <f>T273</f>
        <v>0</v>
      </c>
      <c r="AR272" s="132" t="s">
        <v>161</v>
      </c>
      <c r="AT272" s="140" t="s">
        <v>75</v>
      </c>
      <c r="AU272" s="140" t="s">
        <v>76</v>
      </c>
      <c r="AY272" s="132" t="s">
        <v>149</v>
      </c>
      <c r="BK272" s="141">
        <f>BK273</f>
        <v>0</v>
      </c>
    </row>
    <row r="273" spans="1:65" s="12" customFormat="1" ht="22.9" customHeight="1">
      <c r="B273" s="131"/>
      <c r="D273" s="132" t="s">
        <v>75</v>
      </c>
      <c r="E273" s="142" t="s">
        <v>1019</v>
      </c>
      <c r="F273" s="142" t="s">
        <v>1020</v>
      </c>
      <c r="I273" s="134"/>
      <c r="J273" s="143">
        <f>BK273</f>
        <v>0</v>
      </c>
      <c r="L273" s="131"/>
      <c r="M273" s="136"/>
      <c r="N273" s="137"/>
      <c r="O273" s="137"/>
      <c r="P273" s="138">
        <f>SUM(P274:P275)</f>
        <v>0</v>
      </c>
      <c r="Q273" s="137"/>
      <c r="R273" s="138">
        <f>SUM(R274:R275)</f>
        <v>0</v>
      </c>
      <c r="S273" s="137"/>
      <c r="T273" s="139">
        <f>SUM(T274:T275)</f>
        <v>0</v>
      </c>
      <c r="AR273" s="132" t="s">
        <v>161</v>
      </c>
      <c r="AT273" s="140" t="s">
        <v>75</v>
      </c>
      <c r="AU273" s="140" t="s">
        <v>84</v>
      </c>
      <c r="AY273" s="132" t="s">
        <v>149</v>
      </c>
      <c r="BK273" s="141">
        <f>SUM(BK274:BK275)</f>
        <v>0</v>
      </c>
    </row>
    <row r="274" spans="1:65" s="2" customFormat="1" ht="37.9" customHeight="1">
      <c r="A274" s="32"/>
      <c r="B274" s="144"/>
      <c r="C274" s="145" t="s">
        <v>484</v>
      </c>
      <c r="D274" s="145" t="s">
        <v>151</v>
      </c>
      <c r="E274" s="146" t="s">
        <v>1021</v>
      </c>
      <c r="F274" s="147" t="s">
        <v>1022</v>
      </c>
      <c r="G274" s="148" t="s">
        <v>154</v>
      </c>
      <c r="H274" s="149">
        <v>5.181</v>
      </c>
      <c r="I274" s="150"/>
      <c r="J274" s="151">
        <f>ROUND(I274*H274,2)</f>
        <v>0</v>
      </c>
      <c r="K274" s="147" t="s">
        <v>155</v>
      </c>
      <c r="L274" s="33"/>
      <c r="M274" s="152" t="s">
        <v>1</v>
      </c>
      <c r="N274" s="153" t="s">
        <v>41</v>
      </c>
      <c r="O274" s="58"/>
      <c r="P274" s="154">
        <f>O274*H274</f>
        <v>0</v>
      </c>
      <c r="Q274" s="154">
        <v>0</v>
      </c>
      <c r="R274" s="154">
        <f>Q274*H274</f>
        <v>0</v>
      </c>
      <c r="S274" s="154">
        <v>0</v>
      </c>
      <c r="T274" s="155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6" t="s">
        <v>453</v>
      </c>
      <c r="AT274" s="156" t="s">
        <v>151</v>
      </c>
      <c r="AU274" s="156" t="s">
        <v>86</v>
      </c>
      <c r="AY274" s="17" t="s">
        <v>149</v>
      </c>
      <c r="BE274" s="157">
        <f>IF(N274="základní",J274,0)</f>
        <v>0</v>
      </c>
      <c r="BF274" s="157">
        <f>IF(N274="snížená",J274,0)</f>
        <v>0</v>
      </c>
      <c r="BG274" s="157">
        <f>IF(N274="zákl. přenesená",J274,0)</f>
        <v>0</v>
      </c>
      <c r="BH274" s="157">
        <f>IF(N274="sníž. přenesená",J274,0)</f>
        <v>0</v>
      </c>
      <c r="BI274" s="157">
        <f>IF(N274="nulová",J274,0)</f>
        <v>0</v>
      </c>
      <c r="BJ274" s="17" t="s">
        <v>84</v>
      </c>
      <c r="BK274" s="157">
        <f>ROUND(I274*H274,2)</f>
        <v>0</v>
      </c>
      <c r="BL274" s="17" t="s">
        <v>453</v>
      </c>
      <c r="BM274" s="156" t="s">
        <v>1023</v>
      </c>
    </row>
    <row r="275" spans="1:65" s="13" customFormat="1" ht="11.25">
      <c r="B275" s="158"/>
      <c r="D275" s="159" t="s">
        <v>181</v>
      </c>
      <c r="E275" s="160" t="s">
        <v>1</v>
      </c>
      <c r="F275" s="161" t="s">
        <v>1024</v>
      </c>
      <c r="H275" s="162">
        <v>5.181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181</v>
      </c>
      <c r="AU275" s="160" t="s">
        <v>86</v>
      </c>
      <c r="AV275" s="13" t="s">
        <v>86</v>
      </c>
      <c r="AW275" s="13" t="s">
        <v>32</v>
      </c>
      <c r="AX275" s="13" t="s">
        <v>84</v>
      </c>
      <c r="AY275" s="160" t="s">
        <v>149</v>
      </c>
    </row>
    <row r="276" spans="1:65" s="12" customFormat="1" ht="25.9" customHeight="1">
      <c r="B276" s="131"/>
      <c r="D276" s="132" t="s">
        <v>75</v>
      </c>
      <c r="E276" s="133" t="s">
        <v>599</v>
      </c>
      <c r="F276" s="133" t="s">
        <v>94</v>
      </c>
      <c r="I276" s="134"/>
      <c r="J276" s="135">
        <f>BK276</f>
        <v>0</v>
      </c>
      <c r="L276" s="131"/>
      <c r="M276" s="136"/>
      <c r="N276" s="137"/>
      <c r="O276" s="137"/>
      <c r="P276" s="138">
        <f>P277+P281+P283</f>
        <v>0</v>
      </c>
      <c r="Q276" s="137"/>
      <c r="R276" s="138">
        <f>R277+R281+R283</f>
        <v>0</v>
      </c>
      <c r="S276" s="137"/>
      <c r="T276" s="139">
        <f>T277+T281+T283</f>
        <v>0</v>
      </c>
      <c r="AR276" s="132" t="s">
        <v>168</v>
      </c>
      <c r="AT276" s="140" t="s">
        <v>75</v>
      </c>
      <c r="AU276" s="140" t="s">
        <v>76</v>
      </c>
      <c r="AY276" s="132" t="s">
        <v>149</v>
      </c>
      <c r="BK276" s="141">
        <f>BK277+BK281+BK283</f>
        <v>0</v>
      </c>
    </row>
    <row r="277" spans="1:65" s="12" customFormat="1" ht="22.9" customHeight="1">
      <c r="B277" s="131"/>
      <c r="D277" s="132" t="s">
        <v>75</v>
      </c>
      <c r="E277" s="142" t="s">
        <v>600</v>
      </c>
      <c r="F277" s="142" t="s">
        <v>601</v>
      </c>
      <c r="I277" s="134"/>
      <c r="J277" s="143">
        <f>BK277</f>
        <v>0</v>
      </c>
      <c r="L277" s="131"/>
      <c r="M277" s="136"/>
      <c r="N277" s="137"/>
      <c r="O277" s="137"/>
      <c r="P277" s="138">
        <f>SUM(P278:P280)</f>
        <v>0</v>
      </c>
      <c r="Q277" s="137"/>
      <c r="R277" s="138">
        <f>SUM(R278:R280)</f>
        <v>0</v>
      </c>
      <c r="S277" s="137"/>
      <c r="T277" s="139">
        <f>SUM(T278:T280)</f>
        <v>0</v>
      </c>
      <c r="AR277" s="132" t="s">
        <v>168</v>
      </c>
      <c r="AT277" s="140" t="s">
        <v>75</v>
      </c>
      <c r="AU277" s="140" t="s">
        <v>84</v>
      </c>
      <c r="AY277" s="132" t="s">
        <v>149</v>
      </c>
      <c r="BK277" s="141">
        <f>SUM(BK278:BK280)</f>
        <v>0</v>
      </c>
    </row>
    <row r="278" spans="1:65" s="2" customFormat="1" ht="14.45" customHeight="1">
      <c r="A278" s="32"/>
      <c r="B278" s="144"/>
      <c r="C278" s="145" t="s">
        <v>488</v>
      </c>
      <c r="D278" s="145" t="s">
        <v>151</v>
      </c>
      <c r="E278" s="146" t="s">
        <v>603</v>
      </c>
      <c r="F278" s="147" t="s">
        <v>604</v>
      </c>
      <c r="G278" s="148" t="s">
        <v>605</v>
      </c>
      <c r="H278" s="149">
        <v>1</v>
      </c>
      <c r="I278" s="150"/>
      <c r="J278" s="151">
        <f>ROUND(I278*H278,2)</f>
        <v>0</v>
      </c>
      <c r="K278" s="147" t="s">
        <v>155</v>
      </c>
      <c r="L278" s="33"/>
      <c r="M278" s="152" t="s">
        <v>1</v>
      </c>
      <c r="N278" s="153" t="s">
        <v>41</v>
      </c>
      <c r="O278" s="58"/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6" t="s">
        <v>606</v>
      </c>
      <c r="AT278" s="156" t="s">
        <v>151</v>
      </c>
      <c r="AU278" s="156" t="s">
        <v>86</v>
      </c>
      <c r="AY278" s="17" t="s">
        <v>149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7" t="s">
        <v>84</v>
      </c>
      <c r="BK278" s="157">
        <f>ROUND(I278*H278,2)</f>
        <v>0</v>
      </c>
      <c r="BL278" s="17" t="s">
        <v>606</v>
      </c>
      <c r="BM278" s="156" t="s">
        <v>1025</v>
      </c>
    </row>
    <row r="279" spans="1:65" s="2" customFormat="1" ht="14.45" customHeight="1">
      <c r="A279" s="32"/>
      <c r="B279" s="144"/>
      <c r="C279" s="145" t="s">
        <v>493</v>
      </c>
      <c r="D279" s="145" t="s">
        <v>151</v>
      </c>
      <c r="E279" s="146" t="s">
        <v>609</v>
      </c>
      <c r="F279" s="147" t="s">
        <v>610</v>
      </c>
      <c r="G279" s="148" t="s">
        <v>605</v>
      </c>
      <c r="H279" s="149">
        <v>1</v>
      </c>
      <c r="I279" s="150"/>
      <c r="J279" s="151">
        <f>ROUND(I279*H279,2)</f>
        <v>0</v>
      </c>
      <c r="K279" s="147" t="s">
        <v>155</v>
      </c>
      <c r="L279" s="33"/>
      <c r="M279" s="152" t="s">
        <v>1</v>
      </c>
      <c r="N279" s="153" t="s">
        <v>41</v>
      </c>
      <c r="O279" s="58"/>
      <c r="P279" s="154">
        <f>O279*H279</f>
        <v>0</v>
      </c>
      <c r="Q279" s="154">
        <v>0</v>
      </c>
      <c r="R279" s="154">
        <f>Q279*H279</f>
        <v>0</v>
      </c>
      <c r="S279" s="154">
        <v>0</v>
      </c>
      <c r="T279" s="155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6" t="s">
        <v>606</v>
      </c>
      <c r="AT279" s="156" t="s">
        <v>151</v>
      </c>
      <c r="AU279" s="156" t="s">
        <v>86</v>
      </c>
      <c r="AY279" s="17" t="s">
        <v>149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7" t="s">
        <v>84</v>
      </c>
      <c r="BK279" s="157">
        <f>ROUND(I279*H279,2)</f>
        <v>0</v>
      </c>
      <c r="BL279" s="17" t="s">
        <v>606</v>
      </c>
      <c r="BM279" s="156" t="s">
        <v>1026</v>
      </c>
    </row>
    <row r="280" spans="1:65" s="2" customFormat="1" ht="14.45" customHeight="1">
      <c r="A280" s="32"/>
      <c r="B280" s="144"/>
      <c r="C280" s="145" t="s">
        <v>499</v>
      </c>
      <c r="D280" s="145" t="s">
        <v>151</v>
      </c>
      <c r="E280" s="146" t="s">
        <v>613</v>
      </c>
      <c r="F280" s="147" t="s">
        <v>614</v>
      </c>
      <c r="G280" s="148" t="s">
        <v>605</v>
      </c>
      <c r="H280" s="149">
        <v>1</v>
      </c>
      <c r="I280" s="150"/>
      <c r="J280" s="151">
        <f>ROUND(I280*H280,2)</f>
        <v>0</v>
      </c>
      <c r="K280" s="147" t="s">
        <v>155</v>
      </c>
      <c r="L280" s="33"/>
      <c r="M280" s="152" t="s">
        <v>1</v>
      </c>
      <c r="N280" s="153" t="s">
        <v>41</v>
      </c>
      <c r="O280" s="58"/>
      <c r="P280" s="154">
        <f>O280*H280</f>
        <v>0</v>
      </c>
      <c r="Q280" s="154">
        <v>0</v>
      </c>
      <c r="R280" s="154">
        <f>Q280*H280</f>
        <v>0</v>
      </c>
      <c r="S280" s="154">
        <v>0</v>
      </c>
      <c r="T280" s="155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6" t="s">
        <v>606</v>
      </c>
      <c r="AT280" s="156" t="s">
        <v>151</v>
      </c>
      <c r="AU280" s="156" t="s">
        <v>86</v>
      </c>
      <c r="AY280" s="17" t="s">
        <v>149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84</v>
      </c>
      <c r="BK280" s="157">
        <f>ROUND(I280*H280,2)</f>
        <v>0</v>
      </c>
      <c r="BL280" s="17" t="s">
        <v>606</v>
      </c>
      <c r="BM280" s="156" t="s">
        <v>1027</v>
      </c>
    </row>
    <row r="281" spans="1:65" s="12" customFormat="1" ht="22.9" customHeight="1">
      <c r="B281" s="131"/>
      <c r="D281" s="132" t="s">
        <v>75</v>
      </c>
      <c r="E281" s="142" t="s">
        <v>616</v>
      </c>
      <c r="F281" s="142" t="s">
        <v>617</v>
      </c>
      <c r="I281" s="134"/>
      <c r="J281" s="143">
        <f>BK281</f>
        <v>0</v>
      </c>
      <c r="L281" s="131"/>
      <c r="M281" s="136"/>
      <c r="N281" s="137"/>
      <c r="O281" s="137"/>
      <c r="P281" s="138">
        <f>P282</f>
        <v>0</v>
      </c>
      <c r="Q281" s="137"/>
      <c r="R281" s="138">
        <f>R282</f>
        <v>0</v>
      </c>
      <c r="S281" s="137"/>
      <c r="T281" s="139">
        <f>T282</f>
        <v>0</v>
      </c>
      <c r="AR281" s="132" t="s">
        <v>168</v>
      </c>
      <c r="AT281" s="140" t="s">
        <v>75</v>
      </c>
      <c r="AU281" s="140" t="s">
        <v>84</v>
      </c>
      <c r="AY281" s="132" t="s">
        <v>149</v>
      </c>
      <c r="BK281" s="141">
        <f>BK282</f>
        <v>0</v>
      </c>
    </row>
    <row r="282" spans="1:65" s="2" customFormat="1" ht="14.45" customHeight="1">
      <c r="A282" s="32"/>
      <c r="B282" s="144"/>
      <c r="C282" s="145" t="s">
        <v>104</v>
      </c>
      <c r="D282" s="145" t="s">
        <v>151</v>
      </c>
      <c r="E282" s="146" t="s">
        <v>619</v>
      </c>
      <c r="F282" s="147" t="s">
        <v>620</v>
      </c>
      <c r="G282" s="148" t="s">
        <v>605</v>
      </c>
      <c r="H282" s="149">
        <v>1</v>
      </c>
      <c r="I282" s="150"/>
      <c r="J282" s="151">
        <f>ROUND(I282*H282,2)</f>
        <v>0</v>
      </c>
      <c r="K282" s="147" t="s">
        <v>155</v>
      </c>
      <c r="L282" s="33"/>
      <c r="M282" s="152" t="s">
        <v>1</v>
      </c>
      <c r="N282" s="153" t="s">
        <v>41</v>
      </c>
      <c r="O282" s="58"/>
      <c r="P282" s="154">
        <f>O282*H282</f>
        <v>0</v>
      </c>
      <c r="Q282" s="154">
        <v>0</v>
      </c>
      <c r="R282" s="154">
        <f>Q282*H282</f>
        <v>0</v>
      </c>
      <c r="S282" s="154">
        <v>0</v>
      </c>
      <c r="T282" s="155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6" t="s">
        <v>606</v>
      </c>
      <c r="AT282" s="156" t="s">
        <v>151</v>
      </c>
      <c r="AU282" s="156" t="s">
        <v>86</v>
      </c>
      <c r="AY282" s="17" t="s">
        <v>149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7" t="s">
        <v>84</v>
      </c>
      <c r="BK282" s="157">
        <f>ROUND(I282*H282,2)</f>
        <v>0</v>
      </c>
      <c r="BL282" s="17" t="s">
        <v>606</v>
      </c>
      <c r="BM282" s="156" t="s">
        <v>1028</v>
      </c>
    </row>
    <row r="283" spans="1:65" s="12" customFormat="1" ht="22.9" customHeight="1">
      <c r="B283" s="131"/>
      <c r="D283" s="132" t="s">
        <v>75</v>
      </c>
      <c r="E283" s="142" t="s">
        <v>622</v>
      </c>
      <c r="F283" s="142" t="s">
        <v>623</v>
      </c>
      <c r="I283" s="134"/>
      <c r="J283" s="143">
        <f>BK283</f>
        <v>0</v>
      </c>
      <c r="L283" s="131"/>
      <c r="M283" s="136"/>
      <c r="N283" s="137"/>
      <c r="O283" s="137"/>
      <c r="P283" s="138">
        <f>P284</f>
        <v>0</v>
      </c>
      <c r="Q283" s="137"/>
      <c r="R283" s="138">
        <f>R284</f>
        <v>0</v>
      </c>
      <c r="S283" s="137"/>
      <c r="T283" s="139">
        <f>T284</f>
        <v>0</v>
      </c>
      <c r="AR283" s="132" t="s">
        <v>168</v>
      </c>
      <c r="AT283" s="140" t="s">
        <v>75</v>
      </c>
      <c r="AU283" s="140" t="s">
        <v>84</v>
      </c>
      <c r="AY283" s="132" t="s">
        <v>149</v>
      </c>
      <c r="BK283" s="141">
        <f>BK284</f>
        <v>0</v>
      </c>
    </row>
    <row r="284" spans="1:65" s="2" customFormat="1" ht="24.2" customHeight="1">
      <c r="A284" s="32"/>
      <c r="B284" s="144"/>
      <c r="C284" s="145" t="s">
        <v>506</v>
      </c>
      <c r="D284" s="145" t="s">
        <v>151</v>
      </c>
      <c r="E284" s="146" t="s">
        <v>1029</v>
      </c>
      <c r="F284" s="147" t="s">
        <v>1030</v>
      </c>
      <c r="G284" s="148" t="s">
        <v>289</v>
      </c>
      <c r="H284" s="149">
        <v>3</v>
      </c>
      <c r="I284" s="150"/>
      <c r="J284" s="151">
        <f>ROUND(I284*H284,2)</f>
        <v>0</v>
      </c>
      <c r="K284" s="147" t="s">
        <v>1</v>
      </c>
      <c r="L284" s="33"/>
      <c r="M284" s="192" t="s">
        <v>1</v>
      </c>
      <c r="N284" s="193" t="s">
        <v>41</v>
      </c>
      <c r="O284" s="194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6" t="s">
        <v>606</v>
      </c>
      <c r="AT284" s="156" t="s">
        <v>151</v>
      </c>
      <c r="AU284" s="156" t="s">
        <v>86</v>
      </c>
      <c r="AY284" s="17" t="s">
        <v>149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84</v>
      </c>
      <c r="BK284" s="157">
        <f>ROUND(I284*H284,2)</f>
        <v>0</v>
      </c>
      <c r="BL284" s="17" t="s">
        <v>606</v>
      </c>
      <c r="BM284" s="156" t="s">
        <v>1031</v>
      </c>
    </row>
    <row r="285" spans="1:65" s="2" customFormat="1" ht="6.95" customHeight="1">
      <c r="A285" s="32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33"/>
      <c r="M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</row>
  </sheetData>
  <autoFilter ref="C130:K284" xr:uid="{00000000-0009-0000-0000-000003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2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3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95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1:46" s="1" customFormat="1" ht="24.95" customHeight="1">
      <c r="B4" s="20"/>
      <c r="D4" s="21" t="s">
        <v>100</v>
      </c>
      <c r="L4" s="20"/>
      <c r="M4" s="94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6.5" customHeight="1">
      <c r="B7" s="20"/>
      <c r="E7" s="244" t="str">
        <f>'Rekapitulace stavby'!K6</f>
        <v>Nový chodník a úprava stávajícího parkoviště na ulici Žerotínova</v>
      </c>
      <c r="F7" s="245"/>
      <c r="G7" s="245"/>
      <c r="H7" s="245"/>
      <c r="L7" s="20"/>
    </row>
    <row r="8" spans="1:46" s="2" customFormat="1" ht="12" customHeight="1">
      <c r="A8" s="32"/>
      <c r="B8" s="33"/>
      <c r="C8" s="32"/>
      <c r="D8" s="27" t="s">
        <v>109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05" t="s">
        <v>1032</v>
      </c>
      <c r="F9" s="246"/>
      <c r="G9" s="246"/>
      <c r="H9" s="24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28. 4. 2021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27"/>
      <c r="G18" s="227"/>
      <c r="H18" s="227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32" t="s">
        <v>1</v>
      </c>
      <c r="F27" s="232"/>
      <c r="G27" s="232"/>
      <c r="H27" s="23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36</v>
      </c>
      <c r="E30" s="32"/>
      <c r="F30" s="32"/>
      <c r="G30" s="32"/>
      <c r="H30" s="32"/>
      <c r="I30" s="32"/>
      <c r="J30" s="71">
        <f>ROUND(J119,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36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40</v>
      </c>
      <c r="E33" s="27" t="s">
        <v>41</v>
      </c>
      <c r="F33" s="100">
        <f>ROUND((SUM(BE119:BE124)),  2)</f>
        <v>0</v>
      </c>
      <c r="G33" s="32"/>
      <c r="H33" s="32"/>
      <c r="I33" s="101">
        <v>0.21</v>
      </c>
      <c r="J33" s="100">
        <f>ROUND(((SUM(BE119:BE124))*I33),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0">
        <f>ROUND((SUM(BF119:BF124)),  2)</f>
        <v>0</v>
      </c>
      <c r="G34" s="32"/>
      <c r="H34" s="32"/>
      <c r="I34" s="101">
        <v>0.15</v>
      </c>
      <c r="J34" s="100">
        <f>ROUND(((SUM(BF119:BF124))*I34),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43</v>
      </c>
      <c r="F35" s="100">
        <f>ROUND((SUM(BG119:BG124)),  2)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44</v>
      </c>
      <c r="F36" s="100">
        <f>ROUND((SUM(BH119:BH124)),  2)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45</v>
      </c>
      <c r="F37" s="100">
        <f>ROUND((SUM(BI119:BI124)),  2)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46</v>
      </c>
      <c r="E39" s="60"/>
      <c r="F39" s="60"/>
      <c r="G39" s="104" t="s">
        <v>47</v>
      </c>
      <c r="H39" s="105" t="s">
        <v>48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8" t="s">
        <v>52</v>
      </c>
      <c r="G61" s="45" t="s">
        <v>51</v>
      </c>
      <c r="H61" s="35"/>
      <c r="I61" s="35"/>
      <c r="J61" s="109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8" t="s">
        <v>52</v>
      </c>
      <c r="G76" s="45" t="s">
        <v>51</v>
      </c>
      <c r="H76" s="35"/>
      <c r="I76" s="35"/>
      <c r="J76" s="109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44" t="str">
        <f>E7</f>
        <v>Nový chodník a úprava stávajícího parkoviště na ulici Žerotínova</v>
      </c>
      <c r="F85" s="245"/>
      <c r="G85" s="245"/>
      <c r="H85" s="24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109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05" t="str">
        <f>E9</f>
        <v>104 - Vedlejší rozpočtové náklady</v>
      </c>
      <c r="F87" s="246"/>
      <c r="G87" s="246"/>
      <c r="H87" s="24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Valašské Meziříčí</v>
      </c>
      <c r="G89" s="32"/>
      <c r="H89" s="32"/>
      <c r="I89" s="27" t="s">
        <v>22</v>
      </c>
      <c r="J89" s="55" t="str">
        <f>IF(J12="","",J12)</f>
        <v>28. 4. 2021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customHeight="1">
      <c r="A91" s="32"/>
      <c r="B91" s="33"/>
      <c r="C91" s="27" t="s">
        <v>24</v>
      </c>
      <c r="D91" s="32"/>
      <c r="E91" s="32"/>
      <c r="F91" s="25" t="str">
        <f>E15</f>
        <v>Město Valašské Meziříčí</v>
      </c>
      <c r="G91" s="32"/>
      <c r="H91" s="32"/>
      <c r="I91" s="27" t="s">
        <v>30</v>
      </c>
      <c r="J91" s="30" t="str">
        <f>E21</f>
        <v>LZ-PROJEKT plus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Fajfrová Irena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0" t="s">
        <v>118</v>
      </c>
      <c r="D94" s="102"/>
      <c r="E94" s="102"/>
      <c r="F94" s="102"/>
      <c r="G94" s="102"/>
      <c r="H94" s="102"/>
      <c r="I94" s="102"/>
      <c r="J94" s="111" t="s">
        <v>119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120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121</v>
      </c>
    </row>
    <row r="97" spans="1:31" s="9" customFormat="1" ht="24.95" customHeight="1">
      <c r="B97" s="113"/>
      <c r="D97" s="114" t="s">
        <v>130</v>
      </c>
      <c r="E97" s="115"/>
      <c r="F97" s="115"/>
      <c r="G97" s="115"/>
      <c r="H97" s="115"/>
      <c r="I97" s="115"/>
      <c r="J97" s="116">
        <f>J120</f>
        <v>0</v>
      </c>
      <c r="L97" s="113"/>
    </row>
    <row r="98" spans="1:31" s="10" customFormat="1" ht="19.899999999999999" customHeight="1">
      <c r="B98" s="117"/>
      <c r="D98" s="118" t="s">
        <v>1033</v>
      </c>
      <c r="E98" s="119"/>
      <c r="F98" s="119"/>
      <c r="G98" s="119"/>
      <c r="H98" s="119"/>
      <c r="I98" s="119"/>
      <c r="J98" s="120">
        <f>J121</f>
        <v>0</v>
      </c>
      <c r="L98" s="117"/>
    </row>
    <row r="99" spans="1:31" s="10" customFormat="1" ht="19.899999999999999" customHeight="1">
      <c r="B99" s="117"/>
      <c r="D99" s="118" t="s">
        <v>1034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134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44" t="str">
        <f>E7</f>
        <v>Nový chodník a úprava stávajícího parkoviště na ulici Žerotínova</v>
      </c>
      <c r="F109" s="245"/>
      <c r="G109" s="245"/>
      <c r="H109" s="245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109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05" t="str">
        <f>E9</f>
        <v>104 - Vedlejší rozpočtové náklady</v>
      </c>
      <c r="F111" s="246"/>
      <c r="G111" s="246"/>
      <c r="H111" s="246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>Valašské Meziříčí</v>
      </c>
      <c r="G113" s="32"/>
      <c r="H113" s="32"/>
      <c r="I113" s="27" t="s">
        <v>22</v>
      </c>
      <c r="J113" s="55" t="str">
        <f>IF(J12="","",J12)</f>
        <v>28. 4. 2021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24</v>
      </c>
      <c r="D115" s="32"/>
      <c r="E115" s="32"/>
      <c r="F115" s="25" t="str">
        <f>E15</f>
        <v>Město Valašské Meziříčí</v>
      </c>
      <c r="G115" s="32"/>
      <c r="H115" s="32"/>
      <c r="I115" s="27" t="s">
        <v>30</v>
      </c>
      <c r="J115" s="30" t="str">
        <f>E21</f>
        <v>LZ-PROJEKT plus s.r.o.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28</v>
      </c>
      <c r="D116" s="32"/>
      <c r="E116" s="32"/>
      <c r="F116" s="25" t="str">
        <f>IF(E18="","",E18)</f>
        <v>Vyplň údaj</v>
      </c>
      <c r="G116" s="32"/>
      <c r="H116" s="32"/>
      <c r="I116" s="27" t="s">
        <v>33</v>
      </c>
      <c r="J116" s="30" t="str">
        <f>E24</f>
        <v>Fajfrová Irena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21"/>
      <c r="B118" s="122"/>
      <c r="C118" s="123" t="s">
        <v>135</v>
      </c>
      <c r="D118" s="124" t="s">
        <v>61</v>
      </c>
      <c r="E118" s="124" t="s">
        <v>57</v>
      </c>
      <c r="F118" s="124" t="s">
        <v>58</v>
      </c>
      <c r="G118" s="124" t="s">
        <v>136</v>
      </c>
      <c r="H118" s="124" t="s">
        <v>137</v>
      </c>
      <c r="I118" s="124" t="s">
        <v>138</v>
      </c>
      <c r="J118" s="124" t="s">
        <v>119</v>
      </c>
      <c r="K118" s="125" t="s">
        <v>139</v>
      </c>
      <c r="L118" s="126"/>
      <c r="M118" s="62" t="s">
        <v>1</v>
      </c>
      <c r="N118" s="63" t="s">
        <v>40</v>
      </c>
      <c r="O118" s="63" t="s">
        <v>140</v>
      </c>
      <c r="P118" s="63" t="s">
        <v>141</v>
      </c>
      <c r="Q118" s="63" t="s">
        <v>142</v>
      </c>
      <c r="R118" s="63" t="s">
        <v>143</v>
      </c>
      <c r="S118" s="63" t="s">
        <v>144</v>
      </c>
      <c r="T118" s="64" t="s">
        <v>145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5" s="2" customFormat="1" ht="22.9" customHeight="1">
      <c r="A119" s="32"/>
      <c r="B119" s="33"/>
      <c r="C119" s="69" t="s">
        <v>146</v>
      </c>
      <c r="D119" s="32"/>
      <c r="E119" s="32"/>
      <c r="F119" s="32"/>
      <c r="G119" s="32"/>
      <c r="H119" s="32"/>
      <c r="I119" s="32"/>
      <c r="J119" s="127">
        <f>BK119</f>
        <v>0</v>
      </c>
      <c r="K119" s="32"/>
      <c r="L119" s="33"/>
      <c r="M119" s="65"/>
      <c r="N119" s="56"/>
      <c r="O119" s="66"/>
      <c r="P119" s="128">
        <f>P120</f>
        <v>0</v>
      </c>
      <c r="Q119" s="66"/>
      <c r="R119" s="128">
        <f>R120</f>
        <v>0</v>
      </c>
      <c r="S119" s="66"/>
      <c r="T119" s="129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75</v>
      </c>
      <c r="AU119" s="17" t="s">
        <v>121</v>
      </c>
      <c r="BK119" s="130">
        <f>BK120</f>
        <v>0</v>
      </c>
    </row>
    <row r="120" spans="1:65" s="12" customFormat="1" ht="25.9" customHeight="1">
      <c r="B120" s="131"/>
      <c r="D120" s="132" t="s">
        <v>75</v>
      </c>
      <c r="E120" s="133" t="s">
        <v>599</v>
      </c>
      <c r="F120" s="133" t="s">
        <v>94</v>
      </c>
      <c r="I120" s="134"/>
      <c r="J120" s="135">
        <f>BK120</f>
        <v>0</v>
      </c>
      <c r="L120" s="131"/>
      <c r="M120" s="136"/>
      <c r="N120" s="137"/>
      <c r="O120" s="137"/>
      <c r="P120" s="138">
        <f>P121+P123</f>
        <v>0</v>
      </c>
      <c r="Q120" s="137"/>
      <c r="R120" s="138">
        <f>R121+R123</f>
        <v>0</v>
      </c>
      <c r="S120" s="137"/>
      <c r="T120" s="139">
        <f>T121+T123</f>
        <v>0</v>
      </c>
      <c r="AR120" s="132" t="s">
        <v>168</v>
      </c>
      <c r="AT120" s="140" t="s">
        <v>75</v>
      </c>
      <c r="AU120" s="140" t="s">
        <v>76</v>
      </c>
      <c r="AY120" s="132" t="s">
        <v>149</v>
      </c>
      <c r="BK120" s="141">
        <f>BK121+BK123</f>
        <v>0</v>
      </c>
    </row>
    <row r="121" spans="1:65" s="12" customFormat="1" ht="22.9" customHeight="1">
      <c r="B121" s="131"/>
      <c r="D121" s="132" t="s">
        <v>75</v>
      </c>
      <c r="E121" s="142" t="s">
        <v>1035</v>
      </c>
      <c r="F121" s="142" t="s">
        <v>1036</v>
      </c>
      <c r="I121" s="134"/>
      <c r="J121" s="143">
        <f>BK121</f>
        <v>0</v>
      </c>
      <c r="L121" s="131"/>
      <c r="M121" s="136"/>
      <c r="N121" s="137"/>
      <c r="O121" s="137"/>
      <c r="P121" s="138">
        <f>P122</f>
        <v>0</v>
      </c>
      <c r="Q121" s="137"/>
      <c r="R121" s="138">
        <f>R122</f>
        <v>0</v>
      </c>
      <c r="S121" s="137"/>
      <c r="T121" s="139">
        <f>T122</f>
        <v>0</v>
      </c>
      <c r="AR121" s="132" t="s">
        <v>168</v>
      </c>
      <c r="AT121" s="140" t="s">
        <v>75</v>
      </c>
      <c r="AU121" s="140" t="s">
        <v>84</v>
      </c>
      <c r="AY121" s="132" t="s">
        <v>149</v>
      </c>
      <c r="BK121" s="141">
        <f>BK122</f>
        <v>0</v>
      </c>
    </row>
    <row r="122" spans="1:65" s="2" customFormat="1" ht="14.45" customHeight="1">
      <c r="A122" s="32"/>
      <c r="B122" s="144"/>
      <c r="C122" s="145" t="s">
        <v>84</v>
      </c>
      <c r="D122" s="145" t="s">
        <v>151</v>
      </c>
      <c r="E122" s="146" t="s">
        <v>1037</v>
      </c>
      <c r="F122" s="147" t="s">
        <v>1036</v>
      </c>
      <c r="G122" s="148" t="s">
        <v>605</v>
      </c>
      <c r="H122" s="149">
        <v>1</v>
      </c>
      <c r="I122" s="150"/>
      <c r="J122" s="151">
        <f>ROUND(I122*H122,2)</f>
        <v>0</v>
      </c>
      <c r="K122" s="147" t="s">
        <v>155</v>
      </c>
      <c r="L122" s="33"/>
      <c r="M122" s="152" t="s">
        <v>1</v>
      </c>
      <c r="N122" s="153" t="s">
        <v>41</v>
      </c>
      <c r="O122" s="58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606</v>
      </c>
      <c r="AT122" s="156" t="s">
        <v>151</v>
      </c>
      <c r="AU122" s="156" t="s">
        <v>86</v>
      </c>
      <c r="AY122" s="17" t="s">
        <v>149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7" t="s">
        <v>84</v>
      </c>
      <c r="BK122" s="157">
        <f>ROUND(I122*H122,2)</f>
        <v>0</v>
      </c>
      <c r="BL122" s="17" t="s">
        <v>606</v>
      </c>
      <c r="BM122" s="156" t="s">
        <v>1038</v>
      </c>
    </row>
    <row r="123" spans="1:65" s="12" customFormat="1" ht="22.9" customHeight="1">
      <c r="B123" s="131"/>
      <c r="D123" s="132" t="s">
        <v>75</v>
      </c>
      <c r="E123" s="142" t="s">
        <v>1039</v>
      </c>
      <c r="F123" s="142" t="s">
        <v>1040</v>
      </c>
      <c r="I123" s="134"/>
      <c r="J123" s="143">
        <f>BK123</f>
        <v>0</v>
      </c>
      <c r="L123" s="131"/>
      <c r="M123" s="136"/>
      <c r="N123" s="137"/>
      <c r="O123" s="137"/>
      <c r="P123" s="138">
        <f>P124</f>
        <v>0</v>
      </c>
      <c r="Q123" s="137"/>
      <c r="R123" s="138">
        <f>R124</f>
        <v>0</v>
      </c>
      <c r="S123" s="137"/>
      <c r="T123" s="139">
        <f>T124</f>
        <v>0</v>
      </c>
      <c r="AR123" s="132" t="s">
        <v>168</v>
      </c>
      <c r="AT123" s="140" t="s">
        <v>75</v>
      </c>
      <c r="AU123" s="140" t="s">
        <v>84</v>
      </c>
      <c r="AY123" s="132" t="s">
        <v>149</v>
      </c>
      <c r="BK123" s="141">
        <f>BK124</f>
        <v>0</v>
      </c>
    </row>
    <row r="124" spans="1:65" s="2" customFormat="1" ht="14.45" customHeight="1">
      <c r="A124" s="32"/>
      <c r="B124" s="144"/>
      <c r="C124" s="145" t="s">
        <v>86</v>
      </c>
      <c r="D124" s="145" t="s">
        <v>151</v>
      </c>
      <c r="E124" s="146" t="s">
        <v>1041</v>
      </c>
      <c r="F124" s="147" t="s">
        <v>1040</v>
      </c>
      <c r="G124" s="148" t="s">
        <v>605</v>
      </c>
      <c r="H124" s="149">
        <v>1</v>
      </c>
      <c r="I124" s="150"/>
      <c r="J124" s="151">
        <f>ROUND(I124*H124,2)</f>
        <v>0</v>
      </c>
      <c r="K124" s="147" t="s">
        <v>155</v>
      </c>
      <c r="L124" s="33"/>
      <c r="M124" s="192" t="s">
        <v>1</v>
      </c>
      <c r="N124" s="193" t="s">
        <v>41</v>
      </c>
      <c r="O124" s="194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606</v>
      </c>
      <c r="AT124" s="156" t="s">
        <v>151</v>
      </c>
      <c r="AU124" s="156" t="s">
        <v>86</v>
      </c>
      <c r="AY124" s="17" t="s">
        <v>149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7" t="s">
        <v>84</v>
      </c>
      <c r="BK124" s="157">
        <f>ROUND(I124*H124,2)</f>
        <v>0</v>
      </c>
      <c r="BL124" s="17" t="s">
        <v>606</v>
      </c>
      <c r="BM124" s="156" t="s">
        <v>1042</v>
      </c>
    </row>
    <row r="125" spans="1:65" s="2" customFormat="1" ht="6.95" customHeight="1">
      <c r="A125" s="32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118:K124" xr:uid="{00000000-0009-0000-0000-000004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3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8"/>
      <c r="C3" s="19"/>
      <c r="D3" s="19"/>
      <c r="E3" s="19"/>
      <c r="F3" s="19"/>
      <c r="G3" s="19"/>
      <c r="H3" s="20"/>
    </row>
    <row r="4" spans="1:8" s="1" customFormat="1" ht="24.95" customHeight="1">
      <c r="B4" s="20"/>
      <c r="C4" s="21" t="s">
        <v>1043</v>
      </c>
      <c r="H4" s="20"/>
    </row>
    <row r="5" spans="1:8" s="1" customFormat="1" ht="12" customHeight="1">
      <c r="B5" s="20"/>
      <c r="C5" s="24" t="s">
        <v>13</v>
      </c>
      <c r="D5" s="232" t="s">
        <v>14</v>
      </c>
      <c r="E5" s="228"/>
      <c r="F5" s="228"/>
      <c r="H5" s="20"/>
    </row>
    <row r="6" spans="1:8" s="1" customFormat="1" ht="36.950000000000003" customHeight="1">
      <c r="B6" s="20"/>
      <c r="C6" s="26" t="s">
        <v>16</v>
      </c>
      <c r="D6" s="229" t="s">
        <v>17</v>
      </c>
      <c r="E6" s="228"/>
      <c r="F6" s="228"/>
      <c r="H6" s="20"/>
    </row>
    <row r="7" spans="1:8" s="1" customFormat="1" ht="16.5" customHeight="1">
      <c r="B7" s="20"/>
      <c r="C7" s="27" t="s">
        <v>22</v>
      </c>
      <c r="D7" s="55" t="str">
        <f>'Rekapitulace stavby'!AN8</f>
        <v>28. 4. 2021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1"/>
      <c r="B9" s="122"/>
      <c r="C9" s="123" t="s">
        <v>57</v>
      </c>
      <c r="D9" s="124" t="s">
        <v>58</v>
      </c>
      <c r="E9" s="124" t="s">
        <v>136</v>
      </c>
      <c r="F9" s="125" t="s">
        <v>1044</v>
      </c>
      <c r="G9" s="121"/>
      <c r="H9" s="122"/>
    </row>
    <row r="10" spans="1:8" s="2" customFormat="1" ht="26.45" customHeight="1">
      <c r="A10" s="32"/>
      <c r="B10" s="33"/>
      <c r="C10" s="197" t="s">
        <v>1045</v>
      </c>
      <c r="D10" s="197" t="s">
        <v>82</v>
      </c>
      <c r="E10" s="32"/>
      <c r="F10" s="32"/>
      <c r="G10" s="32"/>
      <c r="H10" s="33"/>
    </row>
    <row r="11" spans="1:8" s="2" customFormat="1" ht="16.899999999999999" customHeight="1">
      <c r="A11" s="32"/>
      <c r="B11" s="33"/>
      <c r="C11" s="198" t="s">
        <v>96</v>
      </c>
      <c r="D11" s="199" t="s">
        <v>1</v>
      </c>
      <c r="E11" s="200" t="s">
        <v>1</v>
      </c>
      <c r="F11" s="201">
        <v>455</v>
      </c>
      <c r="G11" s="32"/>
      <c r="H11" s="33"/>
    </row>
    <row r="12" spans="1:8" s="2" customFormat="1" ht="16.899999999999999" customHeight="1">
      <c r="A12" s="32"/>
      <c r="B12" s="33"/>
      <c r="C12" s="202" t="s">
        <v>96</v>
      </c>
      <c r="D12" s="202" t="s">
        <v>202</v>
      </c>
      <c r="E12" s="17" t="s">
        <v>1</v>
      </c>
      <c r="F12" s="203">
        <v>455</v>
      </c>
      <c r="G12" s="32"/>
      <c r="H12" s="33"/>
    </row>
    <row r="13" spans="1:8" s="2" customFormat="1" ht="16.899999999999999" customHeight="1">
      <c r="A13" s="32"/>
      <c r="B13" s="33"/>
      <c r="C13" s="204" t="s">
        <v>1046</v>
      </c>
      <c r="D13" s="32"/>
      <c r="E13" s="32"/>
      <c r="F13" s="32"/>
      <c r="G13" s="32"/>
      <c r="H13" s="33"/>
    </row>
    <row r="14" spans="1:8" s="2" customFormat="1" ht="22.5">
      <c r="A14" s="32"/>
      <c r="B14" s="33"/>
      <c r="C14" s="202" t="s">
        <v>198</v>
      </c>
      <c r="D14" s="202" t="s">
        <v>199</v>
      </c>
      <c r="E14" s="17" t="s">
        <v>200</v>
      </c>
      <c r="F14" s="203">
        <v>455</v>
      </c>
      <c r="G14" s="32"/>
      <c r="H14" s="33"/>
    </row>
    <row r="15" spans="1:8" s="2" customFormat="1" ht="22.5">
      <c r="A15" s="32"/>
      <c r="B15" s="33"/>
      <c r="C15" s="202" t="s">
        <v>219</v>
      </c>
      <c r="D15" s="202" t="s">
        <v>220</v>
      </c>
      <c r="E15" s="17" t="s">
        <v>200</v>
      </c>
      <c r="F15" s="203">
        <v>535.4</v>
      </c>
      <c r="G15" s="32"/>
      <c r="H15" s="33"/>
    </row>
    <row r="16" spans="1:8" s="2" customFormat="1" ht="16.899999999999999" customHeight="1">
      <c r="A16" s="32"/>
      <c r="B16" s="33"/>
      <c r="C16" s="198" t="s">
        <v>98</v>
      </c>
      <c r="D16" s="199" t="s">
        <v>1</v>
      </c>
      <c r="E16" s="200" t="s">
        <v>1</v>
      </c>
      <c r="F16" s="201">
        <v>8</v>
      </c>
      <c r="G16" s="32"/>
      <c r="H16" s="33"/>
    </row>
    <row r="17" spans="1:8" s="2" customFormat="1" ht="16.899999999999999" customHeight="1">
      <c r="A17" s="32"/>
      <c r="B17" s="33"/>
      <c r="C17" s="202" t="s">
        <v>98</v>
      </c>
      <c r="D17" s="202" t="s">
        <v>242</v>
      </c>
      <c r="E17" s="17" t="s">
        <v>1</v>
      </c>
      <c r="F17" s="203">
        <v>8</v>
      </c>
      <c r="G17" s="32"/>
      <c r="H17" s="33"/>
    </row>
    <row r="18" spans="1:8" s="2" customFormat="1" ht="16.899999999999999" customHeight="1">
      <c r="A18" s="32"/>
      <c r="B18" s="33"/>
      <c r="C18" s="204" t="s">
        <v>1046</v>
      </c>
      <c r="D18" s="32"/>
      <c r="E18" s="32"/>
      <c r="F18" s="32"/>
      <c r="G18" s="32"/>
      <c r="H18" s="33"/>
    </row>
    <row r="19" spans="1:8" s="2" customFormat="1" ht="16.899999999999999" customHeight="1">
      <c r="A19" s="32"/>
      <c r="B19" s="33"/>
      <c r="C19" s="202" t="s">
        <v>239</v>
      </c>
      <c r="D19" s="202" t="s">
        <v>240</v>
      </c>
      <c r="E19" s="17" t="s">
        <v>200</v>
      </c>
      <c r="F19" s="203">
        <v>8</v>
      </c>
      <c r="G19" s="32"/>
      <c r="H19" s="33"/>
    </row>
    <row r="20" spans="1:8" s="2" customFormat="1" ht="22.5">
      <c r="A20" s="32"/>
      <c r="B20" s="33"/>
      <c r="C20" s="202" t="s">
        <v>214</v>
      </c>
      <c r="D20" s="202" t="s">
        <v>215</v>
      </c>
      <c r="E20" s="17" t="s">
        <v>200</v>
      </c>
      <c r="F20" s="203">
        <v>58</v>
      </c>
      <c r="G20" s="32"/>
      <c r="H20" s="33"/>
    </row>
    <row r="21" spans="1:8" s="2" customFormat="1" ht="22.5">
      <c r="A21" s="32"/>
      <c r="B21" s="33"/>
      <c r="C21" s="202" t="s">
        <v>219</v>
      </c>
      <c r="D21" s="202" t="s">
        <v>220</v>
      </c>
      <c r="E21" s="17" t="s">
        <v>200</v>
      </c>
      <c r="F21" s="203">
        <v>535.4</v>
      </c>
      <c r="G21" s="32"/>
      <c r="H21" s="33"/>
    </row>
    <row r="22" spans="1:8" s="2" customFormat="1" ht="16.899999999999999" customHeight="1">
      <c r="A22" s="32"/>
      <c r="B22" s="33"/>
      <c r="C22" s="202" t="s">
        <v>233</v>
      </c>
      <c r="D22" s="202" t="s">
        <v>234</v>
      </c>
      <c r="E22" s="17" t="s">
        <v>200</v>
      </c>
      <c r="F22" s="203">
        <v>29</v>
      </c>
      <c r="G22" s="32"/>
      <c r="H22" s="33"/>
    </row>
    <row r="23" spans="1:8" s="2" customFormat="1" ht="16.899999999999999" customHeight="1">
      <c r="A23" s="32"/>
      <c r="B23" s="33"/>
      <c r="C23" s="198" t="s">
        <v>101</v>
      </c>
      <c r="D23" s="199" t="s">
        <v>1</v>
      </c>
      <c r="E23" s="200" t="s">
        <v>1</v>
      </c>
      <c r="F23" s="201">
        <v>460.4</v>
      </c>
      <c r="G23" s="32"/>
      <c r="H23" s="33"/>
    </row>
    <row r="24" spans="1:8" s="2" customFormat="1" ht="16.899999999999999" customHeight="1">
      <c r="A24" s="32"/>
      <c r="B24" s="33"/>
      <c r="C24" s="202" t="s">
        <v>1</v>
      </c>
      <c r="D24" s="202" t="s">
        <v>222</v>
      </c>
      <c r="E24" s="17" t="s">
        <v>1</v>
      </c>
      <c r="F24" s="203">
        <v>0</v>
      </c>
      <c r="G24" s="32"/>
      <c r="H24" s="33"/>
    </row>
    <row r="25" spans="1:8" s="2" customFormat="1" ht="16.899999999999999" customHeight="1">
      <c r="A25" s="32"/>
      <c r="B25" s="33"/>
      <c r="C25" s="202" t="s">
        <v>101</v>
      </c>
      <c r="D25" s="202" t="s">
        <v>223</v>
      </c>
      <c r="E25" s="17" t="s">
        <v>1</v>
      </c>
      <c r="F25" s="203">
        <v>460.4</v>
      </c>
      <c r="G25" s="32"/>
      <c r="H25" s="33"/>
    </row>
    <row r="26" spans="1:8" s="2" customFormat="1" ht="16.899999999999999" customHeight="1">
      <c r="A26" s="32"/>
      <c r="B26" s="33"/>
      <c r="C26" s="204" t="s">
        <v>1046</v>
      </c>
      <c r="D26" s="32"/>
      <c r="E26" s="32"/>
      <c r="F26" s="32"/>
      <c r="G26" s="32"/>
      <c r="H26" s="33"/>
    </row>
    <row r="27" spans="1:8" s="2" customFormat="1" ht="22.5">
      <c r="A27" s="32"/>
      <c r="B27" s="33"/>
      <c r="C27" s="202" t="s">
        <v>219</v>
      </c>
      <c r="D27" s="202" t="s">
        <v>220</v>
      </c>
      <c r="E27" s="17" t="s">
        <v>200</v>
      </c>
      <c r="F27" s="203">
        <v>535.4</v>
      </c>
      <c r="G27" s="32"/>
      <c r="H27" s="33"/>
    </row>
    <row r="28" spans="1:8" s="2" customFormat="1" ht="22.5">
      <c r="A28" s="32"/>
      <c r="B28" s="33"/>
      <c r="C28" s="202" t="s">
        <v>227</v>
      </c>
      <c r="D28" s="202" t="s">
        <v>228</v>
      </c>
      <c r="E28" s="17" t="s">
        <v>200</v>
      </c>
      <c r="F28" s="203">
        <v>2677</v>
      </c>
      <c r="G28" s="32"/>
      <c r="H28" s="33"/>
    </row>
    <row r="29" spans="1:8" s="2" customFormat="1" ht="22.5">
      <c r="A29" s="32"/>
      <c r="B29" s="33"/>
      <c r="C29" s="202" t="s">
        <v>244</v>
      </c>
      <c r="D29" s="202" t="s">
        <v>245</v>
      </c>
      <c r="E29" s="17" t="s">
        <v>246</v>
      </c>
      <c r="F29" s="203">
        <v>920.8</v>
      </c>
      <c r="G29" s="32"/>
      <c r="H29" s="33"/>
    </row>
    <row r="30" spans="1:8" s="2" customFormat="1" ht="16.899999999999999" customHeight="1">
      <c r="A30" s="32"/>
      <c r="B30" s="33"/>
      <c r="C30" s="202" t="s">
        <v>250</v>
      </c>
      <c r="D30" s="202" t="s">
        <v>251</v>
      </c>
      <c r="E30" s="17" t="s">
        <v>200</v>
      </c>
      <c r="F30" s="203">
        <v>535.4</v>
      </c>
      <c r="G30" s="32"/>
      <c r="H30" s="33"/>
    </row>
    <row r="31" spans="1:8" s="2" customFormat="1" ht="16.899999999999999" customHeight="1">
      <c r="A31" s="32"/>
      <c r="B31" s="33"/>
      <c r="C31" s="198" t="s">
        <v>103</v>
      </c>
      <c r="D31" s="199" t="s">
        <v>1</v>
      </c>
      <c r="E31" s="200" t="s">
        <v>1</v>
      </c>
      <c r="F31" s="201">
        <v>75</v>
      </c>
      <c r="G31" s="32"/>
      <c r="H31" s="33"/>
    </row>
    <row r="32" spans="1:8" s="2" customFormat="1" ht="16.899999999999999" customHeight="1">
      <c r="A32" s="32"/>
      <c r="B32" s="33"/>
      <c r="C32" s="202" t="s">
        <v>1</v>
      </c>
      <c r="D32" s="202" t="s">
        <v>224</v>
      </c>
      <c r="E32" s="17" t="s">
        <v>1</v>
      </c>
      <c r="F32" s="203">
        <v>0</v>
      </c>
      <c r="G32" s="32"/>
      <c r="H32" s="33"/>
    </row>
    <row r="33" spans="1:8" s="2" customFormat="1" ht="16.899999999999999" customHeight="1">
      <c r="A33" s="32"/>
      <c r="B33" s="33"/>
      <c r="C33" s="202" t="s">
        <v>103</v>
      </c>
      <c r="D33" s="202" t="s">
        <v>225</v>
      </c>
      <c r="E33" s="17" t="s">
        <v>1</v>
      </c>
      <c r="F33" s="203">
        <v>75</v>
      </c>
      <c r="G33" s="32"/>
      <c r="H33" s="33"/>
    </row>
    <row r="34" spans="1:8" s="2" customFormat="1" ht="16.899999999999999" customHeight="1">
      <c r="A34" s="32"/>
      <c r="B34" s="33"/>
      <c r="C34" s="204" t="s">
        <v>1046</v>
      </c>
      <c r="D34" s="32"/>
      <c r="E34" s="32"/>
      <c r="F34" s="32"/>
      <c r="G34" s="32"/>
      <c r="H34" s="33"/>
    </row>
    <row r="35" spans="1:8" s="2" customFormat="1" ht="22.5">
      <c r="A35" s="32"/>
      <c r="B35" s="33"/>
      <c r="C35" s="202" t="s">
        <v>219</v>
      </c>
      <c r="D35" s="202" t="s">
        <v>220</v>
      </c>
      <c r="E35" s="17" t="s">
        <v>200</v>
      </c>
      <c r="F35" s="203">
        <v>535.4</v>
      </c>
      <c r="G35" s="32"/>
      <c r="H35" s="33"/>
    </row>
    <row r="36" spans="1:8" s="2" customFormat="1" ht="22.5">
      <c r="A36" s="32"/>
      <c r="B36" s="33"/>
      <c r="C36" s="202" t="s">
        <v>227</v>
      </c>
      <c r="D36" s="202" t="s">
        <v>228</v>
      </c>
      <c r="E36" s="17" t="s">
        <v>200</v>
      </c>
      <c r="F36" s="203">
        <v>2677</v>
      </c>
      <c r="G36" s="32"/>
      <c r="H36" s="33"/>
    </row>
    <row r="37" spans="1:8" s="2" customFormat="1" ht="16.899999999999999" customHeight="1">
      <c r="A37" s="32"/>
      <c r="B37" s="33"/>
      <c r="C37" s="202" t="s">
        <v>250</v>
      </c>
      <c r="D37" s="202" t="s">
        <v>251</v>
      </c>
      <c r="E37" s="17" t="s">
        <v>200</v>
      </c>
      <c r="F37" s="203">
        <v>535.4</v>
      </c>
      <c r="G37" s="32"/>
      <c r="H37" s="33"/>
    </row>
    <row r="38" spans="1:8" s="2" customFormat="1" ht="16.899999999999999" customHeight="1">
      <c r="A38" s="32"/>
      <c r="B38" s="33"/>
      <c r="C38" s="198" t="s">
        <v>105</v>
      </c>
      <c r="D38" s="199" t="s">
        <v>1</v>
      </c>
      <c r="E38" s="200" t="s">
        <v>1</v>
      </c>
      <c r="F38" s="201">
        <v>640</v>
      </c>
      <c r="G38" s="32"/>
      <c r="H38" s="33"/>
    </row>
    <row r="39" spans="1:8" s="2" customFormat="1" ht="16.899999999999999" customHeight="1">
      <c r="A39" s="32"/>
      <c r="B39" s="33"/>
      <c r="C39" s="202" t="s">
        <v>105</v>
      </c>
      <c r="D39" s="202" t="s">
        <v>196</v>
      </c>
      <c r="E39" s="17" t="s">
        <v>1</v>
      </c>
      <c r="F39" s="203">
        <v>640</v>
      </c>
      <c r="G39" s="32"/>
      <c r="H39" s="33"/>
    </row>
    <row r="40" spans="1:8" s="2" customFormat="1" ht="16.899999999999999" customHeight="1">
      <c r="A40" s="32"/>
      <c r="B40" s="33"/>
      <c r="C40" s="204" t="s">
        <v>1046</v>
      </c>
      <c r="D40" s="32"/>
      <c r="E40" s="32"/>
      <c r="F40" s="32"/>
      <c r="G40" s="32"/>
      <c r="H40" s="33"/>
    </row>
    <row r="41" spans="1:8" s="2" customFormat="1" ht="16.899999999999999" customHeight="1">
      <c r="A41" s="32"/>
      <c r="B41" s="33"/>
      <c r="C41" s="202" t="s">
        <v>193</v>
      </c>
      <c r="D41" s="202" t="s">
        <v>194</v>
      </c>
      <c r="E41" s="17" t="s">
        <v>154</v>
      </c>
      <c r="F41" s="203">
        <v>640</v>
      </c>
      <c r="G41" s="32"/>
      <c r="H41" s="33"/>
    </row>
    <row r="42" spans="1:8" s="2" customFormat="1" ht="22.5">
      <c r="A42" s="32"/>
      <c r="B42" s="33"/>
      <c r="C42" s="202" t="s">
        <v>219</v>
      </c>
      <c r="D42" s="202" t="s">
        <v>220</v>
      </c>
      <c r="E42" s="17" t="s">
        <v>200</v>
      </c>
      <c r="F42" s="203">
        <v>535.4</v>
      </c>
      <c r="G42" s="32"/>
      <c r="H42" s="33"/>
    </row>
    <row r="43" spans="1:8" s="2" customFormat="1" ht="16.899999999999999" customHeight="1">
      <c r="A43" s="32"/>
      <c r="B43" s="33"/>
      <c r="C43" s="198" t="s">
        <v>107</v>
      </c>
      <c r="D43" s="199" t="s">
        <v>1</v>
      </c>
      <c r="E43" s="200" t="s">
        <v>1</v>
      </c>
      <c r="F43" s="201">
        <v>140</v>
      </c>
      <c r="G43" s="32"/>
      <c r="H43" s="33"/>
    </row>
    <row r="44" spans="1:8" s="2" customFormat="1" ht="16.899999999999999" customHeight="1">
      <c r="A44" s="32"/>
      <c r="B44" s="33"/>
      <c r="C44" s="202" t="s">
        <v>107</v>
      </c>
      <c r="D44" s="202" t="s">
        <v>261</v>
      </c>
      <c r="E44" s="17" t="s">
        <v>1</v>
      </c>
      <c r="F44" s="203">
        <v>140</v>
      </c>
      <c r="G44" s="32"/>
      <c r="H44" s="33"/>
    </row>
    <row r="45" spans="1:8" s="2" customFormat="1" ht="16.899999999999999" customHeight="1">
      <c r="A45" s="32"/>
      <c r="B45" s="33"/>
      <c r="C45" s="204" t="s">
        <v>1046</v>
      </c>
      <c r="D45" s="32"/>
      <c r="E45" s="32"/>
      <c r="F45" s="32"/>
      <c r="G45" s="32"/>
      <c r="H45" s="33"/>
    </row>
    <row r="46" spans="1:8" s="2" customFormat="1" ht="16.899999999999999" customHeight="1">
      <c r="A46" s="32"/>
      <c r="B46" s="33"/>
      <c r="C46" s="202" t="s">
        <v>258</v>
      </c>
      <c r="D46" s="202" t="s">
        <v>259</v>
      </c>
      <c r="E46" s="17" t="s">
        <v>154</v>
      </c>
      <c r="F46" s="203">
        <v>140</v>
      </c>
      <c r="G46" s="32"/>
      <c r="H46" s="33"/>
    </row>
    <row r="47" spans="1:8" s="2" customFormat="1" ht="22.5">
      <c r="A47" s="32"/>
      <c r="B47" s="33"/>
      <c r="C47" s="202" t="s">
        <v>214</v>
      </c>
      <c r="D47" s="202" t="s">
        <v>215</v>
      </c>
      <c r="E47" s="17" t="s">
        <v>200</v>
      </c>
      <c r="F47" s="203">
        <v>58</v>
      </c>
      <c r="G47" s="32"/>
      <c r="H47" s="33"/>
    </row>
    <row r="48" spans="1:8" s="2" customFormat="1" ht="22.5">
      <c r="A48" s="32"/>
      <c r="B48" s="33"/>
      <c r="C48" s="202" t="s">
        <v>219</v>
      </c>
      <c r="D48" s="202" t="s">
        <v>220</v>
      </c>
      <c r="E48" s="17" t="s">
        <v>200</v>
      </c>
      <c r="F48" s="203">
        <v>535.4</v>
      </c>
      <c r="G48" s="32"/>
      <c r="H48" s="33"/>
    </row>
    <row r="49" spans="1:8" s="2" customFormat="1" ht="16.899999999999999" customHeight="1">
      <c r="A49" s="32"/>
      <c r="B49" s="33"/>
      <c r="C49" s="202" t="s">
        <v>233</v>
      </c>
      <c r="D49" s="202" t="s">
        <v>234</v>
      </c>
      <c r="E49" s="17" t="s">
        <v>200</v>
      </c>
      <c r="F49" s="203">
        <v>29</v>
      </c>
      <c r="G49" s="32"/>
      <c r="H49" s="33"/>
    </row>
    <row r="50" spans="1:8" s="2" customFormat="1" ht="16.899999999999999" customHeight="1">
      <c r="A50" s="32"/>
      <c r="B50" s="33"/>
      <c r="C50" s="202" t="s">
        <v>263</v>
      </c>
      <c r="D50" s="202" t="s">
        <v>264</v>
      </c>
      <c r="E50" s="17" t="s">
        <v>154</v>
      </c>
      <c r="F50" s="203">
        <v>140</v>
      </c>
      <c r="G50" s="32"/>
      <c r="H50" s="33"/>
    </row>
    <row r="51" spans="1:8" s="2" customFormat="1" ht="16.899999999999999" customHeight="1">
      <c r="A51" s="32"/>
      <c r="B51" s="33"/>
      <c r="C51" s="202" t="s">
        <v>273</v>
      </c>
      <c r="D51" s="202" t="s">
        <v>274</v>
      </c>
      <c r="E51" s="17" t="s">
        <v>154</v>
      </c>
      <c r="F51" s="203">
        <v>140</v>
      </c>
      <c r="G51" s="32"/>
      <c r="H51" s="33"/>
    </row>
    <row r="52" spans="1:8" s="2" customFormat="1" ht="16.899999999999999" customHeight="1">
      <c r="A52" s="32"/>
      <c r="B52" s="33"/>
      <c r="C52" s="202" t="s">
        <v>281</v>
      </c>
      <c r="D52" s="202" t="s">
        <v>282</v>
      </c>
      <c r="E52" s="17" t="s">
        <v>154</v>
      </c>
      <c r="F52" s="203">
        <v>140</v>
      </c>
      <c r="G52" s="32"/>
      <c r="H52" s="33"/>
    </row>
    <row r="53" spans="1:8" s="2" customFormat="1" ht="16.899999999999999" customHeight="1">
      <c r="A53" s="32"/>
      <c r="B53" s="33"/>
      <c r="C53" s="202" t="s">
        <v>268</v>
      </c>
      <c r="D53" s="202" t="s">
        <v>269</v>
      </c>
      <c r="E53" s="17" t="s">
        <v>270</v>
      </c>
      <c r="F53" s="203">
        <v>4.2629999999999999</v>
      </c>
      <c r="G53" s="32"/>
      <c r="H53" s="33"/>
    </row>
    <row r="54" spans="1:8" s="2" customFormat="1" ht="16.899999999999999" customHeight="1">
      <c r="A54" s="32"/>
      <c r="B54" s="33"/>
      <c r="C54" s="198" t="s">
        <v>110</v>
      </c>
      <c r="D54" s="199" t="s">
        <v>1</v>
      </c>
      <c r="E54" s="200" t="s">
        <v>1</v>
      </c>
      <c r="F54" s="201">
        <v>13.4</v>
      </c>
      <c r="G54" s="32"/>
      <c r="H54" s="33"/>
    </row>
    <row r="55" spans="1:8" s="2" customFormat="1" ht="16.899999999999999" customHeight="1">
      <c r="A55" s="32"/>
      <c r="B55" s="33"/>
      <c r="C55" s="202" t="s">
        <v>1</v>
      </c>
      <c r="D55" s="202" t="s">
        <v>207</v>
      </c>
      <c r="E55" s="17" t="s">
        <v>1</v>
      </c>
      <c r="F55" s="203">
        <v>0</v>
      </c>
      <c r="G55" s="32"/>
      <c r="H55" s="33"/>
    </row>
    <row r="56" spans="1:8" s="2" customFormat="1" ht="16.899999999999999" customHeight="1">
      <c r="A56" s="32"/>
      <c r="B56" s="33"/>
      <c r="C56" s="202" t="s">
        <v>110</v>
      </c>
      <c r="D56" s="202" t="s">
        <v>208</v>
      </c>
      <c r="E56" s="17" t="s">
        <v>1</v>
      </c>
      <c r="F56" s="203">
        <v>13.4</v>
      </c>
      <c r="G56" s="32"/>
      <c r="H56" s="33"/>
    </row>
    <row r="57" spans="1:8" s="2" customFormat="1" ht="16.899999999999999" customHeight="1">
      <c r="A57" s="32"/>
      <c r="B57" s="33"/>
      <c r="C57" s="204" t="s">
        <v>1046</v>
      </c>
      <c r="D57" s="32"/>
      <c r="E57" s="32"/>
      <c r="F57" s="32"/>
      <c r="G57" s="32"/>
      <c r="H57" s="33"/>
    </row>
    <row r="58" spans="1:8" s="2" customFormat="1" ht="22.5">
      <c r="A58" s="32"/>
      <c r="B58" s="33"/>
      <c r="C58" s="202" t="s">
        <v>204</v>
      </c>
      <c r="D58" s="202" t="s">
        <v>205</v>
      </c>
      <c r="E58" s="17" t="s">
        <v>200</v>
      </c>
      <c r="F58" s="203">
        <v>13.4</v>
      </c>
      <c r="G58" s="32"/>
      <c r="H58" s="33"/>
    </row>
    <row r="59" spans="1:8" s="2" customFormat="1" ht="22.5">
      <c r="A59" s="32"/>
      <c r="B59" s="33"/>
      <c r="C59" s="202" t="s">
        <v>219</v>
      </c>
      <c r="D59" s="202" t="s">
        <v>220</v>
      </c>
      <c r="E59" s="17" t="s">
        <v>200</v>
      </c>
      <c r="F59" s="203">
        <v>535.4</v>
      </c>
      <c r="G59" s="32"/>
      <c r="H59" s="33"/>
    </row>
    <row r="60" spans="1:8" s="2" customFormat="1" ht="16.899999999999999" customHeight="1">
      <c r="A60" s="32"/>
      <c r="B60" s="33"/>
      <c r="C60" s="198" t="s">
        <v>113</v>
      </c>
      <c r="D60" s="199" t="s">
        <v>1</v>
      </c>
      <c r="E60" s="200" t="s">
        <v>1</v>
      </c>
      <c r="F60" s="201">
        <v>46.058999999999997</v>
      </c>
      <c r="G60" s="32"/>
      <c r="H60" s="33"/>
    </row>
    <row r="61" spans="1:8" s="2" customFormat="1" ht="16.899999999999999" customHeight="1">
      <c r="A61" s="32"/>
      <c r="B61" s="33"/>
      <c r="C61" s="202" t="s">
        <v>113</v>
      </c>
      <c r="D61" s="202" t="s">
        <v>114</v>
      </c>
      <c r="E61" s="17" t="s">
        <v>1</v>
      </c>
      <c r="F61" s="203">
        <v>46.058999999999997</v>
      </c>
      <c r="G61" s="32"/>
      <c r="H61" s="33"/>
    </row>
    <row r="62" spans="1:8" s="2" customFormat="1" ht="16.899999999999999" customHeight="1">
      <c r="A62" s="32"/>
      <c r="B62" s="33"/>
      <c r="C62" s="204" t="s">
        <v>1046</v>
      </c>
      <c r="D62" s="32"/>
      <c r="E62" s="32"/>
      <c r="F62" s="32"/>
      <c r="G62" s="32"/>
      <c r="H62" s="33"/>
    </row>
    <row r="63" spans="1:8" s="2" customFormat="1" ht="16.899999999999999" customHeight="1">
      <c r="A63" s="32"/>
      <c r="B63" s="33"/>
      <c r="C63" s="202" t="s">
        <v>568</v>
      </c>
      <c r="D63" s="202" t="s">
        <v>569</v>
      </c>
      <c r="E63" s="17" t="s">
        <v>246</v>
      </c>
      <c r="F63" s="203">
        <v>46.058999999999997</v>
      </c>
      <c r="G63" s="32"/>
      <c r="H63" s="33"/>
    </row>
    <row r="64" spans="1:8" s="2" customFormat="1" ht="16.899999999999999" customHeight="1">
      <c r="A64" s="32"/>
      <c r="B64" s="33"/>
      <c r="C64" s="202" t="s">
        <v>558</v>
      </c>
      <c r="D64" s="202" t="s">
        <v>559</v>
      </c>
      <c r="E64" s="17" t="s">
        <v>246</v>
      </c>
      <c r="F64" s="203">
        <v>408.55200000000002</v>
      </c>
      <c r="G64" s="32"/>
      <c r="H64" s="33"/>
    </row>
    <row r="65" spans="1:8" s="2" customFormat="1" ht="16.899999999999999" customHeight="1">
      <c r="A65" s="32"/>
      <c r="B65" s="33"/>
      <c r="C65" s="202" t="s">
        <v>572</v>
      </c>
      <c r="D65" s="202" t="s">
        <v>573</v>
      </c>
      <c r="E65" s="17" t="s">
        <v>246</v>
      </c>
      <c r="F65" s="203">
        <v>644.82600000000002</v>
      </c>
      <c r="G65" s="32"/>
      <c r="H65" s="33"/>
    </row>
    <row r="66" spans="1:8" s="2" customFormat="1" ht="22.5">
      <c r="A66" s="32"/>
      <c r="B66" s="33"/>
      <c r="C66" s="202" t="s">
        <v>581</v>
      </c>
      <c r="D66" s="202" t="s">
        <v>582</v>
      </c>
      <c r="E66" s="17" t="s">
        <v>246</v>
      </c>
      <c r="F66" s="203">
        <v>46.058999999999997</v>
      </c>
      <c r="G66" s="32"/>
      <c r="H66" s="33"/>
    </row>
    <row r="67" spans="1:8" s="2" customFormat="1" ht="16.899999999999999" customHeight="1">
      <c r="A67" s="32"/>
      <c r="B67" s="33"/>
      <c r="C67" s="198" t="s">
        <v>115</v>
      </c>
      <c r="D67" s="199" t="s">
        <v>1</v>
      </c>
      <c r="E67" s="200" t="s">
        <v>1</v>
      </c>
      <c r="F67" s="201">
        <v>408.55200000000002</v>
      </c>
      <c r="G67" s="32"/>
      <c r="H67" s="33"/>
    </row>
    <row r="68" spans="1:8" s="2" customFormat="1" ht="16.899999999999999" customHeight="1">
      <c r="A68" s="32"/>
      <c r="B68" s="33"/>
      <c r="C68" s="202" t="s">
        <v>115</v>
      </c>
      <c r="D68" s="202" t="s">
        <v>561</v>
      </c>
      <c r="E68" s="17" t="s">
        <v>1</v>
      </c>
      <c r="F68" s="203">
        <v>408.55200000000002</v>
      </c>
      <c r="G68" s="32"/>
      <c r="H68" s="33"/>
    </row>
    <row r="69" spans="1:8" s="2" customFormat="1" ht="16.899999999999999" customHeight="1">
      <c r="A69" s="32"/>
      <c r="B69" s="33"/>
      <c r="C69" s="204" t="s">
        <v>1046</v>
      </c>
      <c r="D69" s="32"/>
      <c r="E69" s="32"/>
      <c r="F69" s="32"/>
      <c r="G69" s="32"/>
      <c r="H69" s="33"/>
    </row>
    <row r="70" spans="1:8" s="2" customFormat="1" ht="16.899999999999999" customHeight="1">
      <c r="A70" s="32"/>
      <c r="B70" s="33"/>
      <c r="C70" s="202" t="s">
        <v>558</v>
      </c>
      <c r="D70" s="202" t="s">
        <v>559</v>
      </c>
      <c r="E70" s="17" t="s">
        <v>246</v>
      </c>
      <c r="F70" s="203">
        <v>408.55200000000002</v>
      </c>
      <c r="G70" s="32"/>
      <c r="H70" s="33"/>
    </row>
    <row r="71" spans="1:8" s="2" customFormat="1" ht="16.899999999999999" customHeight="1">
      <c r="A71" s="32"/>
      <c r="B71" s="33"/>
      <c r="C71" s="202" t="s">
        <v>563</v>
      </c>
      <c r="D71" s="202" t="s">
        <v>564</v>
      </c>
      <c r="E71" s="17" t="s">
        <v>246</v>
      </c>
      <c r="F71" s="203">
        <v>5719.7280000000001</v>
      </c>
      <c r="G71" s="32"/>
      <c r="H71" s="33"/>
    </row>
    <row r="72" spans="1:8" s="2" customFormat="1" ht="22.5">
      <c r="A72" s="32"/>
      <c r="B72" s="33"/>
      <c r="C72" s="202" t="s">
        <v>589</v>
      </c>
      <c r="D72" s="202" t="s">
        <v>590</v>
      </c>
      <c r="E72" s="17" t="s">
        <v>246</v>
      </c>
      <c r="F72" s="203">
        <v>243.6</v>
      </c>
      <c r="G72" s="32"/>
      <c r="H72" s="33"/>
    </row>
    <row r="73" spans="1:8" s="2" customFormat="1" ht="26.45" customHeight="1">
      <c r="A73" s="32"/>
      <c r="B73" s="33"/>
      <c r="C73" s="197" t="s">
        <v>1047</v>
      </c>
      <c r="D73" s="197" t="s">
        <v>88</v>
      </c>
      <c r="E73" s="32"/>
      <c r="F73" s="32"/>
      <c r="G73" s="32"/>
      <c r="H73" s="33"/>
    </row>
    <row r="74" spans="1:8" s="2" customFormat="1" ht="16.899999999999999" customHeight="1">
      <c r="A74" s="32"/>
      <c r="B74" s="33"/>
      <c r="C74" s="198" t="s">
        <v>628</v>
      </c>
      <c r="D74" s="199" t="s">
        <v>1</v>
      </c>
      <c r="E74" s="200" t="s">
        <v>1</v>
      </c>
      <c r="F74" s="201">
        <v>422</v>
      </c>
      <c r="G74" s="32"/>
      <c r="H74" s="33"/>
    </row>
    <row r="75" spans="1:8" s="2" customFormat="1" ht="16.899999999999999" customHeight="1">
      <c r="A75" s="32"/>
      <c r="B75" s="33"/>
      <c r="C75" s="202" t="s">
        <v>628</v>
      </c>
      <c r="D75" s="202" t="s">
        <v>704</v>
      </c>
      <c r="E75" s="17" t="s">
        <v>1</v>
      </c>
      <c r="F75" s="203">
        <v>422</v>
      </c>
      <c r="G75" s="32"/>
      <c r="H75" s="33"/>
    </row>
    <row r="76" spans="1:8" s="2" customFormat="1" ht="16.899999999999999" customHeight="1">
      <c r="A76" s="32"/>
      <c r="B76" s="33"/>
      <c r="C76" s="204" t="s">
        <v>1046</v>
      </c>
      <c r="D76" s="32"/>
      <c r="E76" s="32"/>
      <c r="F76" s="32"/>
      <c r="G76" s="32"/>
      <c r="H76" s="33"/>
    </row>
    <row r="77" spans="1:8" s="2" customFormat="1" ht="33.75">
      <c r="A77" s="32"/>
      <c r="B77" s="33"/>
      <c r="C77" s="202" t="s">
        <v>701</v>
      </c>
      <c r="D77" s="202" t="s">
        <v>702</v>
      </c>
      <c r="E77" s="17" t="s">
        <v>154</v>
      </c>
      <c r="F77" s="203">
        <v>422</v>
      </c>
      <c r="G77" s="32"/>
      <c r="H77" s="33"/>
    </row>
    <row r="78" spans="1:8" s="2" customFormat="1" ht="16.899999999999999" customHeight="1">
      <c r="A78" s="32"/>
      <c r="B78" s="33"/>
      <c r="C78" s="202" t="s">
        <v>407</v>
      </c>
      <c r="D78" s="202" t="s">
        <v>685</v>
      </c>
      <c r="E78" s="17" t="s">
        <v>154</v>
      </c>
      <c r="F78" s="203">
        <v>422</v>
      </c>
      <c r="G78" s="32"/>
      <c r="H78" s="33"/>
    </row>
    <row r="79" spans="1:8" s="2" customFormat="1" ht="16.899999999999999" customHeight="1">
      <c r="A79" s="32"/>
      <c r="B79" s="33"/>
      <c r="C79" s="202" t="s">
        <v>688</v>
      </c>
      <c r="D79" s="202" t="s">
        <v>689</v>
      </c>
      <c r="E79" s="17" t="s">
        <v>154</v>
      </c>
      <c r="F79" s="203">
        <v>422</v>
      </c>
      <c r="G79" s="32"/>
      <c r="H79" s="33"/>
    </row>
    <row r="80" spans="1:8" s="2" customFormat="1" ht="16.899999999999999" customHeight="1">
      <c r="A80" s="32"/>
      <c r="B80" s="33"/>
      <c r="C80" s="198" t="s">
        <v>96</v>
      </c>
      <c r="D80" s="199" t="s">
        <v>1</v>
      </c>
      <c r="E80" s="200" t="s">
        <v>1</v>
      </c>
      <c r="F80" s="201">
        <v>151</v>
      </c>
      <c r="G80" s="32"/>
      <c r="H80" s="33"/>
    </row>
    <row r="81" spans="1:8" s="2" customFormat="1" ht="16.899999999999999" customHeight="1">
      <c r="A81" s="32"/>
      <c r="B81" s="33"/>
      <c r="C81" s="202" t="s">
        <v>96</v>
      </c>
      <c r="D81" s="202" t="s">
        <v>664</v>
      </c>
      <c r="E81" s="17" t="s">
        <v>1</v>
      </c>
      <c r="F81" s="203">
        <v>151</v>
      </c>
      <c r="G81" s="32"/>
      <c r="H81" s="33"/>
    </row>
    <row r="82" spans="1:8" s="2" customFormat="1" ht="16.899999999999999" customHeight="1">
      <c r="A82" s="32"/>
      <c r="B82" s="33"/>
      <c r="C82" s="204" t="s">
        <v>1046</v>
      </c>
      <c r="D82" s="32"/>
      <c r="E82" s="32"/>
      <c r="F82" s="32"/>
      <c r="G82" s="32"/>
      <c r="H82" s="33"/>
    </row>
    <row r="83" spans="1:8" s="2" customFormat="1" ht="22.5">
      <c r="A83" s="32"/>
      <c r="B83" s="33"/>
      <c r="C83" s="202" t="s">
        <v>198</v>
      </c>
      <c r="D83" s="202" t="s">
        <v>199</v>
      </c>
      <c r="E83" s="17" t="s">
        <v>200</v>
      </c>
      <c r="F83" s="203">
        <v>151</v>
      </c>
      <c r="G83" s="32"/>
      <c r="H83" s="33"/>
    </row>
    <row r="84" spans="1:8" s="2" customFormat="1" ht="22.5">
      <c r="A84" s="32"/>
      <c r="B84" s="33"/>
      <c r="C84" s="202" t="s">
        <v>219</v>
      </c>
      <c r="D84" s="202" t="s">
        <v>220</v>
      </c>
      <c r="E84" s="17" t="s">
        <v>200</v>
      </c>
      <c r="F84" s="203">
        <v>162</v>
      </c>
      <c r="G84" s="32"/>
      <c r="H84" s="33"/>
    </row>
    <row r="85" spans="1:8" s="2" customFormat="1" ht="16.899999999999999" customHeight="1">
      <c r="A85" s="32"/>
      <c r="B85" s="33"/>
      <c r="C85" s="198" t="s">
        <v>98</v>
      </c>
      <c r="D85" s="199" t="s">
        <v>1</v>
      </c>
      <c r="E85" s="200" t="s">
        <v>1</v>
      </c>
      <c r="F85" s="201">
        <v>3</v>
      </c>
      <c r="G85" s="32"/>
      <c r="H85" s="33"/>
    </row>
    <row r="86" spans="1:8" s="2" customFormat="1" ht="16.899999999999999" customHeight="1">
      <c r="A86" s="32"/>
      <c r="B86" s="33"/>
      <c r="C86" s="202" t="s">
        <v>98</v>
      </c>
      <c r="D86" s="202" t="s">
        <v>671</v>
      </c>
      <c r="E86" s="17" t="s">
        <v>1</v>
      </c>
      <c r="F86" s="203">
        <v>3</v>
      </c>
      <c r="G86" s="32"/>
      <c r="H86" s="33"/>
    </row>
    <row r="87" spans="1:8" s="2" customFormat="1" ht="16.899999999999999" customHeight="1">
      <c r="A87" s="32"/>
      <c r="B87" s="33"/>
      <c r="C87" s="204" t="s">
        <v>1046</v>
      </c>
      <c r="D87" s="32"/>
      <c r="E87" s="32"/>
      <c r="F87" s="32"/>
      <c r="G87" s="32"/>
      <c r="H87" s="33"/>
    </row>
    <row r="88" spans="1:8" s="2" customFormat="1" ht="16.899999999999999" customHeight="1">
      <c r="A88" s="32"/>
      <c r="B88" s="33"/>
      <c r="C88" s="202" t="s">
        <v>239</v>
      </c>
      <c r="D88" s="202" t="s">
        <v>240</v>
      </c>
      <c r="E88" s="17" t="s">
        <v>200</v>
      </c>
      <c r="F88" s="203">
        <v>3</v>
      </c>
      <c r="G88" s="32"/>
      <c r="H88" s="33"/>
    </row>
    <row r="89" spans="1:8" s="2" customFormat="1" ht="22.5">
      <c r="A89" s="32"/>
      <c r="B89" s="33"/>
      <c r="C89" s="202" t="s">
        <v>214</v>
      </c>
      <c r="D89" s="202" t="s">
        <v>215</v>
      </c>
      <c r="E89" s="17" t="s">
        <v>200</v>
      </c>
      <c r="F89" s="203">
        <v>18</v>
      </c>
      <c r="G89" s="32"/>
      <c r="H89" s="33"/>
    </row>
    <row r="90" spans="1:8" s="2" customFormat="1" ht="22.5">
      <c r="A90" s="32"/>
      <c r="B90" s="33"/>
      <c r="C90" s="202" t="s">
        <v>219</v>
      </c>
      <c r="D90" s="202" t="s">
        <v>220</v>
      </c>
      <c r="E90" s="17" t="s">
        <v>200</v>
      </c>
      <c r="F90" s="203">
        <v>162</v>
      </c>
      <c r="G90" s="32"/>
      <c r="H90" s="33"/>
    </row>
    <row r="91" spans="1:8" s="2" customFormat="1" ht="16.899999999999999" customHeight="1">
      <c r="A91" s="32"/>
      <c r="B91" s="33"/>
      <c r="C91" s="202" t="s">
        <v>233</v>
      </c>
      <c r="D91" s="202" t="s">
        <v>234</v>
      </c>
      <c r="E91" s="17" t="s">
        <v>200</v>
      </c>
      <c r="F91" s="203">
        <v>9</v>
      </c>
      <c r="G91" s="32"/>
      <c r="H91" s="33"/>
    </row>
    <row r="92" spans="1:8" s="2" customFormat="1" ht="16.899999999999999" customHeight="1">
      <c r="A92" s="32"/>
      <c r="B92" s="33"/>
      <c r="C92" s="198" t="s">
        <v>101</v>
      </c>
      <c r="D92" s="199" t="s">
        <v>1</v>
      </c>
      <c r="E92" s="200" t="s">
        <v>1</v>
      </c>
      <c r="F92" s="201">
        <v>148</v>
      </c>
      <c r="G92" s="32"/>
      <c r="H92" s="33"/>
    </row>
    <row r="93" spans="1:8" s="2" customFormat="1" ht="16.899999999999999" customHeight="1">
      <c r="A93" s="32"/>
      <c r="B93" s="33"/>
      <c r="C93" s="202" t="s">
        <v>1</v>
      </c>
      <c r="D93" s="202" t="s">
        <v>222</v>
      </c>
      <c r="E93" s="17" t="s">
        <v>1</v>
      </c>
      <c r="F93" s="203">
        <v>0</v>
      </c>
      <c r="G93" s="32"/>
      <c r="H93" s="33"/>
    </row>
    <row r="94" spans="1:8" s="2" customFormat="1" ht="16.899999999999999" customHeight="1">
      <c r="A94" s="32"/>
      <c r="B94" s="33"/>
      <c r="C94" s="202" t="s">
        <v>101</v>
      </c>
      <c r="D94" s="202" t="s">
        <v>667</v>
      </c>
      <c r="E94" s="17" t="s">
        <v>1</v>
      </c>
      <c r="F94" s="203">
        <v>148</v>
      </c>
      <c r="G94" s="32"/>
      <c r="H94" s="33"/>
    </row>
    <row r="95" spans="1:8" s="2" customFormat="1" ht="16.899999999999999" customHeight="1">
      <c r="A95" s="32"/>
      <c r="B95" s="33"/>
      <c r="C95" s="204" t="s">
        <v>1046</v>
      </c>
      <c r="D95" s="32"/>
      <c r="E95" s="32"/>
      <c r="F95" s="32"/>
      <c r="G95" s="32"/>
      <c r="H95" s="33"/>
    </row>
    <row r="96" spans="1:8" s="2" customFormat="1" ht="22.5">
      <c r="A96" s="32"/>
      <c r="B96" s="33"/>
      <c r="C96" s="202" t="s">
        <v>219</v>
      </c>
      <c r="D96" s="202" t="s">
        <v>220</v>
      </c>
      <c r="E96" s="17" t="s">
        <v>200</v>
      </c>
      <c r="F96" s="203">
        <v>162</v>
      </c>
      <c r="G96" s="32"/>
      <c r="H96" s="33"/>
    </row>
    <row r="97" spans="1:8" s="2" customFormat="1" ht="22.5">
      <c r="A97" s="32"/>
      <c r="B97" s="33"/>
      <c r="C97" s="202" t="s">
        <v>227</v>
      </c>
      <c r="D97" s="202" t="s">
        <v>228</v>
      </c>
      <c r="E97" s="17" t="s">
        <v>200</v>
      </c>
      <c r="F97" s="203">
        <v>810</v>
      </c>
      <c r="G97" s="32"/>
      <c r="H97" s="33"/>
    </row>
    <row r="98" spans="1:8" s="2" customFormat="1" ht="22.5">
      <c r="A98" s="32"/>
      <c r="B98" s="33"/>
      <c r="C98" s="202" t="s">
        <v>244</v>
      </c>
      <c r="D98" s="202" t="s">
        <v>245</v>
      </c>
      <c r="E98" s="17" t="s">
        <v>246</v>
      </c>
      <c r="F98" s="203">
        <v>296</v>
      </c>
      <c r="G98" s="32"/>
      <c r="H98" s="33"/>
    </row>
    <row r="99" spans="1:8" s="2" customFormat="1" ht="16.899999999999999" customHeight="1">
      <c r="A99" s="32"/>
      <c r="B99" s="33"/>
      <c r="C99" s="202" t="s">
        <v>250</v>
      </c>
      <c r="D99" s="202" t="s">
        <v>251</v>
      </c>
      <c r="E99" s="17" t="s">
        <v>200</v>
      </c>
      <c r="F99" s="203">
        <v>162</v>
      </c>
      <c r="G99" s="32"/>
      <c r="H99" s="33"/>
    </row>
    <row r="100" spans="1:8" s="2" customFormat="1" ht="16.899999999999999" customHeight="1">
      <c r="A100" s="32"/>
      <c r="B100" s="33"/>
      <c r="C100" s="198" t="s">
        <v>103</v>
      </c>
      <c r="D100" s="199" t="s">
        <v>1</v>
      </c>
      <c r="E100" s="200" t="s">
        <v>1</v>
      </c>
      <c r="F100" s="201">
        <v>14</v>
      </c>
      <c r="G100" s="32"/>
      <c r="H100" s="33"/>
    </row>
    <row r="101" spans="1:8" s="2" customFormat="1" ht="16.899999999999999" customHeight="1">
      <c r="A101" s="32"/>
      <c r="B101" s="33"/>
      <c r="C101" s="202" t="s">
        <v>1</v>
      </c>
      <c r="D101" s="202" t="s">
        <v>224</v>
      </c>
      <c r="E101" s="17" t="s">
        <v>1</v>
      </c>
      <c r="F101" s="203">
        <v>0</v>
      </c>
      <c r="G101" s="32"/>
      <c r="H101" s="33"/>
    </row>
    <row r="102" spans="1:8" s="2" customFormat="1" ht="16.899999999999999" customHeight="1">
      <c r="A102" s="32"/>
      <c r="B102" s="33"/>
      <c r="C102" s="202" t="s">
        <v>103</v>
      </c>
      <c r="D102" s="202" t="s">
        <v>225</v>
      </c>
      <c r="E102" s="17" t="s">
        <v>1</v>
      </c>
      <c r="F102" s="203">
        <v>14</v>
      </c>
      <c r="G102" s="32"/>
      <c r="H102" s="33"/>
    </row>
    <row r="103" spans="1:8" s="2" customFormat="1" ht="16.899999999999999" customHeight="1">
      <c r="A103" s="32"/>
      <c r="B103" s="33"/>
      <c r="C103" s="204" t="s">
        <v>1046</v>
      </c>
      <c r="D103" s="32"/>
      <c r="E103" s="32"/>
      <c r="F103" s="32"/>
      <c r="G103" s="32"/>
      <c r="H103" s="33"/>
    </row>
    <row r="104" spans="1:8" s="2" customFormat="1" ht="22.5">
      <c r="A104" s="32"/>
      <c r="B104" s="33"/>
      <c r="C104" s="202" t="s">
        <v>219</v>
      </c>
      <c r="D104" s="202" t="s">
        <v>220</v>
      </c>
      <c r="E104" s="17" t="s">
        <v>200</v>
      </c>
      <c r="F104" s="203">
        <v>162</v>
      </c>
      <c r="G104" s="32"/>
      <c r="H104" s="33"/>
    </row>
    <row r="105" spans="1:8" s="2" customFormat="1" ht="22.5">
      <c r="A105" s="32"/>
      <c r="B105" s="33"/>
      <c r="C105" s="202" t="s">
        <v>227</v>
      </c>
      <c r="D105" s="202" t="s">
        <v>228</v>
      </c>
      <c r="E105" s="17" t="s">
        <v>200</v>
      </c>
      <c r="F105" s="203">
        <v>810</v>
      </c>
      <c r="G105" s="32"/>
      <c r="H105" s="33"/>
    </row>
    <row r="106" spans="1:8" s="2" customFormat="1" ht="16.899999999999999" customHeight="1">
      <c r="A106" s="32"/>
      <c r="B106" s="33"/>
      <c r="C106" s="202" t="s">
        <v>250</v>
      </c>
      <c r="D106" s="202" t="s">
        <v>251</v>
      </c>
      <c r="E106" s="17" t="s">
        <v>200</v>
      </c>
      <c r="F106" s="203">
        <v>162</v>
      </c>
      <c r="G106" s="32"/>
      <c r="H106" s="33"/>
    </row>
    <row r="107" spans="1:8" s="2" customFormat="1" ht="16.899999999999999" customHeight="1">
      <c r="A107" s="32"/>
      <c r="B107" s="33"/>
      <c r="C107" s="198" t="s">
        <v>105</v>
      </c>
      <c r="D107" s="199" t="s">
        <v>1</v>
      </c>
      <c r="E107" s="200" t="s">
        <v>1</v>
      </c>
      <c r="F107" s="201">
        <v>133.333</v>
      </c>
      <c r="G107" s="32"/>
      <c r="H107" s="33"/>
    </row>
    <row r="108" spans="1:8" s="2" customFormat="1" ht="16.899999999999999" customHeight="1">
      <c r="A108" s="32"/>
      <c r="B108" s="33"/>
      <c r="C108" s="202" t="s">
        <v>105</v>
      </c>
      <c r="D108" s="202" t="s">
        <v>662</v>
      </c>
      <c r="E108" s="17" t="s">
        <v>1</v>
      </c>
      <c r="F108" s="203">
        <v>133.333</v>
      </c>
      <c r="G108" s="32"/>
      <c r="H108" s="33"/>
    </row>
    <row r="109" spans="1:8" s="2" customFormat="1" ht="16.899999999999999" customHeight="1">
      <c r="A109" s="32"/>
      <c r="B109" s="33"/>
      <c r="C109" s="204" t="s">
        <v>1046</v>
      </c>
      <c r="D109" s="32"/>
      <c r="E109" s="32"/>
      <c r="F109" s="32"/>
      <c r="G109" s="32"/>
      <c r="H109" s="33"/>
    </row>
    <row r="110" spans="1:8" s="2" customFormat="1" ht="16.899999999999999" customHeight="1">
      <c r="A110" s="32"/>
      <c r="B110" s="33"/>
      <c r="C110" s="202" t="s">
        <v>193</v>
      </c>
      <c r="D110" s="202" t="s">
        <v>194</v>
      </c>
      <c r="E110" s="17" t="s">
        <v>154</v>
      </c>
      <c r="F110" s="203">
        <v>133.333</v>
      </c>
      <c r="G110" s="32"/>
      <c r="H110" s="33"/>
    </row>
    <row r="111" spans="1:8" s="2" customFormat="1" ht="22.5">
      <c r="A111" s="32"/>
      <c r="B111" s="33"/>
      <c r="C111" s="202" t="s">
        <v>219</v>
      </c>
      <c r="D111" s="202" t="s">
        <v>220</v>
      </c>
      <c r="E111" s="17" t="s">
        <v>200</v>
      </c>
      <c r="F111" s="203">
        <v>162</v>
      </c>
      <c r="G111" s="32"/>
      <c r="H111" s="33"/>
    </row>
    <row r="112" spans="1:8" s="2" customFormat="1" ht="16.899999999999999" customHeight="1">
      <c r="A112" s="32"/>
      <c r="B112" s="33"/>
      <c r="C112" s="198" t="s">
        <v>107</v>
      </c>
      <c r="D112" s="199" t="s">
        <v>1</v>
      </c>
      <c r="E112" s="200" t="s">
        <v>1</v>
      </c>
      <c r="F112" s="201">
        <v>40</v>
      </c>
      <c r="G112" s="32"/>
      <c r="H112" s="33"/>
    </row>
    <row r="113" spans="1:8" s="2" customFormat="1" ht="16.899999999999999" customHeight="1">
      <c r="A113" s="32"/>
      <c r="B113" s="33"/>
      <c r="C113" s="202" t="s">
        <v>107</v>
      </c>
      <c r="D113" s="202" t="s">
        <v>676</v>
      </c>
      <c r="E113" s="17" t="s">
        <v>1</v>
      </c>
      <c r="F113" s="203">
        <v>40</v>
      </c>
      <c r="G113" s="32"/>
      <c r="H113" s="33"/>
    </row>
    <row r="114" spans="1:8" s="2" customFormat="1" ht="16.899999999999999" customHeight="1">
      <c r="A114" s="32"/>
      <c r="B114" s="33"/>
      <c r="C114" s="204" t="s">
        <v>1046</v>
      </c>
      <c r="D114" s="32"/>
      <c r="E114" s="32"/>
      <c r="F114" s="32"/>
      <c r="G114" s="32"/>
      <c r="H114" s="33"/>
    </row>
    <row r="115" spans="1:8" s="2" customFormat="1" ht="16.899999999999999" customHeight="1">
      <c r="A115" s="32"/>
      <c r="B115" s="33"/>
      <c r="C115" s="202" t="s">
        <v>258</v>
      </c>
      <c r="D115" s="202" t="s">
        <v>259</v>
      </c>
      <c r="E115" s="17" t="s">
        <v>154</v>
      </c>
      <c r="F115" s="203">
        <v>40</v>
      </c>
      <c r="G115" s="32"/>
      <c r="H115" s="33"/>
    </row>
    <row r="116" spans="1:8" s="2" customFormat="1" ht="22.5">
      <c r="A116" s="32"/>
      <c r="B116" s="33"/>
      <c r="C116" s="202" t="s">
        <v>214</v>
      </c>
      <c r="D116" s="202" t="s">
        <v>215</v>
      </c>
      <c r="E116" s="17" t="s">
        <v>200</v>
      </c>
      <c r="F116" s="203">
        <v>18</v>
      </c>
      <c r="G116" s="32"/>
      <c r="H116" s="33"/>
    </row>
    <row r="117" spans="1:8" s="2" customFormat="1" ht="22.5">
      <c r="A117" s="32"/>
      <c r="B117" s="33"/>
      <c r="C117" s="202" t="s">
        <v>219</v>
      </c>
      <c r="D117" s="202" t="s">
        <v>220</v>
      </c>
      <c r="E117" s="17" t="s">
        <v>200</v>
      </c>
      <c r="F117" s="203">
        <v>162</v>
      </c>
      <c r="G117" s="32"/>
      <c r="H117" s="33"/>
    </row>
    <row r="118" spans="1:8" s="2" customFormat="1" ht="16.899999999999999" customHeight="1">
      <c r="A118" s="32"/>
      <c r="B118" s="33"/>
      <c r="C118" s="202" t="s">
        <v>233</v>
      </c>
      <c r="D118" s="202" t="s">
        <v>234</v>
      </c>
      <c r="E118" s="17" t="s">
        <v>200</v>
      </c>
      <c r="F118" s="203">
        <v>9</v>
      </c>
      <c r="G118" s="32"/>
      <c r="H118" s="33"/>
    </row>
    <row r="119" spans="1:8" s="2" customFormat="1" ht="16.899999999999999" customHeight="1">
      <c r="A119" s="32"/>
      <c r="B119" s="33"/>
      <c r="C119" s="202" t="s">
        <v>263</v>
      </c>
      <c r="D119" s="202" t="s">
        <v>264</v>
      </c>
      <c r="E119" s="17" t="s">
        <v>154</v>
      </c>
      <c r="F119" s="203">
        <v>40</v>
      </c>
      <c r="G119" s="32"/>
      <c r="H119" s="33"/>
    </row>
    <row r="120" spans="1:8" s="2" customFormat="1" ht="16.899999999999999" customHeight="1">
      <c r="A120" s="32"/>
      <c r="B120" s="33"/>
      <c r="C120" s="202" t="s">
        <v>273</v>
      </c>
      <c r="D120" s="202" t="s">
        <v>274</v>
      </c>
      <c r="E120" s="17" t="s">
        <v>154</v>
      </c>
      <c r="F120" s="203">
        <v>40</v>
      </c>
      <c r="G120" s="32"/>
      <c r="H120" s="33"/>
    </row>
    <row r="121" spans="1:8" s="2" customFormat="1" ht="16.899999999999999" customHeight="1">
      <c r="A121" s="32"/>
      <c r="B121" s="33"/>
      <c r="C121" s="202" t="s">
        <v>281</v>
      </c>
      <c r="D121" s="202" t="s">
        <v>282</v>
      </c>
      <c r="E121" s="17" t="s">
        <v>154</v>
      </c>
      <c r="F121" s="203">
        <v>40</v>
      </c>
      <c r="G121" s="32"/>
      <c r="H121" s="33"/>
    </row>
    <row r="122" spans="1:8" s="2" customFormat="1" ht="16.899999999999999" customHeight="1">
      <c r="A122" s="32"/>
      <c r="B122" s="33"/>
      <c r="C122" s="202" t="s">
        <v>268</v>
      </c>
      <c r="D122" s="202" t="s">
        <v>269</v>
      </c>
      <c r="E122" s="17" t="s">
        <v>270</v>
      </c>
      <c r="F122" s="203">
        <v>1.218</v>
      </c>
      <c r="G122" s="32"/>
      <c r="H122" s="33"/>
    </row>
    <row r="123" spans="1:8" s="2" customFormat="1" ht="16.899999999999999" customHeight="1">
      <c r="A123" s="32"/>
      <c r="B123" s="33"/>
      <c r="C123" s="198" t="s">
        <v>110</v>
      </c>
      <c r="D123" s="199" t="s">
        <v>1</v>
      </c>
      <c r="E123" s="200" t="s">
        <v>1</v>
      </c>
      <c r="F123" s="201">
        <v>13.4</v>
      </c>
      <c r="G123" s="32"/>
      <c r="H123" s="33"/>
    </row>
    <row r="124" spans="1:8" s="2" customFormat="1" ht="16.899999999999999" customHeight="1">
      <c r="A124" s="32"/>
      <c r="B124" s="33"/>
      <c r="C124" s="198" t="s">
        <v>113</v>
      </c>
      <c r="D124" s="199" t="s">
        <v>1</v>
      </c>
      <c r="E124" s="200" t="s">
        <v>1</v>
      </c>
      <c r="F124" s="201">
        <v>38.08</v>
      </c>
      <c r="G124" s="32"/>
      <c r="H124" s="33"/>
    </row>
    <row r="125" spans="1:8" s="2" customFormat="1" ht="16.899999999999999" customHeight="1">
      <c r="A125" s="32"/>
      <c r="B125" s="33"/>
      <c r="C125" s="202" t="s">
        <v>113</v>
      </c>
      <c r="D125" s="202" t="s">
        <v>634</v>
      </c>
      <c r="E125" s="17" t="s">
        <v>1</v>
      </c>
      <c r="F125" s="203">
        <v>38.08</v>
      </c>
      <c r="G125" s="32"/>
      <c r="H125" s="33"/>
    </row>
    <row r="126" spans="1:8" s="2" customFormat="1" ht="16.899999999999999" customHeight="1">
      <c r="A126" s="32"/>
      <c r="B126" s="33"/>
      <c r="C126" s="204" t="s">
        <v>1046</v>
      </c>
      <c r="D126" s="32"/>
      <c r="E126" s="32"/>
      <c r="F126" s="32"/>
      <c r="G126" s="32"/>
      <c r="H126" s="33"/>
    </row>
    <row r="127" spans="1:8" s="2" customFormat="1" ht="16.899999999999999" customHeight="1">
      <c r="A127" s="32"/>
      <c r="B127" s="33"/>
      <c r="C127" s="202" t="s">
        <v>568</v>
      </c>
      <c r="D127" s="202" t="s">
        <v>569</v>
      </c>
      <c r="E127" s="17" t="s">
        <v>246</v>
      </c>
      <c r="F127" s="203">
        <v>38.08</v>
      </c>
      <c r="G127" s="32"/>
      <c r="H127" s="33"/>
    </row>
    <row r="128" spans="1:8" s="2" customFormat="1" ht="16.899999999999999" customHeight="1">
      <c r="A128" s="32"/>
      <c r="B128" s="33"/>
      <c r="C128" s="202" t="s">
        <v>558</v>
      </c>
      <c r="D128" s="202" t="s">
        <v>559</v>
      </c>
      <c r="E128" s="17" t="s">
        <v>246</v>
      </c>
      <c r="F128" s="203">
        <v>183.08</v>
      </c>
      <c r="G128" s="32"/>
      <c r="H128" s="33"/>
    </row>
    <row r="129" spans="1:8" s="2" customFormat="1" ht="16.899999999999999" customHeight="1">
      <c r="A129" s="32"/>
      <c r="B129" s="33"/>
      <c r="C129" s="202" t="s">
        <v>572</v>
      </c>
      <c r="D129" s="202" t="s">
        <v>573</v>
      </c>
      <c r="E129" s="17" t="s">
        <v>246</v>
      </c>
      <c r="F129" s="203">
        <v>533.12</v>
      </c>
      <c r="G129" s="32"/>
      <c r="H129" s="33"/>
    </row>
    <row r="130" spans="1:8" s="2" customFormat="1" ht="22.5">
      <c r="A130" s="32"/>
      <c r="B130" s="33"/>
      <c r="C130" s="202" t="s">
        <v>581</v>
      </c>
      <c r="D130" s="202" t="s">
        <v>582</v>
      </c>
      <c r="E130" s="17" t="s">
        <v>246</v>
      </c>
      <c r="F130" s="203">
        <v>38.08</v>
      </c>
      <c r="G130" s="32"/>
      <c r="H130" s="33"/>
    </row>
    <row r="131" spans="1:8" s="2" customFormat="1" ht="16.899999999999999" customHeight="1">
      <c r="A131" s="32"/>
      <c r="B131" s="33"/>
      <c r="C131" s="198" t="s">
        <v>115</v>
      </c>
      <c r="D131" s="199" t="s">
        <v>1</v>
      </c>
      <c r="E131" s="200" t="s">
        <v>1</v>
      </c>
      <c r="F131" s="201">
        <v>183.08</v>
      </c>
      <c r="G131" s="32"/>
      <c r="H131" s="33"/>
    </row>
    <row r="132" spans="1:8" s="2" customFormat="1" ht="16.899999999999999" customHeight="1">
      <c r="A132" s="32"/>
      <c r="B132" s="33"/>
      <c r="C132" s="202" t="s">
        <v>115</v>
      </c>
      <c r="D132" s="202" t="s">
        <v>755</v>
      </c>
      <c r="E132" s="17" t="s">
        <v>1</v>
      </c>
      <c r="F132" s="203">
        <v>183.08</v>
      </c>
      <c r="G132" s="32"/>
      <c r="H132" s="33"/>
    </row>
    <row r="133" spans="1:8" s="2" customFormat="1" ht="16.899999999999999" customHeight="1">
      <c r="A133" s="32"/>
      <c r="B133" s="33"/>
      <c r="C133" s="204" t="s">
        <v>1046</v>
      </c>
      <c r="D133" s="32"/>
      <c r="E133" s="32"/>
      <c r="F133" s="32"/>
      <c r="G133" s="32"/>
      <c r="H133" s="33"/>
    </row>
    <row r="134" spans="1:8" s="2" customFormat="1" ht="16.899999999999999" customHeight="1">
      <c r="A134" s="32"/>
      <c r="B134" s="33"/>
      <c r="C134" s="202" t="s">
        <v>558</v>
      </c>
      <c r="D134" s="202" t="s">
        <v>559</v>
      </c>
      <c r="E134" s="17" t="s">
        <v>246</v>
      </c>
      <c r="F134" s="203">
        <v>183.08</v>
      </c>
      <c r="G134" s="32"/>
      <c r="H134" s="33"/>
    </row>
    <row r="135" spans="1:8" s="2" customFormat="1" ht="16.899999999999999" customHeight="1">
      <c r="A135" s="32"/>
      <c r="B135" s="33"/>
      <c r="C135" s="202" t="s">
        <v>563</v>
      </c>
      <c r="D135" s="202" t="s">
        <v>564</v>
      </c>
      <c r="E135" s="17" t="s">
        <v>246</v>
      </c>
      <c r="F135" s="203">
        <v>2563.12</v>
      </c>
      <c r="G135" s="32"/>
      <c r="H135" s="33"/>
    </row>
    <row r="136" spans="1:8" s="2" customFormat="1" ht="22.5">
      <c r="A136" s="32"/>
      <c r="B136" s="33"/>
      <c r="C136" s="202" t="s">
        <v>589</v>
      </c>
      <c r="D136" s="202" t="s">
        <v>590</v>
      </c>
      <c r="E136" s="17" t="s">
        <v>246</v>
      </c>
      <c r="F136" s="203">
        <v>96.86</v>
      </c>
      <c r="G136" s="32"/>
      <c r="H136" s="33"/>
    </row>
    <row r="137" spans="1:8" s="2" customFormat="1" ht="26.45" customHeight="1">
      <c r="A137" s="32"/>
      <c r="B137" s="33"/>
      <c r="C137" s="197" t="s">
        <v>1048</v>
      </c>
      <c r="D137" s="197" t="s">
        <v>91</v>
      </c>
      <c r="E137" s="32"/>
      <c r="F137" s="32"/>
      <c r="G137" s="32"/>
      <c r="H137" s="33"/>
    </row>
    <row r="138" spans="1:8" s="2" customFormat="1" ht="16.899999999999999" customHeight="1">
      <c r="A138" s="32"/>
      <c r="B138" s="33"/>
      <c r="C138" s="198" t="s">
        <v>771</v>
      </c>
      <c r="D138" s="199" t="s">
        <v>1</v>
      </c>
      <c r="E138" s="200" t="s">
        <v>1</v>
      </c>
      <c r="F138" s="201">
        <v>4.95</v>
      </c>
      <c r="G138" s="32"/>
      <c r="H138" s="33"/>
    </row>
    <row r="139" spans="1:8" s="2" customFormat="1" ht="16.899999999999999" customHeight="1">
      <c r="A139" s="32"/>
      <c r="B139" s="33"/>
      <c r="C139" s="202" t="s">
        <v>1</v>
      </c>
      <c r="D139" s="202" t="s">
        <v>806</v>
      </c>
      <c r="E139" s="17" t="s">
        <v>1</v>
      </c>
      <c r="F139" s="203">
        <v>0</v>
      </c>
      <c r="G139" s="32"/>
      <c r="H139" s="33"/>
    </row>
    <row r="140" spans="1:8" s="2" customFormat="1" ht="16.899999999999999" customHeight="1">
      <c r="A140" s="32"/>
      <c r="B140" s="33"/>
      <c r="C140" s="202" t="s">
        <v>771</v>
      </c>
      <c r="D140" s="202" t="s">
        <v>807</v>
      </c>
      <c r="E140" s="17" t="s">
        <v>1</v>
      </c>
      <c r="F140" s="203">
        <v>4.95</v>
      </c>
      <c r="G140" s="32"/>
      <c r="H140" s="33"/>
    </row>
    <row r="141" spans="1:8" s="2" customFormat="1" ht="16.899999999999999" customHeight="1">
      <c r="A141" s="32"/>
      <c r="B141" s="33"/>
      <c r="C141" s="204" t="s">
        <v>1046</v>
      </c>
      <c r="D141" s="32"/>
      <c r="E141" s="32"/>
      <c r="F141" s="32"/>
      <c r="G141" s="32"/>
      <c r="H141" s="33"/>
    </row>
    <row r="142" spans="1:8" s="2" customFormat="1" ht="16.899999999999999" customHeight="1">
      <c r="A142" s="32"/>
      <c r="B142" s="33"/>
      <c r="C142" s="202" t="s">
        <v>803</v>
      </c>
      <c r="D142" s="202" t="s">
        <v>804</v>
      </c>
      <c r="E142" s="17" t="s">
        <v>154</v>
      </c>
      <c r="F142" s="203">
        <v>4.95</v>
      </c>
      <c r="G142" s="32"/>
      <c r="H142" s="33"/>
    </row>
    <row r="143" spans="1:8" s="2" customFormat="1" ht="16.899999999999999" customHeight="1">
      <c r="A143" s="32"/>
      <c r="B143" s="33"/>
      <c r="C143" s="202" t="s">
        <v>900</v>
      </c>
      <c r="D143" s="202" t="s">
        <v>901</v>
      </c>
      <c r="E143" s="17" t="s">
        <v>154</v>
      </c>
      <c r="F143" s="203">
        <v>4.95</v>
      </c>
      <c r="G143" s="32"/>
      <c r="H143" s="33"/>
    </row>
    <row r="144" spans="1:8" s="2" customFormat="1" ht="16.899999999999999" customHeight="1">
      <c r="A144" s="32"/>
      <c r="B144" s="33"/>
      <c r="C144" s="202" t="s">
        <v>419</v>
      </c>
      <c r="D144" s="202" t="s">
        <v>420</v>
      </c>
      <c r="E144" s="17" t="s">
        <v>154</v>
      </c>
      <c r="F144" s="203">
        <v>9.9</v>
      </c>
      <c r="G144" s="32"/>
      <c r="H144" s="33"/>
    </row>
    <row r="145" spans="1:8" s="2" customFormat="1" ht="22.5">
      <c r="A145" s="32"/>
      <c r="B145" s="33"/>
      <c r="C145" s="202" t="s">
        <v>693</v>
      </c>
      <c r="D145" s="202" t="s">
        <v>694</v>
      </c>
      <c r="E145" s="17" t="s">
        <v>154</v>
      </c>
      <c r="F145" s="203">
        <v>4.95</v>
      </c>
      <c r="G145" s="32"/>
      <c r="H145" s="33"/>
    </row>
    <row r="146" spans="1:8" s="2" customFormat="1" ht="16.899999999999999" customHeight="1">
      <c r="A146" s="32"/>
      <c r="B146" s="33"/>
      <c r="C146" s="202" t="s">
        <v>698</v>
      </c>
      <c r="D146" s="202" t="s">
        <v>699</v>
      </c>
      <c r="E146" s="17" t="s">
        <v>154</v>
      </c>
      <c r="F146" s="203">
        <v>4.95</v>
      </c>
      <c r="G146" s="32"/>
      <c r="H146" s="33"/>
    </row>
    <row r="147" spans="1:8" s="2" customFormat="1" ht="16.899999999999999" customHeight="1">
      <c r="A147" s="32"/>
      <c r="B147" s="33"/>
      <c r="C147" s="198" t="s">
        <v>773</v>
      </c>
      <c r="D147" s="199" t="s">
        <v>1</v>
      </c>
      <c r="E147" s="200" t="s">
        <v>1</v>
      </c>
      <c r="F147" s="201">
        <v>65.626999999999995</v>
      </c>
      <c r="G147" s="32"/>
      <c r="H147" s="33"/>
    </row>
    <row r="148" spans="1:8" s="2" customFormat="1" ht="16.899999999999999" customHeight="1">
      <c r="A148" s="32"/>
      <c r="B148" s="33"/>
      <c r="C148" s="202" t="s">
        <v>1</v>
      </c>
      <c r="D148" s="202" t="s">
        <v>855</v>
      </c>
      <c r="E148" s="17" t="s">
        <v>1</v>
      </c>
      <c r="F148" s="203">
        <v>0</v>
      </c>
      <c r="G148" s="32"/>
      <c r="H148" s="33"/>
    </row>
    <row r="149" spans="1:8" s="2" customFormat="1" ht="16.899999999999999" customHeight="1">
      <c r="A149" s="32"/>
      <c r="B149" s="33"/>
      <c r="C149" s="202" t="s">
        <v>1</v>
      </c>
      <c r="D149" s="202" t="s">
        <v>856</v>
      </c>
      <c r="E149" s="17" t="s">
        <v>1</v>
      </c>
      <c r="F149" s="203">
        <v>180.852</v>
      </c>
      <c r="G149" s="32"/>
      <c r="H149" s="33"/>
    </row>
    <row r="150" spans="1:8" s="2" customFormat="1" ht="16.899999999999999" customHeight="1">
      <c r="A150" s="32"/>
      <c r="B150" s="33"/>
      <c r="C150" s="202" t="s">
        <v>1</v>
      </c>
      <c r="D150" s="202" t="s">
        <v>857</v>
      </c>
      <c r="E150" s="17" t="s">
        <v>1</v>
      </c>
      <c r="F150" s="203">
        <v>-115.22499999999999</v>
      </c>
      <c r="G150" s="32"/>
      <c r="H150" s="33"/>
    </row>
    <row r="151" spans="1:8" s="2" customFormat="1" ht="16.899999999999999" customHeight="1">
      <c r="A151" s="32"/>
      <c r="B151" s="33"/>
      <c r="C151" s="202" t="s">
        <v>773</v>
      </c>
      <c r="D151" s="202" t="s">
        <v>184</v>
      </c>
      <c r="E151" s="17" t="s">
        <v>1</v>
      </c>
      <c r="F151" s="203">
        <v>65.626999999999995</v>
      </c>
      <c r="G151" s="32"/>
      <c r="H151" s="33"/>
    </row>
    <row r="152" spans="1:8" s="2" customFormat="1" ht="16.899999999999999" customHeight="1">
      <c r="A152" s="32"/>
      <c r="B152" s="33"/>
      <c r="C152" s="204" t="s">
        <v>1046</v>
      </c>
      <c r="D152" s="32"/>
      <c r="E152" s="32"/>
      <c r="F152" s="32"/>
      <c r="G152" s="32"/>
      <c r="H152" s="33"/>
    </row>
    <row r="153" spans="1:8" s="2" customFormat="1" ht="22.5">
      <c r="A153" s="32"/>
      <c r="B153" s="33"/>
      <c r="C153" s="202" t="s">
        <v>219</v>
      </c>
      <c r="D153" s="202" t="s">
        <v>220</v>
      </c>
      <c r="E153" s="17" t="s">
        <v>200</v>
      </c>
      <c r="F153" s="203">
        <v>65.626999999999995</v>
      </c>
      <c r="G153" s="32"/>
      <c r="H153" s="33"/>
    </row>
    <row r="154" spans="1:8" s="2" customFormat="1" ht="22.5">
      <c r="A154" s="32"/>
      <c r="B154" s="33"/>
      <c r="C154" s="202" t="s">
        <v>227</v>
      </c>
      <c r="D154" s="202" t="s">
        <v>228</v>
      </c>
      <c r="E154" s="17" t="s">
        <v>200</v>
      </c>
      <c r="F154" s="203">
        <v>328.13499999999999</v>
      </c>
      <c r="G154" s="32"/>
      <c r="H154" s="33"/>
    </row>
    <row r="155" spans="1:8" s="2" customFormat="1" ht="22.5">
      <c r="A155" s="32"/>
      <c r="B155" s="33"/>
      <c r="C155" s="202" t="s">
        <v>244</v>
      </c>
      <c r="D155" s="202" t="s">
        <v>245</v>
      </c>
      <c r="E155" s="17" t="s">
        <v>246</v>
      </c>
      <c r="F155" s="203">
        <v>131.25399999999999</v>
      </c>
      <c r="G155" s="32"/>
      <c r="H155" s="33"/>
    </row>
    <row r="156" spans="1:8" s="2" customFormat="1" ht="16.899999999999999" customHeight="1">
      <c r="A156" s="32"/>
      <c r="B156" s="33"/>
      <c r="C156" s="202" t="s">
        <v>250</v>
      </c>
      <c r="D156" s="202" t="s">
        <v>251</v>
      </c>
      <c r="E156" s="17" t="s">
        <v>200</v>
      </c>
      <c r="F156" s="203">
        <v>65.626999999999995</v>
      </c>
      <c r="G156" s="32"/>
      <c r="H156" s="33"/>
    </row>
    <row r="157" spans="1:8" s="2" customFormat="1" ht="16.899999999999999" customHeight="1">
      <c r="A157" s="32"/>
      <c r="B157" s="33"/>
      <c r="C157" s="198" t="s">
        <v>775</v>
      </c>
      <c r="D157" s="199" t="s">
        <v>1</v>
      </c>
      <c r="E157" s="200" t="s">
        <v>1</v>
      </c>
      <c r="F157" s="201">
        <v>37.735999999999997</v>
      </c>
      <c r="G157" s="32"/>
      <c r="H157" s="33"/>
    </row>
    <row r="158" spans="1:8" s="2" customFormat="1" ht="16.899999999999999" customHeight="1">
      <c r="A158" s="32"/>
      <c r="B158" s="33"/>
      <c r="C158" s="202" t="s">
        <v>1</v>
      </c>
      <c r="D158" s="202" t="s">
        <v>882</v>
      </c>
      <c r="E158" s="17" t="s">
        <v>1</v>
      </c>
      <c r="F158" s="203">
        <v>23.315000000000001</v>
      </c>
      <c r="G158" s="32"/>
      <c r="H158" s="33"/>
    </row>
    <row r="159" spans="1:8" s="2" customFormat="1" ht="16.899999999999999" customHeight="1">
      <c r="A159" s="32"/>
      <c r="B159" s="33"/>
      <c r="C159" s="202" t="s">
        <v>1</v>
      </c>
      <c r="D159" s="202" t="s">
        <v>883</v>
      </c>
      <c r="E159" s="17" t="s">
        <v>1</v>
      </c>
      <c r="F159" s="203">
        <v>14.420999999999999</v>
      </c>
      <c r="G159" s="32"/>
      <c r="H159" s="33"/>
    </row>
    <row r="160" spans="1:8" s="2" customFormat="1" ht="16.899999999999999" customHeight="1">
      <c r="A160" s="32"/>
      <c r="B160" s="33"/>
      <c r="C160" s="202" t="s">
        <v>775</v>
      </c>
      <c r="D160" s="202" t="s">
        <v>184</v>
      </c>
      <c r="E160" s="17" t="s">
        <v>1</v>
      </c>
      <c r="F160" s="203">
        <v>37.735999999999997</v>
      </c>
      <c r="G160" s="32"/>
      <c r="H160" s="33"/>
    </row>
    <row r="161" spans="1:8" s="2" customFormat="1" ht="16.899999999999999" customHeight="1">
      <c r="A161" s="32"/>
      <c r="B161" s="33"/>
      <c r="C161" s="204" t="s">
        <v>1046</v>
      </c>
      <c r="D161" s="32"/>
      <c r="E161" s="32"/>
      <c r="F161" s="32"/>
      <c r="G161" s="32"/>
      <c r="H161" s="33"/>
    </row>
    <row r="162" spans="1:8" s="2" customFormat="1" ht="16.899999999999999" customHeight="1">
      <c r="A162" s="32"/>
      <c r="B162" s="33"/>
      <c r="C162" s="202" t="s">
        <v>879</v>
      </c>
      <c r="D162" s="202" t="s">
        <v>880</v>
      </c>
      <c r="E162" s="17" t="s">
        <v>200</v>
      </c>
      <c r="F162" s="203">
        <v>37.735999999999997</v>
      </c>
      <c r="G162" s="32"/>
      <c r="H162" s="33"/>
    </row>
    <row r="163" spans="1:8" s="2" customFormat="1" ht="16.899999999999999" customHeight="1">
      <c r="A163" s="32"/>
      <c r="B163" s="33"/>
      <c r="C163" s="202" t="s">
        <v>866</v>
      </c>
      <c r="D163" s="202" t="s">
        <v>867</v>
      </c>
      <c r="E163" s="17" t="s">
        <v>200</v>
      </c>
      <c r="F163" s="203">
        <v>115.22499999999999</v>
      </c>
      <c r="G163" s="32"/>
      <c r="H163" s="33"/>
    </row>
    <row r="164" spans="1:8" s="2" customFormat="1" ht="16.899999999999999" customHeight="1">
      <c r="A164" s="32"/>
      <c r="B164" s="33"/>
      <c r="C164" s="198" t="s">
        <v>777</v>
      </c>
      <c r="D164" s="199" t="s">
        <v>1</v>
      </c>
      <c r="E164" s="200" t="s">
        <v>1</v>
      </c>
      <c r="F164" s="201">
        <v>12.375</v>
      </c>
      <c r="G164" s="32"/>
      <c r="H164" s="33"/>
    </row>
    <row r="165" spans="1:8" s="2" customFormat="1" ht="16.899999999999999" customHeight="1">
      <c r="A165" s="32"/>
      <c r="B165" s="33"/>
      <c r="C165" s="202" t="s">
        <v>1</v>
      </c>
      <c r="D165" s="202" t="s">
        <v>896</v>
      </c>
      <c r="E165" s="17" t="s">
        <v>1</v>
      </c>
      <c r="F165" s="203">
        <v>7.4249999999999998</v>
      </c>
      <c r="G165" s="32"/>
      <c r="H165" s="33"/>
    </row>
    <row r="166" spans="1:8" s="2" customFormat="1" ht="16.899999999999999" customHeight="1">
      <c r="A166" s="32"/>
      <c r="B166" s="33"/>
      <c r="C166" s="202" t="s">
        <v>1</v>
      </c>
      <c r="D166" s="202" t="s">
        <v>897</v>
      </c>
      <c r="E166" s="17" t="s">
        <v>1</v>
      </c>
      <c r="F166" s="203">
        <v>4.95</v>
      </c>
      <c r="G166" s="32"/>
      <c r="H166" s="33"/>
    </row>
    <row r="167" spans="1:8" s="2" customFormat="1" ht="16.899999999999999" customHeight="1">
      <c r="A167" s="32"/>
      <c r="B167" s="33"/>
      <c r="C167" s="202" t="s">
        <v>777</v>
      </c>
      <c r="D167" s="202" t="s">
        <v>184</v>
      </c>
      <c r="E167" s="17" t="s">
        <v>1</v>
      </c>
      <c r="F167" s="203">
        <v>12.375</v>
      </c>
      <c r="G167" s="32"/>
      <c r="H167" s="33"/>
    </row>
    <row r="168" spans="1:8" s="2" customFormat="1" ht="16.899999999999999" customHeight="1">
      <c r="A168" s="32"/>
      <c r="B168" s="33"/>
      <c r="C168" s="204" t="s">
        <v>1046</v>
      </c>
      <c r="D168" s="32"/>
      <c r="E168" s="32"/>
      <c r="F168" s="32"/>
      <c r="G168" s="32"/>
      <c r="H168" s="33"/>
    </row>
    <row r="169" spans="1:8" s="2" customFormat="1" ht="16.899999999999999" customHeight="1">
      <c r="A169" s="32"/>
      <c r="B169" s="33"/>
      <c r="C169" s="202" t="s">
        <v>893</v>
      </c>
      <c r="D169" s="202" t="s">
        <v>894</v>
      </c>
      <c r="E169" s="17" t="s">
        <v>200</v>
      </c>
      <c r="F169" s="203">
        <v>12.375</v>
      </c>
      <c r="G169" s="32"/>
      <c r="H169" s="33"/>
    </row>
    <row r="170" spans="1:8" s="2" customFormat="1" ht="16.899999999999999" customHeight="1">
      <c r="A170" s="32"/>
      <c r="B170" s="33"/>
      <c r="C170" s="202" t="s">
        <v>866</v>
      </c>
      <c r="D170" s="202" t="s">
        <v>867</v>
      </c>
      <c r="E170" s="17" t="s">
        <v>200</v>
      </c>
      <c r="F170" s="203">
        <v>115.22499999999999</v>
      </c>
      <c r="G170" s="32"/>
      <c r="H170" s="33"/>
    </row>
    <row r="171" spans="1:8" s="2" customFormat="1" ht="16.899999999999999" customHeight="1">
      <c r="A171" s="32"/>
      <c r="B171" s="33"/>
      <c r="C171" s="198" t="s">
        <v>779</v>
      </c>
      <c r="D171" s="199" t="s">
        <v>1</v>
      </c>
      <c r="E171" s="200" t="s">
        <v>1</v>
      </c>
      <c r="F171" s="201">
        <v>10.717000000000001</v>
      </c>
      <c r="G171" s="32"/>
      <c r="H171" s="33"/>
    </row>
    <row r="172" spans="1:8" s="2" customFormat="1" ht="16.899999999999999" customHeight="1">
      <c r="A172" s="32"/>
      <c r="B172" s="33"/>
      <c r="C172" s="202" t="s">
        <v>1</v>
      </c>
      <c r="D172" s="202" t="s">
        <v>786</v>
      </c>
      <c r="E172" s="17" t="s">
        <v>1</v>
      </c>
      <c r="F172" s="203">
        <v>12.6</v>
      </c>
      <c r="G172" s="32"/>
      <c r="H172" s="33"/>
    </row>
    <row r="173" spans="1:8" s="2" customFormat="1" ht="16.899999999999999" customHeight="1">
      <c r="A173" s="32"/>
      <c r="B173" s="33"/>
      <c r="C173" s="202" t="s">
        <v>1</v>
      </c>
      <c r="D173" s="202" t="s">
        <v>871</v>
      </c>
      <c r="E173" s="17" t="s">
        <v>1</v>
      </c>
      <c r="F173" s="203">
        <v>-1.883</v>
      </c>
      <c r="G173" s="32"/>
      <c r="H173" s="33"/>
    </row>
    <row r="174" spans="1:8" s="2" customFormat="1" ht="16.899999999999999" customHeight="1">
      <c r="A174" s="32"/>
      <c r="B174" s="33"/>
      <c r="C174" s="202" t="s">
        <v>779</v>
      </c>
      <c r="D174" s="202" t="s">
        <v>184</v>
      </c>
      <c r="E174" s="17" t="s">
        <v>1</v>
      </c>
      <c r="F174" s="203">
        <v>10.717000000000001</v>
      </c>
      <c r="G174" s="32"/>
      <c r="H174" s="33"/>
    </row>
    <row r="175" spans="1:8" s="2" customFormat="1" ht="16.899999999999999" customHeight="1">
      <c r="A175" s="32"/>
      <c r="B175" s="33"/>
      <c r="C175" s="204" t="s">
        <v>1046</v>
      </c>
      <c r="D175" s="32"/>
      <c r="E175" s="32"/>
      <c r="F175" s="32"/>
      <c r="G175" s="32"/>
      <c r="H175" s="33"/>
    </row>
    <row r="176" spans="1:8" s="2" customFormat="1" ht="22.5">
      <c r="A176" s="32"/>
      <c r="B176" s="33"/>
      <c r="C176" s="202" t="s">
        <v>872</v>
      </c>
      <c r="D176" s="202" t="s">
        <v>873</v>
      </c>
      <c r="E176" s="17" t="s">
        <v>200</v>
      </c>
      <c r="F176" s="203">
        <v>10.717000000000001</v>
      </c>
      <c r="G176" s="32"/>
      <c r="H176" s="33"/>
    </row>
    <row r="177" spans="1:8" s="2" customFormat="1" ht="16.899999999999999" customHeight="1">
      <c r="A177" s="32"/>
      <c r="B177" s="33"/>
      <c r="C177" s="202" t="s">
        <v>866</v>
      </c>
      <c r="D177" s="202" t="s">
        <v>867</v>
      </c>
      <c r="E177" s="17" t="s">
        <v>200</v>
      </c>
      <c r="F177" s="203">
        <v>115.22499999999999</v>
      </c>
      <c r="G177" s="32"/>
      <c r="H177" s="33"/>
    </row>
    <row r="178" spans="1:8" s="2" customFormat="1" ht="16.899999999999999" customHeight="1">
      <c r="A178" s="32"/>
      <c r="B178" s="33"/>
      <c r="C178" s="198" t="s">
        <v>781</v>
      </c>
      <c r="D178" s="199" t="s">
        <v>1</v>
      </c>
      <c r="E178" s="200" t="s">
        <v>1</v>
      </c>
      <c r="F178" s="201">
        <v>15.131</v>
      </c>
      <c r="G178" s="32"/>
      <c r="H178" s="33"/>
    </row>
    <row r="179" spans="1:8" s="2" customFormat="1" ht="16.899999999999999" customHeight="1">
      <c r="A179" s="32"/>
      <c r="B179" s="33"/>
      <c r="C179" s="202" t="s">
        <v>1</v>
      </c>
      <c r="D179" s="202" t="s">
        <v>817</v>
      </c>
      <c r="E179" s="17" t="s">
        <v>1</v>
      </c>
      <c r="F179" s="203">
        <v>0</v>
      </c>
      <c r="G179" s="32"/>
      <c r="H179" s="33"/>
    </row>
    <row r="180" spans="1:8" s="2" customFormat="1" ht="16.899999999999999" customHeight="1">
      <c r="A180" s="32"/>
      <c r="B180" s="33"/>
      <c r="C180" s="202" t="s">
        <v>781</v>
      </c>
      <c r="D180" s="202" t="s">
        <v>818</v>
      </c>
      <c r="E180" s="17" t="s">
        <v>1</v>
      </c>
      <c r="F180" s="203">
        <v>15.131</v>
      </c>
      <c r="G180" s="32"/>
      <c r="H180" s="33"/>
    </row>
    <row r="181" spans="1:8" s="2" customFormat="1" ht="16.899999999999999" customHeight="1">
      <c r="A181" s="32"/>
      <c r="B181" s="33"/>
      <c r="C181" s="204" t="s">
        <v>1046</v>
      </c>
      <c r="D181" s="32"/>
      <c r="E181" s="32"/>
      <c r="F181" s="32"/>
      <c r="G181" s="32"/>
      <c r="H181" s="33"/>
    </row>
    <row r="182" spans="1:8" s="2" customFormat="1" ht="16.899999999999999" customHeight="1">
      <c r="A182" s="32"/>
      <c r="B182" s="33"/>
      <c r="C182" s="202" t="s">
        <v>814</v>
      </c>
      <c r="D182" s="202" t="s">
        <v>815</v>
      </c>
      <c r="E182" s="17" t="s">
        <v>200</v>
      </c>
      <c r="F182" s="203">
        <v>15.131</v>
      </c>
      <c r="G182" s="32"/>
      <c r="H182" s="33"/>
    </row>
    <row r="183" spans="1:8" s="2" customFormat="1" ht="16.899999999999999" customHeight="1">
      <c r="A183" s="32"/>
      <c r="B183" s="33"/>
      <c r="C183" s="202" t="s">
        <v>834</v>
      </c>
      <c r="D183" s="202" t="s">
        <v>835</v>
      </c>
      <c r="E183" s="17" t="s">
        <v>154</v>
      </c>
      <c r="F183" s="203">
        <v>278.411</v>
      </c>
      <c r="G183" s="32"/>
      <c r="H183" s="33"/>
    </row>
    <row r="184" spans="1:8" s="2" customFormat="1" ht="22.5">
      <c r="A184" s="32"/>
      <c r="B184" s="33"/>
      <c r="C184" s="202" t="s">
        <v>219</v>
      </c>
      <c r="D184" s="202" t="s">
        <v>220</v>
      </c>
      <c r="E184" s="17" t="s">
        <v>200</v>
      </c>
      <c r="F184" s="203">
        <v>65.626999999999995</v>
      </c>
      <c r="G184" s="32"/>
      <c r="H184" s="33"/>
    </row>
    <row r="185" spans="1:8" s="2" customFormat="1" ht="16.899999999999999" customHeight="1">
      <c r="A185" s="32"/>
      <c r="B185" s="33"/>
      <c r="C185" s="202" t="s">
        <v>866</v>
      </c>
      <c r="D185" s="202" t="s">
        <v>867</v>
      </c>
      <c r="E185" s="17" t="s">
        <v>200</v>
      </c>
      <c r="F185" s="203">
        <v>115.22499999999999</v>
      </c>
      <c r="G185" s="32"/>
      <c r="H185" s="33"/>
    </row>
    <row r="186" spans="1:8" s="2" customFormat="1" ht="16.899999999999999" customHeight="1">
      <c r="A186" s="32"/>
      <c r="B186" s="33"/>
      <c r="C186" s="198" t="s">
        <v>783</v>
      </c>
      <c r="D186" s="199" t="s">
        <v>1</v>
      </c>
      <c r="E186" s="200" t="s">
        <v>1</v>
      </c>
      <c r="F186" s="201">
        <v>33.335999999999999</v>
      </c>
      <c r="G186" s="32"/>
      <c r="H186" s="33"/>
    </row>
    <row r="187" spans="1:8" s="2" customFormat="1" ht="16.899999999999999" customHeight="1">
      <c r="A187" s="32"/>
      <c r="B187" s="33"/>
      <c r="C187" s="202" t="s">
        <v>1</v>
      </c>
      <c r="D187" s="202" t="s">
        <v>829</v>
      </c>
      <c r="E187" s="17" t="s">
        <v>1</v>
      </c>
      <c r="F187" s="203">
        <v>0</v>
      </c>
      <c r="G187" s="32"/>
      <c r="H187" s="33"/>
    </row>
    <row r="188" spans="1:8" s="2" customFormat="1" ht="16.899999999999999" customHeight="1">
      <c r="A188" s="32"/>
      <c r="B188" s="33"/>
      <c r="C188" s="202" t="s">
        <v>786</v>
      </c>
      <c r="D188" s="202" t="s">
        <v>830</v>
      </c>
      <c r="E188" s="17" t="s">
        <v>1</v>
      </c>
      <c r="F188" s="203">
        <v>12.6</v>
      </c>
      <c r="G188" s="32"/>
      <c r="H188" s="33"/>
    </row>
    <row r="189" spans="1:8" s="2" customFormat="1" ht="16.899999999999999" customHeight="1">
      <c r="A189" s="32"/>
      <c r="B189" s="33"/>
      <c r="C189" s="202" t="s">
        <v>1</v>
      </c>
      <c r="D189" s="202" t="s">
        <v>831</v>
      </c>
      <c r="E189" s="17" t="s">
        <v>1</v>
      </c>
      <c r="F189" s="203">
        <v>0</v>
      </c>
      <c r="G189" s="32"/>
      <c r="H189" s="33"/>
    </row>
    <row r="190" spans="1:8" s="2" customFormat="1" ht="16.899999999999999" customHeight="1">
      <c r="A190" s="32"/>
      <c r="B190" s="33"/>
      <c r="C190" s="202" t="s">
        <v>832</v>
      </c>
      <c r="D190" s="202" t="s">
        <v>833</v>
      </c>
      <c r="E190" s="17" t="s">
        <v>1</v>
      </c>
      <c r="F190" s="203">
        <v>20.736000000000001</v>
      </c>
      <c r="G190" s="32"/>
      <c r="H190" s="33"/>
    </row>
    <row r="191" spans="1:8" s="2" customFormat="1" ht="16.899999999999999" customHeight="1">
      <c r="A191" s="32"/>
      <c r="B191" s="33"/>
      <c r="C191" s="202" t="s">
        <v>783</v>
      </c>
      <c r="D191" s="202" t="s">
        <v>184</v>
      </c>
      <c r="E191" s="17" t="s">
        <v>1</v>
      </c>
      <c r="F191" s="203">
        <v>33.335999999999999</v>
      </c>
      <c r="G191" s="32"/>
      <c r="H191" s="33"/>
    </row>
    <row r="192" spans="1:8" s="2" customFormat="1" ht="16.899999999999999" customHeight="1">
      <c r="A192" s="32"/>
      <c r="B192" s="33"/>
      <c r="C192" s="204" t="s">
        <v>1046</v>
      </c>
      <c r="D192" s="32"/>
      <c r="E192" s="32"/>
      <c r="F192" s="32"/>
      <c r="G192" s="32"/>
      <c r="H192" s="33"/>
    </row>
    <row r="193" spans="1:8" s="2" customFormat="1" ht="16.899999999999999" customHeight="1">
      <c r="A193" s="32"/>
      <c r="B193" s="33"/>
      <c r="C193" s="202" t="s">
        <v>826</v>
      </c>
      <c r="D193" s="202" t="s">
        <v>827</v>
      </c>
      <c r="E193" s="17" t="s">
        <v>200</v>
      </c>
      <c r="F193" s="203">
        <v>33.335999999999999</v>
      </c>
      <c r="G193" s="32"/>
      <c r="H193" s="33"/>
    </row>
    <row r="194" spans="1:8" s="2" customFormat="1" ht="22.5">
      <c r="A194" s="32"/>
      <c r="B194" s="33"/>
      <c r="C194" s="202" t="s">
        <v>219</v>
      </c>
      <c r="D194" s="202" t="s">
        <v>220</v>
      </c>
      <c r="E194" s="17" t="s">
        <v>200</v>
      </c>
      <c r="F194" s="203">
        <v>65.626999999999995</v>
      </c>
      <c r="G194" s="32"/>
      <c r="H194" s="33"/>
    </row>
    <row r="195" spans="1:8" s="2" customFormat="1" ht="16.899999999999999" customHeight="1">
      <c r="A195" s="32"/>
      <c r="B195" s="33"/>
      <c r="C195" s="202" t="s">
        <v>866</v>
      </c>
      <c r="D195" s="202" t="s">
        <v>867</v>
      </c>
      <c r="E195" s="17" t="s">
        <v>200</v>
      </c>
      <c r="F195" s="203">
        <v>115.22499999999999</v>
      </c>
      <c r="G195" s="32"/>
      <c r="H195" s="33"/>
    </row>
    <row r="196" spans="1:8" s="2" customFormat="1" ht="16.899999999999999" customHeight="1">
      <c r="A196" s="32"/>
      <c r="B196" s="33"/>
      <c r="C196" s="198" t="s">
        <v>786</v>
      </c>
      <c r="D196" s="199" t="s">
        <v>1</v>
      </c>
      <c r="E196" s="200" t="s">
        <v>1</v>
      </c>
      <c r="F196" s="201">
        <v>12.6</v>
      </c>
      <c r="G196" s="32"/>
      <c r="H196" s="33"/>
    </row>
    <row r="197" spans="1:8" s="2" customFormat="1" ht="16.899999999999999" customHeight="1">
      <c r="A197" s="32"/>
      <c r="B197" s="33"/>
      <c r="C197" s="202" t="s">
        <v>1</v>
      </c>
      <c r="D197" s="202" t="s">
        <v>829</v>
      </c>
      <c r="E197" s="17" t="s">
        <v>1</v>
      </c>
      <c r="F197" s="203">
        <v>0</v>
      </c>
      <c r="G197" s="32"/>
      <c r="H197" s="33"/>
    </row>
    <row r="198" spans="1:8" s="2" customFormat="1" ht="16.899999999999999" customHeight="1">
      <c r="A198" s="32"/>
      <c r="B198" s="33"/>
      <c r="C198" s="202" t="s">
        <v>786</v>
      </c>
      <c r="D198" s="202" t="s">
        <v>830</v>
      </c>
      <c r="E198" s="17" t="s">
        <v>1</v>
      </c>
      <c r="F198" s="203">
        <v>12.6</v>
      </c>
      <c r="G198" s="32"/>
      <c r="H198" s="33"/>
    </row>
    <row r="199" spans="1:8" s="2" customFormat="1" ht="16.899999999999999" customHeight="1">
      <c r="A199" s="32"/>
      <c r="B199" s="33"/>
      <c r="C199" s="204" t="s">
        <v>1046</v>
      </c>
      <c r="D199" s="32"/>
      <c r="E199" s="32"/>
      <c r="F199" s="32"/>
      <c r="G199" s="32"/>
      <c r="H199" s="33"/>
    </row>
    <row r="200" spans="1:8" s="2" customFormat="1" ht="16.899999999999999" customHeight="1">
      <c r="A200" s="32"/>
      <c r="B200" s="33"/>
      <c r="C200" s="202" t="s">
        <v>826</v>
      </c>
      <c r="D200" s="202" t="s">
        <v>827</v>
      </c>
      <c r="E200" s="17" t="s">
        <v>200</v>
      </c>
      <c r="F200" s="203">
        <v>33.335999999999999</v>
      </c>
      <c r="G200" s="32"/>
      <c r="H200" s="33"/>
    </row>
    <row r="201" spans="1:8" s="2" customFormat="1" ht="22.5">
      <c r="A201" s="32"/>
      <c r="B201" s="33"/>
      <c r="C201" s="202" t="s">
        <v>872</v>
      </c>
      <c r="D201" s="202" t="s">
        <v>873</v>
      </c>
      <c r="E201" s="17" t="s">
        <v>200</v>
      </c>
      <c r="F201" s="203">
        <v>10.717000000000001</v>
      </c>
      <c r="G201" s="32"/>
      <c r="H201" s="33"/>
    </row>
    <row r="202" spans="1:8" s="2" customFormat="1" ht="16.899999999999999" customHeight="1">
      <c r="A202" s="32"/>
      <c r="B202" s="33"/>
      <c r="C202" s="198" t="s">
        <v>832</v>
      </c>
      <c r="D202" s="199" t="s">
        <v>1</v>
      </c>
      <c r="E202" s="200" t="s">
        <v>1</v>
      </c>
      <c r="F202" s="201">
        <v>20.736000000000001</v>
      </c>
      <c r="G202" s="32"/>
      <c r="H202" s="33"/>
    </row>
    <row r="203" spans="1:8" s="2" customFormat="1" ht="16.899999999999999" customHeight="1">
      <c r="A203" s="32"/>
      <c r="B203" s="33"/>
      <c r="C203" s="202" t="s">
        <v>1</v>
      </c>
      <c r="D203" s="202" t="s">
        <v>831</v>
      </c>
      <c r="E203" s="17" t="s">
        <v>1</v>
      </c>
      <c r="F203" s="203">
        <v>0</v>
      </c>
      <c r="G203" s="32"/>
      <c r="H203" s="33"/>
    </row>
    <row r="204" spans="1:8" s="2" customFormat="1" ht="16.899999999999999" customHeight="1">
      <c r="A204" s="32"/>
      <c r="B204" s="33"/>
      <c r="C204" s="202" t="s">
        <v>832</v>
      </c>
      <c r="D204" s="202" t="s">
        <v>833</v>
      </c>
      <c r="E204" s="17" t="s">
        <v>1</v>
      </c>
      <c r="F204" s="203">
        <v>20.736000000000001</v>
      </c>
      <c r="G204" s="32"/>
      <c r="H204" s="33"/>
    </row>
    <row r="205" spans="1:8" s="2" customFormat="1" ht="16.899999999999999" customHeight="1">
      <c r="A205" s="32"/>
      <c r="B205" s="33"/>
      <c r="C205" s="198" t="s">
        <v>47</v>
      </c>
      <c r="D205" s="199" t="s">
        <v>1</v>
      </c>
      <c r="E205" s="200" t="s">
        <v>1</v>
      </c>
      <c r="F205" s="201">
        <v>132.38499999999999</v>
      </c>
      <c r="G205" s="32"/>
      <c r="H205" s="33"/>
    </row>
    <row r="206" spans="1:8" s="2" customFormat="1" ht="16.899999999999999" customHeight="1">
      <c r="A206" s="32"/>
      <c r="B206" s="33"/>
      <c r="C206" s="202" t="s">
        <v>1</v>
      </c>
      <c r="D206" s="202" t="s">
        <v>822</v>
      </c>
      <c r="E206" s="17" t="s">
        <v>1</v>
      </c>
      <c r="F206" s="203">
        <v>0</v>
      </c>
      <c r="G206" s="32"/>
      <c r="H206" s="33"/>
    </row>
    <row r="207" spans="1:8" s="2" customFormat="1" ht="16.899999999999999" customHeight="1">
      <c r="A207" s="32"/>
      <c r="B207" s="33"/>
      <c r="C207" s="202" t="s">
        <v>789</v>
      </c>
      <c r="D207" s="202" t="s">
        <v>823</v>
      </c>
      <c r="E207" s="17" t="s">
        <v>1</v>
      </c>
      <c r="F207" s="203">
        <v>76.284999999999997</v>
      </c>
      <c r="G207" s="32"/>
      <c r="H207" s="33"/>
    </row>
    <row r="208" spans="1:8" s="2" customFormat="1" ht="16.899999999999999" customHeight="1">
      <c r="A208" s="32"/>
      <c r="B208" s="33"/>
      <c r="C208" s="202" t="s">
        <v>1</v>
      </c>
      <c r="D208" s="202" t="s">
        <v>824</v>
      </c>
      <c r="E208" s="17" t="s">
        <v>1</v>
      </c>
      <c r="F208" s="203">
        <v>0</v>
      </c>
      <c r="G208" s="32"/>
      <c r="H208" s="33"/>
    </row>
    <row r="209" spans="1:8" s="2" customFormat="1" ht="16.899999999999999" customHeight="1">
      <c r="A209" s="32"/>
      <c r="B209" s="33"/>
      <c r="C209" s="202" t="s">
        <v>791</v>
      </c>
      <c r="D209" s="202" t="s">
        <v>825</v>
      </c>
      <c r="E209" s="17" t="s">
        <v>1</v>
      </c>
      <c r="F209" s="203">
        <v>56.1</v>
      </c>
      <c r="G209" s="32"/>
      <c r="H209" s="33"/>
    </row>
    <row r="210" spans="1:8" s="2" customFormat="1" ht="16.899999999999999" customHeight="1">
      <c r="A210" s="32"/>
      <c r="B210" s="33"/>
      <c r="C210" s="202" t="s">
        <v>47</v>
      </c>
      <c r="D210" s="202" t="s">
        <v>184</v>
      </c>
      <c r="E210" s="17" t="s">
        <v>1</v>
      </c>
      <c r="F210" s="203">
        <v>132.38499999999999</v>
      </c>
      <c r="G210" s="32"/>
      <c r="H210" s="33"/>
    </row>
    <row r="211" spans="1:8" s="2" customFormat="1" ht="16.899999999999999" customHeight="1">
      <c r="A211" s="32"/>
      <c r="B211" s="33"/>
      <c r="C211" s="204" t="s">
        <v>1046</v>
      </c>
      <c r="D211" s="32"/>
      <c r="E211" s="32"/>
      <c r="F211" s="32"/>
      <c r="G211" s="32"/>
      <c r="H211" s="33"/>
    </row>
    <row r="212" spans="1:8" s="2" customFormat="1" ht="22.5">
      <c r="A212" s="32"/>
      <c r="B212" s="33"/>
      <c r="C212" s="202" t="s">
        <v>819</v>
      </c>
      <c r="D212" s="202" t="s">
        <v>820</v>
      </c>
      <c r="E212" s="17" t="s">
        <v>200</v>
      </c>
      <c r="F212" s="203">
        <v>132.38499999999999</v>
      </c>
      <c r="G212" s="32"/>
      <c r="H212" s="33"/>
    </row>
    <row r="213" spans="1:8" s="2" customFormat="1" ht="22.5">
      <c r="A213" s="32"/>
      <c r="B213" s="33"/>
      <c r="C213" s="202" t="s">
        <v>219</v>
      </c>
      <c r="D213" s="202" t="s">
        <v>220</v>
      </c>
      <c r="E213" s="17" t="s">
        <v>200</v>
      </c>
      <c r="F213" s="203">
        <v>65.626999999999995</v>
      </c>
      <c r="G213" s="32"/>
      <c r="H213" s="33"/>
    </row>
    <row r="214" spans="1:8" s="2" customFormat="1" ht="16.899999999999999" customHeight="1">
      <c r="A214" s="32"/>
      <c r="B214" s="33"/>
      <c r="C214" s="202" t="s">
        <v>866</v>
      </c>
      <c r="D214" s="202" t="s">
        <v>867</v>
      </c>
      <c r="E214" s="17" t="s">
        <v>200</v>
      </c>
      <c r="F214" s="203">
        <v>115.22499999999999</v>
      </c>
      <c r="G214" s="32"/>
      <c r="H214" s="33"/>
    </row>
    <row r="215" spans="1:8" s="2" customFormat="1" ht="16.899999999999999" customHeight="1">
      <c r="A215" s="32"/>
      <c r="B215" s="33"/>
      <c r="C215" s="198" t="s">
        <v>789</v>
      </c>
      <c r="D215" s="199" t="s">
        <v>1</v>
      </c>
      <c r="E215" s="200" t="s">
        <v>1</v>
      </c>
      <c r="F215" s="201">
        <v>76.284999999999997</v>
      </c>
      <c r="G215" s="32"/>
      <c r="H215" s="33"/>
    </row>
    <row r="216" spans="1:8" s="2" customFormat="1" ht="16.899999999999999" customHeight="1">
      <c r="A216" s="32"/>
      <c r="B216" s="33"/>
      <c r="C216" s="202" t="s">
        <v>1</v>
      </c>
      <c r="D216" s="202" t="s">
        <v>822</v>
      </c>
      <c r="E216" s="17" t="s">
        <v>1</v>
      </c>
      <c r="F216" s="203">
        <v>0</v>
      </c>
      <c r="G216" s="32"/>
      <c r="H216" s="33"/>
    </row>
    <row r="217" spans="1:8" s="2" customFormat="1" ht="16.899999999999999" customHeight="1">
      <c r="A217" s="32"/>
      <c r="B217" s="33"/>
      <c r="C217" s="202" t="s">
        <v>789</v>
      </c>
      <c r="D217" s="202" t="s">
        <v>823</v>
      </c>
      <c r="E217" s="17" t="s">
        <v>1</v>
      </c>
      <c r="F217" s="203">
        <v>76.284999999999997</v>
      </c>
      <c r="G217" s="32"/>
      <c r="H217" s="33"/>
    </row>
    <row r="218" spans="1:8" s="2" customFormat="1" ht="16.899999999999999" customHeight="1">
      <c r="A218" s="32"/>
      <c r="B218" s="33"/>
      <c r="C218" s="204" t="s">
        <v>1046</v>
      </c>
      <c r="D218" s="32"/>
      <c r="E218" s="32"/>
      <c r="F218" s="32"/>
      <c r="G218" s="32"/>
      <c r="H218" s="33"/>
    </row>
    <row r="219" spans="1:8" s="2" customFormat="1" ht="22.5">
      <c r="A219" s="32"/>
      <c r="B219" s="33"/>
      <c r="C219" s="202" t="s">
        <v>819</v>
      </c>
      <c r="D219" s="202" t="s">
        <v>820</v>
      </c>
      <c r="E219" s="17" t="s">
        <v>200</v>
      </c>
      <c r="F219" s="203">
        <v>132.38499999999999</v>
      </c>
      <c r="G219" s="32"/>
      <c r="H219" s="33"/>
    </row>
    <row r="220" spans="1:8" s="2" customFormat="1" ht="16.899999999999999" customHeight="1">
      <c r="A220" s="32"/>
      <c r="B220" s="33"/>
      <c r="C220" s="202" t="s">
        <v>834</v>
      </c>
      <c r="D220" s="202" t="s">
        <v>835</v>
      </c>
      <c r="E220" s="17" t="s">
        <v>154</v>
      </c>
      <c r="F220" s="203">
        <v>278.411</v>
      </c>
      <c r="G220" s="32"/>
      <c r="H220" s="33"/>
    </row>
    <row r="221" spans="1:8" s="2" customFormat="1" ht="16.899999999999999" customHeight="1">
      <c r="A221" s="32"/>
      <c r="B221" s="33"/>
      <c r="C221" s="198" t="s">
        <v>791</v>
      </c>
      <c r="D221" s="199" t="s">
        <v>1</v>
      </c>
      <c r="E221" s="200" t="s">
        <v>1</v>
      </c>
      <c r="F221" s="201">
        <v>56.1</v>
      </c>
      <c r="G221" s="32"/>
      <c r="H221" s="33"/>
    </row>
    <row r="222" spans="1:8" s="2" customFormat="1" ht="16.899999999999999" customHeight="1">
      <c r="A222" s="32"/>
      <c r="B222" s="33"/>
      <c r="C222" s="202" t="s">
        <v>1</v>
      </c>
      <c r="D222" s="202" t="s">
        <v>824</v>
      </c>
      <c r="E222" s="17" t="s">
        <v>1</v>
      </c>
      <c r="F222" s="203">
        <v>0</v>
      </c>
      <c r="G222" s="32"/>
      <c r="H222" s="33"/>
    </row>
    <row r="223" spans="1:8" s="2" customFormat="1" ht="16.899999999999999" customHeight="1">
      <c r="A223" s="32"/>
      <c r="B223" s="33"/>
      <c r="C223" s="202" t="s">
        <v>791</v>
      </c>
      <c r="D223" s="202" t="s">
        <v>825</v>
      </c>
      <c r="E223" s="17" t="s">
        <v>1</v>
      </c>
      <c r="F223" s="203">
        <v>56.1</v>
      </c>
      <c r="G223" s="32"/>
      <c r="H223" s="33"/>
    </row>
    <row r="224" spans="1:8" s="2" customFormat="1" ht="16.899999999999999" customHeight="1">
      <c r="A224" s="32"/>
      <c r="B224" s="33"/>
      <c r="C224" s="204" t="s">
        <v>1046</v>
      </c>
      <c r="D224" s="32"/>
      <c r="E224" s="32"/>
      <c r="F224" s="32"/>
      <c r="G224" s="32"/>
      <c r="H224" s="33"/>
    </row>
    <row r="225" spans="1:8" s="2" customFormat="1" ht="22.5">
      <c r="A225" s="32"/>
      <c r="B225" s="33"/>
      <c r="C225" s="202" t="s">
        <v>819</v>
      </c>
      <c r="D225" s="202" t="s">
        <v>820</v>
      </c>
      <c r="E225" s="17" t="s">
        <v>200</v>
      </c>
      <c r="F225" s="203">
        <v>132.38499999999999</v>
      </c>
      <c r="G225" s="32"/>
      <c r="H225" s="33"/>
    </row>
    <row r="226" spans="1:8" s="2" customFormat="1" ht="16.899999999999999" customHeight="1">
      <c r="A226" s="32"/>
      <c r="B226" s="33"/>
      <c r="C226" s="202" t="s">
        <v>834</v>
      </c>
      <c r="D226" s="202" t="s">
        <v>835</v>
      </c>
      <c r="E226" s="17" t="s">
        <v>154</v>
      </c>
      <c r="F226" s="203">
        <v>278.411</v>
      </c>
      <c r="G226" s="32"/>
      <c r="H226" s="33"/>
    </row>
    <row r="227" spans="1:8" s="2" customFormat="1" ht="16.899999999999999" customHeight="1">
      <c r="A227" s="32"/>
      <c r="B227" s="33"/>
      <c r="C227" s="198" t="s">
        <v>793</v>
      </c>
      <c r="D227" s="199" t="s">
        <v>1</v>
      </c>
      <c r="E227" s="200" t="s">
        <v>1</v>
      </c>
      <c r="F227" s="201">
        <v>115.22499999999999</v>
      </c>
      <c r="G227" s="32"/>
      <c r="H227" s="33"/>
    </row>
    <row r="228" spans="1:8" s="2" customFormat="1" ht="16.899999999999999" customHeight="1">
      <c r="A228" s="32"/>
      <c r="B228" s="33"/>
      <c r="C228" s="202" t="s">
        <v>1</v>
      </c>
      <c r="D228" s="202" t="s">
        <v>856</v>
      </c>
      <c r="E228" s="17" t="s">
        <v>1</v>
      </c>
      <c r="F228" s="203">
        <v>180.852</v>
      </c>
      <c r="G228" s="32"/>
      <c r="H228" s="33"/>
    </row>
    <row r="229" spans="1:8" s="2" customFormat="1" ht="16.899999999999999" customHeight="1">
      <c r="A229" s="32"/>
      <c r="B229" s="33"/>
      <c r="C229" s="202" t="s">
        <v>1</v>
      </c>
      <c r="D229" s="202" t="s">
        <v>869</v>
      </c>
      <c r="E229" s="17" t="s">
        <v>1</v>
      </c>
      <c r="F229" s="203">
        <v>-60.828000000000003</v>
      </c>
      <c r="G229" s="32"/>
      <c r="H229" s="33"/>
    </row>
    <row r="230" spans="1:8" s="2" customFormat="1" ht="16.899999999999999" customHeight="1">
      <c r="A230" s="32"/>
      <c r="B230" s="33"/>
      <c r="C230" s="202" t="s">
        <v>1</v>
      </c>
      <c r="D230" s="202" t="s">
        <v>870</v>
      </c>
      <c r="E230" s="17" t="s">
        <v>1</v>
      </c>
      <c r="F230" s="203">
        <v>-2.9159999999999999</v>
      </c>
      <c r="G230" s="32"/>
      <c r="H230" s="33"/>
    </row>
    <row r="231" spans="1:8" s="2" customFormat="1" ht="16.899999999999999" customHeight="1">
      <c r="A231" s="32"/>
      <c r="B231" s="33"/>
      <c r="C231" s="202" t="s">
        <v>1</v>
      </c>
      <c r="D231" s="202" t="s">
        <v>871</v>
      </c>
      <c r="E231" s="17" t="s">
        <v>1</v>
      </c>
      <c r="F231" s="203">
        <v>-1.883</v>
      </c>
      <c r="G231" s="32"/>
      <c r="H231" s="33"/>
    </row>
    <row r="232" spans="1:8" s="2" customFormat="1" ht="16.899999999999999" customHeight="1">
      <c r="A232" s="32"/>
      <c r="B232" s="33"/>
      <c r="C232" s="202" t="s">
        <v>793</v>
      </c>
      <c r="D232" s="202" t="s">
        <v>184</v>
      </c>
      <c r="E232" s="17" t="s">
        <v>1</v>
      </c>
      <c r="F232" s="203">
        <v>115.22499999999999</v>
      </c>
      <c r="G232" s="32"/>
      <c r="H232" s="33"/>
    </row>
    <row r="233" spans="1:8" s="2" customFormat="1" ht="16.899999999999999" customHeight="1">
      <c r="A233" s="32"/>
      <c r="B233" s="33"/>
      <c r="C233" s="204" t="s">
        <v>1046</v>
      </c>
      <c r="D233" s="32"/>
      <c r="E233" s="32"/>
      <c r="F233" s="32"/>
      <c r="G233" s="32"/>
      <c r="H233" s="33"/>
    </row>
    <row r="234" spans="1:8" s="2" customFormat="1" ht="16.899999999999999" customHeight="1">
      <c r="A234" s="32"/>
      <c r="B234" s="33"/>
      <c r="C234" s="202" t="s">
        <v>866</v>
      </c>
      <c r="D234" s="202" t="s">
        <v>867</v>
      </c>
      <c r="E234" s="17" t="s">
        <v>200</v>
      </c>
      <c r="F234" s="203">
        <v>115.22499999999999</v>
      </c>
      <c r="G234" s="32"/>
      <c r="H234" s="33"/>
    </row>
    <row r="235" spans="1:8" s="2" customFormat="1" ht="22.5">
      <c r="A235" s="32"/>
      <c r="B235" s="33"/>
      <c r="C235" s="202" t="s">
        <v>214</v>
      </c>
      <c r="D235" s="202" t="s">
        <v>215</v>
      </c>
      <c r="E235" s="17" t="s">
        <v>200</v>
      </c>
      <c r="F235" s="203">
        <v>230.45</v>
      </c>
      <c r="G235" s="32"/>
      <c r="H235" s="33"/>
    </row>
    <row r="236" spans="1:8" s="2" customFormat="1" ht="22.5">
      <c r="A236" s="32"/>
      <c r="B236" s="33"/>
      <c r="C236" s="202" t="s">
        <v>219</v>
      </c>
      <c r="D236" s="202" t="s">
        <v>220</v>
      </c>
      <c r="E236" s="17" t="s">
        <v>200</v>
      </c>
      <c r="F236" s="203">
        <v>65.626999999999995</v>
      </c>
      <c r="G236" s="32"/>
      <c r="H236" s="33"/>
    </row>
    <row r="237" spans="1:8" s="2" customFormat="1" ht="16.899999999999999" customHeight="1">
      <c r="A237" s="32"/>
      <c r="B237" s="33"/>
      <c r="C237" s="202" t="s">
        <v>860</v>
      </c>
      <c r="D237" s="202" t="s">
        <v>861</v>
      </c>
      <c r="E237" s="17" t="s">
        <v>200</v>
      </c>
      <c r="F237" s="203">
        <v>115.22499999999999</v>
      </c>
      <c r="G237" s="32"/>
      <c r="H237" s="33"/>
    </row>
    <row r="238" spans="1:8" s="2" customFormat="1" ht="7.35" customHeight="1">
      <c r="A238" s="32"/>
      <c r="B238" s="47"/>
      <c r="C238" s="48"/>
      <c r="D238" s="48"/>
      <c r="E238" s="48"/>
      <c r="F238" s="48"/>
      <c r="G238" s="48"/>
      <c r="H238" s="33"/>
    </row>
    <row r="239" spans="1:8" s="2" customFormat="1" ht="11.25">
      <c r="A239" s="32"/>
      <c r="B239" s="32"/>
      <c r="C239" s="32"/>
      <c r="D239" s="32"/>
      <c r="E239" s="32"/>
      <c r="F239" s="32"/>
      <c r="G239" s="32"/>
      <c r="H239" s="32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101 - SO 101 Parkoviště</vt:lpstr>
      <vt:lpstr>102 - SO 102 Chodník</vt:lpstr>
      <vt:lpstr>103 - SO 103 Odvodnění ko...</vt:lpstr>
      <vt:lpstr>104 - Vedlejší rozpočtové...</vt:lpstr>
      <vt:lpstr>Seznam figur</vt:lpstr>
      <vt:lpstr>'101 - SO 101 Parkoviště'!Názvy_tisku</vt:lpstr>
      <vt:lpstr>'102 - SO 102 Chodník'!Názvy_tisku</vt:lpstr>
      <vt:lpstr>'103 - SO 103 Odvodnění ko...'!Názvy_tisku</vt:lpstr>
      <vt:lpstr>'104 - Vedlejší rozpočtové...'!Názvy_tisku</vt:lpstr>
      <vt:lpstr>'Rekapitulace stavby'!Názvy_tisku</vt:lpstr>
      <vt:lpstr>'Seznam figur'!Názvy_tisku</vt:lpstr>
      <vt:lpstr>'101 - SO 101 Parkoviště'!Oblast_tisku</vt:lpstr>
      <vt:lpstr>'102 - SO 102 Chodník'!Oblast_tisku</vt:lpstr>
      <vt:lpstr>'103 - SO 103 Odvodnění ko...'!Oblast_tisku</vt:lpstr>
      <vt:lpstr>'104 - Vedlejší rozpočtové...'!Oblast_tisku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Irena Fajfrová</cp:lastModifiedBy>
  <dcterms:created xsi:type="dcterms:W3CDTF">2021-04-28T07:03:06Z</dcterms:created>
  <dcterms:modified xsi:type="dcterms:W3CDTF">2021-04-28T07:03:47Z</dcterms:modified>
</cp:coreProperties>
</file>