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180" activeTab="0"/>
  </bookViews>
  <sheets>
    <sheet name="Rekapitulace stavby" sheetId="1" r:id="rId1"/>
    <sheet name="001 - SO 01 Chodník" sheetId="2" r:id="rId2"/>
    <sheet name="002 - SO 02 Opěrná zeď" sheetId="3" r:id="rId3"/>
    <sheet name="003 - SO 03 Kanalizace" sheetId="4" r:id="rId4"/>
  </sheets>
  <definedNames>
    <definedName name="_xlnm._FilterDatabase" localSheetId="1" hidden="1">'001 - SO 01 Chodník'!$C$127:$K$347</definedName>
    <definedName name="_xlnm._FilterDatabase" localSheetId="2" hidden="1">'002 - SO 02 Opěrná zeď'!$C$130:$K$445</definedName>
    <definedName name="_xlnm._FilterDatabase" localSheetId="3" hidden="1">'003 - SO 03 Kanalizace'!$C$126:$K$262</definedName>
    <definedName name="_xlnm.Print_Titles" localSheetId="1">'001 - SO 01 Chodník'!$127:$127</definedName>
    <definedName name="_xlnm.Print_Titles" localSheetId="2">'002 - SO 02 Opěrná zeď'!$130:$130</definedName>
    <definedName name="_xlnm.Print_Titles" localSheetId="3">'003 - SO 03 Kanalizace'!$126:$126</definedName>
    <definedName name="_xlnm.Print_Titles" localSheetId="0">'Rekapitulace stavby'!$92:$92</definedName>
    <definedName name="_xlnm.Print_Area" localSheetId="1">'001 - SO 01 Chodník'!$C$4:$J$76,'001 - SO 01 Chodník'!$C$115:$K$347</definedName>
    <definedName name="_xlnm.Print_Area" localSheetId="2">'002 - SO 02 Opěrná zeď'!$C$4:$J$76,'002 - SO 02 Opěrná zeď'!$C$118:$K$445</definedName>
    <definedName name="_xlnm.Print_Area" localSheetId="3">'003 - SO 03 Kanalizace'!$C$4:$J$76,'003 - SO 03 Kanalizace'!$C$114:$K$262</definedName>
    <definedName name="_xlnm.Print_Area" localSheetId="0">'Rekapitulace stavby'!$D$4:$AO$76,'Rekapitulace stavby'!$C$82:$AQ$98</definedName>
  </definedNames>
  <calcPr fullCalcOnLoad="1"/>
</workbook>
</file>

<file path=xl/sharedStrings.xml><?xml version="1.0" encoding="utf-8"?>
<sst xmlns="http://schemas.openxmlformats.org/spreadsheetml/2006/main" count="8182" uniqueCount="1289">
  <si>
    <t>Export Komplet</t>
  </si>
  <si>
    <t/>
  </si>
  <si>
    <t>2.0</t>
  </si>
  <si>
    <t>ZAMOK</t>
  </si>
  <si>
    <t>False</t>
  </si>
  <si>
    <t>{0941b664-18ad-4a09-85f8-a274062ac3bd}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</si>
  <si>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</si>
  <si>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</si>
  <si>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</si>
  <si>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</si>
  <si>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</si>
  <si>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</si>
  <si>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</si>
  <si>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</si>
  <si>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Cunek631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</si>
  <si>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</si>
  <si>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</si>
  <si>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Bezbariérový chodník Podlesí nad rybníkem - 2.etapa -vypracováno z projektu DPS</t>
  </si>
  <si>
    <t>0,1</t>
  </si>
  <si>
    <t>KSO:</t>
  </si>
  <si>
    <t>CC-CZ:</t>
  </si>
  <si>
    <t>1</t>
  </si>
  <si>
    <t>Místo:</t>
  </si>
  <si>
    <t>Valašské Meziříčí - Podlesí</t>
  </si>
  <si>
    <t>Datum:</t>
  </si>
  <si>
    <t>13. 4. 2016</t>
  </si>
  <si>
    <t>10</t>
  </si>
  <si>
    <t>100</t>
  </si>
  <si>
    <t>Zadavatel:</t>
  </si>
  <si>
    <t>IČ:</t>
  </si>
  <si>
    <t>Město Valašské Meziříčí</t>
  </si>
  <si>
    <t>DIČ:</t>
  </si>
  <si>
    <t>Uchazeč:</t>
  </si>
  <si>
    <t>Vyplň údaj</t>
  </si>
  <si>
    <t>Projektant:</t>
  </si>
  <si>
    <t xml:space="preserve"> </t>
  </si>
  <si>
    <t>True</t>
  </si>
  <si>
    <t>Zpracovatel:</t>
  </si>
  <si>
    <t>Fajfrová Irena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</si>
  <si>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</si>
  <si>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</si>
  <si>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</si>
  <si>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</si>
  <si>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</si>
  <si>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</si>
  <si>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</si>
  <si>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</si>
  <si>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</si>
  <si>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</si>
  <si>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</si>
  <si>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</si>
  <si>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</si>
  <si>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</si>
  <si>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</si>
  <si>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</si>
  <si>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</si>
  <si>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</si>
  <si>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</si>
  <si>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</si>
  <si>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</si>
  <si>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</si>
  <si>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</si>
  <si>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</si>
  <si>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</si>
  <si>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</si>
  <si>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</si>
  <si>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</si>
  <si>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</si>
  <si>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</si>
  <si>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</si>
  <si>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</si>
  <si>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</si>
  <si>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</si>
  <si>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</si>
  <si>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</si>
  <si>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</si>
  <si>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</si>
  <si>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</si>
  <si>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</si>
  <si>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</si>
  <si>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</si>
  <si>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</si>
  <si>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</si>
  <si>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</si>
  <si>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</si>
  <si>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001</t>
  </si>
  <si>
    <t>SO 01 Chodník</t>
  </si>
  <si>
    <t>STA</t>
  </si>
  <si>
    <t>{ad9779ae-8f0f-47e4-952c-4e393a69f7b2}</t>
  </si>
  <si>
    <t>2</t>
  </si>
  <si>
    <t>002</t>
  </si>
  <si>
    <t>SO 02 Opěrná zeď</t>
  </si>
  <si>
    <t>{25ab3ee8-5ea3-41ee-9dbc-72f0a205359b}</t>
  </si>
  <si>
    <t>003</t>
  </si>
  <si>
    <t>SO 03 Kanalizace</t>
  </si>
  <si>
    <t>{3cd91b8f-cdd8-444e-97c8-72bde1e2818e}</t>
  </si>
  <si>
    <t>dl</t>
  </si>
  <si>
    <t>75,12</t>
  </si>
  <si>
    <t>ch</t>
  </si>
  <si>
    <t>359</t>
  </si>
  <si>
    <t>KRYCÍ LIST SOUPISU PRACÍ</t>
  </si>
  <si>
    <t>j</t>
  </si>
  <si>
    <t>483,394</t>
  </si>
  <si>
    <t>o</t>
  </si>
  <si>
    <t>495,949</t>
  </si>
  <si>
    <t>or</t>
  </si>
  <si>
    <t>46,26</t>
  </si>
  <si>
    <t>r</t>
  </si>
  <si>
    <t>12,555</t>
  </si>
  <si>
    <t>Objekt:</t>
  </si>
  <si>
    <t>s</t>
  </si>
  <si>
    <t>5,103</t>
  </si>
  <si>
    <t>001 - SO 01 Chodník</t>
  </si>
  <si>
    <t>s3</t>
  </si>
  <si>
    <t>236</t>
  </si>
  <si>
    <t>z</t>
  </si>
  <si>
    <t>16,163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</si>
  <si>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</si>
  <si>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</si>
  <si>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</si>
  <si>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</si>
  <si>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</si>
  <si>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</si>
  <si>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</si>
  <si>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5 - Komunikace pozemní</t>
  </si>
  <si>
    <t xml:space="preserve">    9 - Ostatní konstrukce a práce, bourání</t>
  </si>
  <si>
    <t xml:space="preserve">    997 - Přesun sutě</t>
  </si>
  <si>
    <t xml:space="preserve">    998 - Přesun hmot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</si>
  <si>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</si>
  <si>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</si>
  <si>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</si>
  <si>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</si>
  <si>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VRN7 - Provozní vlivy</t>
  </si>
  <si>
    <t xml:space="preserve">    VRN9 - Ostatní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</si>
  <si>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</si>
  <si>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</si>
  <si>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</si>
  <si>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</si>
  <si>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</si>
  <si>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</si>
  <si>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</si>
  <si>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</si>
  <si>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</si>
  <si>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</si>
  <si>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</si>
  <si>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</si>
  <si>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</si>
  <si>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</si>
  <si>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</si>
  <si>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</si>
  <si>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</si>
  <si>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</si>
  <si>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112101101</t>
  </si>
  <si>
    <t>Kácení stromů listnatých D kmene do 300 mm</t>
  </si>
  <si>
    <t>kus</t>
  </si>
  <si>
    <t>CS ÚRS 2016 01</t>
  </si>
  <si>
    <t>4</t>
  </si>
  <si>
    <t>-1714535956</t>
  </si>
  <si>
    <t>112101102</t>
  </si>
  <si>
    <t>Kácení stromů listnatých D kmene do 500 mm</t>
  </si>
  <si>
    <t>379505149</t>
  </si>
  <si>
    <t>3</t>
  </si>
  <si>
    <t>112101103</t>
  </si>
  <si>
    <t>Kácení stromů listnatých D kmene do 700 mm</t>
  </si>
  <si>
    <t>1853655559</t>
  </si>
  <si>
    <t>112101104</t>
  </si>
  <si>
    <t>Kácení stromů listnatých D kmene do 900 mm</t>
  </si>
  <si>
    <t>-592834476</t>
  </si>
  <si>
    <t>5</t>
  </si>
  <si>
    <t>112101105</t>
  </si>
  <si>
    <t>Kácení stromů listnatých D kmene do 1100 mm</t>
  </si>
  <si>
    <t>-1348972311</t>
  </si>
  <si>
    <t>6</t>
  </si>
  <si>
    <t>112151121</t>
  </si>
  <si>
    <t>Směrové kácení stromů s rozřezáním a odvětvením D kmene do 1200 mm</t>
  </si>
  <si>
    <t>1762036981</t>
  </si>
  <si>
    <t>7</t>
  </si>
  <si>
    <t>112151122</t>
  </si>
  <si>
    <t>Směrové kácení stromů s rozřezáním a odvětvením D kmene do 1300 mm</t>
  </si>
  <si>
    <t>-1012699658</t>
  </si>
  <si>
    <t>8</t>
  </si>
  <si>
    <t>112151123</t>
  </si>
  <si>
    <t>Směrové kácení stromů s rozřezáním a odvětvením D kmene do 1400 mm</t>
  </si>
  <si>
    <t>1149933532</t>
  </si>
  <si>
    <t>9</t>
  </si>
  <si>
    <t>112201101</t>
  </si>
  <si>
    <t>Odstranění pařezů D do 300 mm</t>
  </si>
  <si>
    <t>909291107</t>
  </si>
  <si>
    <t>112201102</t>
  </si>
  <si>
    <t>Odstranění pařezů D do 500 mm</t>
  </si>
  <si>
    <t>-1444755936</t>
  </si>
  <si>
    <t>11</t>
  </si>
  <si>
    <t>112201103</t>
  </si>
  <si>
    <t>Odstranění pařezů D do 700 mm</t>
  </si>
  <si>
    <t>-1649710181</t>
  </si>
  <si>
    <t>12</t>
  </si>
  <si>
    <t>112201104</t>
  </si>
  <si>
    <t>Odstranění pařezů D do 900 mm</t>
  </si>
  <si>
    <t>1015135095</t>
  </si>
  <si>
    <t>13</t>
  </si>
  <si>
    <t>112201105</t>
  </si>
  <si>
    <t>Odstranění pařezů D přes 900 mm</t>
  </si>
  <si>
    <t>-1720181604</t>
  </si>
  <si>
    <t>14</t>
  </si>
  <si>
    <t>113106171</t>
  </si>
  <si>
    <t>Rozebrání dlažeb vozovek pl do 50 m2 ze zámkové dlažby do lože z kameniva</t>
  </si>
  <si>
    <t>m2</t>
  </si>
  <si>
    <t>-1892445081</t>
  </si>
  <si>
    <t>VV</t>
  </si>
  <si>
    <t>"předláždění vjezdů parc.č.198/1,202/4"   17,0+7,0</t>
  </si>
  <si>
    <t>113107112</t>
  </si>
  <si>
    <t>Odstranění podkladu pl do 50 m2 z kameniva těženého tl 200 mm</t>
  </si>
  <si>
    <t>469775571</t>
  </si>
  <si>
    <t>16</t>
  </si>
  <si>
    <t>113107122</t>
  </si>
  <si>
    <t>Odstranění podkladu pl do 50 m2 z kameniva drceného tl 200 mm</t>
  </si>
  <si>
    <t>-781245940</t>
  </si>
  <si>
    <t>17</t>
  </si>
  <si>
    <t>113107123</t>
  </si>
  <si>
    <t>Odstranění podkladu pl do 50 m2 z kameniva drceného tl 300 mm</t>
  </si>
  <si>
    <t>77057784</t>
  </si>
  <si>
    <t>18</t>
  </si>
  <si>
    <t>113107136</t>
  </si>
  <si>
    <t>Odstranění podkladu pl do 50 m2 z betonu vyztuženého sítěmi tl 150 mm</t>
  </si>
  <si>
    <t>-1713865737</t>
  </si>
  <si>
    <t>"pozemek č.198/1"  6,0+8,0</t>
  </si>
  <si>
    <t>14,0</t>
  </si>
  <si>
    <t>"pozemek č.202/4"</t>
  </si>
  <si>
    <t>6,0+9,0</t>
  </si>
  <si>
    <t>Součet</t>
  </si>
  <si>
    <t>19</t>
  </si>
  <si>
    <t>113107143</t>
  </si>
  <si>
    <t>Odstranění podkladu pl do 50 m2 živičných tl 150 mm</t>
  </si>
  <si>
    <t>478210060</t>
  </si>
  <si>
    <t>"v křižovatce na začátku chodníku"</t>
  </si>
  <si>
    <t>23,0</t>
  </si>
  <si>
    <t>20</t>
  </si>
  <si>
    <t>113107163</t>
  </si>
  <si>
    <t>Odstranění podkladu pl přes 50 do 200 m2 z kameniva drceného tl 300 mm</t>
  </si>
  <si>
    <t>-81004919</t>
  </si>
  <si>
    <t>113107183</t>
  </si>
  <si>
    <t>Odstranění podkladu pl přes 50 do 200 m2 živičných tl 150 mm</t>
  </si>
  <si>
    <t>880658314</t>
  </si>
  <si>
    <t>"vyřezání k chodnku"  56,0</t>
  </si>
  <si>
    <t>22</t>
  </si>
  <si>
    <t>113107223</t>
  </si>
  <si>
    <t>Odstranění podkladu pl přes 200 m2 z kameniva drceného tl 300 mm</t>
  </si>
  <si>
    <t>-230817519</t>
  </si>
  <si>
    <t>23</t>
  </si>
  <si>
    <t>113107243</t>
  </si>
  <si>
    <t>Odstranění podkladu pl přes 200 m2 živičných tl 150 mm</t>
  </si>
  <si>
    <t>-20515571</t>
  </si>
  <si>
    <t>"podél chodníků"    157,0</t>
  </si>
  <si>
    <t>24</t>
  </si>
  <si>
    <t>121101103</t>
  </si>
  <si>
    <t>Sejmutí ornice s přemístěním na vzdálenost do 250 m</t>
  </si>
  <si>
    <t>m3</t>
  </si>
  <si>
    <t>1356232383</t>
  </si>
  <si>
    <t>(617,0-360,0)*1,8*0,1</t>
  </si>
  <si>
    <t>25</t>
  </si>
  <si>
    <t>122202202</t>
  </si>
  <si>
    <t>Odkopávky a prokopávky nezapažené pro silnice objemu do 1000 m3 v hornině tř. 3</t>
  </si>
  <si>
    <t>-1417017023</t>
  </si>
  <si>
    <t>"odkop pro chodník příčné řezy"</t>
  </si>
  <si>
    <t>2,0*1,0*0,5*(380,0-360,0)</t>
  </si>
  <si>
    <t>3,0*1,25*(440,0-380,0)</t>
  </si>
  <si>
    <t>1,0*(1,25+0,7)*0,5*(500,0-440,0)</t>
  </si>
  <si>
    <t>1,0*0,8*(529,0-500,0)</t>
  </si>
  <si>
    <t>2,0*0,7*0,5*(585,0-575,0)</t>
  </si>
  <si>
    <t>2,0*(0,7+0,6)*0,5*(610,0-585,0)</t>
  </si>
  <si>
    <t>1,7*0,26*(617,0-360,0)</t>
  </si>
  <si>
    <t>"prohloubení pro vjezdy"</t>
  </si>
  <si>
    <t>30,0*(0,38-0,26)</t>
  </si>
  <si>
    <t>26</t>
  </si>
  <si>
    <t>122202209</t>
  </si>
  <si>
    <t>Příplatek k odkopávkám a prokopávkám pro silnice v hornině tř. 3 za lepivost</t>
  </si>
  <si>
    <t>1843908118</t>
  </si>
  <si>
    <t>j*0,3</t>
  </si>
  <si>
    <t>27</t>
  </si>
  <si>
    <t>132212101</t>
  </si>
  <si>
    <t>Hloubení rýh š do 600 mm ručním nebo pneum nářadím v soudržných horninách tř. 3</t>
  </si>
  <si>
    <t>1493057002</t>
  </si>
  <si>
    <t>"dokopání pro obrubníky"</t>
  </si>
  <si>
    <t>0,3*0,15*(19,0+8,0+232,0+20,0)</t>
  </si>
  <si>
    <t>28</t>
  </si>
  <si>
    <t>132212109</t>
  </si>
  <si>
    <t>Příplatek za lepivost u hloubení rýh š do 600 mm ručním nebo pneum nářadím v hornině tř. 3</t>
  </si>
  <si>
    <t>1445359907</t>
  </si>
  <si>
    <t>r*0,3</t>
  </si>
  <si>
    <t>29</t>
  </si>
  <si>
    <t>162301401</t>
  </si>
  <si>
    <t>Vodorovné přemístění větví stromů listnatých do 5 km D kmene do 300 mm</t>
  </si>
  <si>
    <t>-2053521557</t>
  </si>
  <si>
    <t>30</t>
  </si>
  <si>
    <t>162301402</t>
  </si>
  <si>
    <t>Vodorovné přemístění větví stromů listnatých do 5 km D kmene do 500 mm</t>
  </si>
  <si>
    <t>-929171043</t>
  </si>
  <si>
    <t>31</t>
  </si>
  <si>
    <t>162301403</t>
  </si>
  <si>
    <t>Vodorovné přemístění větví stromů listnatých do 5 km D kmene do 700 mm</t>
  </si>
  <si>
    <t>-1011893526</t>
  </si>
  <si>
    <t>32</t>
  </si>
  <si>
    <t>162301404</t>
  </si>
  <si>
    <t>Vodorovné přemístění větví stromů listnatých do 5 km D kmene do 900 mm</t>
  </si>
  <si>
    <t>630853868</t>
  </si>
  <si>
    <t>15+19</t>
  </si>
  <si>
    <t>33</t>
  </si>
  <si>
    <t>162301411</t>
  </si>
  <si>
    <t>Vodorovné přemístění kmenů stromů listnatých do 5 km D kmene do 300 mm</t>
  </si>
  <si>
    <t>-2119558604</t>
  </si>
  <si>
    <t>34</t>
  </si>
  <si>
    <t>162301412</t>
  </si>
  <si>
    <t>Vodorovné přemístění kmenů stromů listnatých do 5 km D kmene do 500 mm</t>
  </si>
  <si>
    <t>-545640732</t>
  </si>
  <si>
    <t>35</t>
  </si>
  <si>
    <t>162301413</t>
  </si>
  <si>
    <t>Vodorovné přemístění kmenů stromů listnatých do 5 km D kmene do 700 mm</t>
  </si>
  <si>
    <t>-1815376874</t>
  </si>
  <si>
    <t>36</t>
  </si>
  <si>
    <t>162301414</t>
  </si>
  <si>
    <t>Vodorovné přemístění kmenů stromů listnatých do 5 km D kmene do 900 mm</t>
  </si>
  <si>
    <t>-1090098308</t>
  </si>
  <si>
    <t>37</t>
  </si>
  <si>
    <t>1R62301415</t>
  </si>
  <si>
    <t>Vodorovné přemístění kmenů stromů listnatých do 5 km D kmene přes 900 mm</t>
  </si>
  <si>
    <t>322512874</t>
  </si>
  <si>
    <t>38</t>
  </si>
  <si>
    <t>162301421</t>
  </si>
  <si>
    <t>Vodorovné přemístění pařezů do 5 km D do 300 mm</t>
  </si>
  <si>
    <t>543755752</t>
  </si>
  <si>
    <t>39</t>
  </si>
  <si>
    <t>162301422</t>
  </si>
  <si>
    <t>Vodorovné přemístění pařezů do 5 km D do 500 mm</t>
  </si>
  <si>
    <t>1965615132</t>
  </si>
  <si>
    <t>40</t>
  </si>
  <si>
    <t>162301423</t>
  </si>
  <si>
    <t>Vodorovné přemístění pařezů do 5 km D do 700 mm</t>
  </si>
  <si>
    <t>-689995111</t>
  </si>
  <si>
    <t>41</t>
  </si>
  <si>
    <t>162301424</t>
  </si>
  <si>
    <t>Vodorovné přemístění pařezů do 5 km D do 900 mm</t>
  </si>
  <si>
    <t>-1259064717</t>
  </si>
  <si>
    <t>42</t>
  </si>
  <si>
    <t>162301424R</t>
  </si>
  <si>
    <t>Vodorovné přemístění pařezů do 5 km D přes 900 mm</t>
  </si>
  <si>
    <t>1496417098</t>
  </si>
  <si>
    <t>43</t>
  </si>
  <si>
    <t>162701105</t>
  </si>
  <si>
    <t>Vodorovné přemístění do 10000 m výkopku/sypaniny z horniny tř. 1 až 4</t>
  </si>
  <si>
    <t>936972642</t>
  </si>
  <si>
    <t>"odvoz ornice"   or</t>
  </si>
  <si>
    <t>44</t>
  </si>
  <si>
    <t>562354092</t>
  </si>
  <si>
    <t>"odvoz přebytečné zeminy"</t>
  </si>
  <si>
    <t>j+r</t>
  </si>
  <si>
    <t>45</t>
  </si>
  <si>
    <t>162701109</t>
  </si>
  <si>
    <t>Příplatek k vodorovnému přemístění výkopku/sypaniny z horniny tř. 1 až 4 ZKD 1000 m přes 10000 m</t>
  </si>
  <si>
    <t>-775938439</t>
  </si>
  <si>
    <t>o*5</t>
  </si>
  <si>
    <t>46</t>
  </si>
  <si>
    <t>171201201</t>
  </si>
  <si>
    <t>Uložení sypaniny na skládky</t>
  </si>
  <si>
    <t>-598231277</t>
  </si>
  <si>
    <t>47</t>
  </si>
  <si>
    <t>171201211</t>
  </si>
  <si>
    <t>Poplatek za uložení odpadu ze sypaniny na skládce (skládkovné)</t>
  </si>
  <si>
    <t>t</t>
  </si>
  <si>
    <t>-2121304077</t>
  </si>
  <si>
    <t>o*1,67</t>
  </si>
  <si>
    <t>48</t>
  </si>
  <si>
    <t>174201201</t>
  </si>
  <si>
    <t>Zásyp jam po pařezech D pařezů do 300 mm</t>
  </si>
  <si>
    <t>-1657780900</t>
  </si>
  <si>
    <t>49</t>
  </si>
  <si>
    <t>174201202</t>
  </si>
  <si>
    <t>Zásyp jam po pařezech D pařezů do 500 mm</t>
  </si>
  <si>
    <t>-1513349001</t>
  </si>
  <si>
    <t>50</t>
  </si>
  <si>
    <t>174201203</t>
  </si>
  <si>
    <t>Zásyp jam po pařezech D pařezů do 700 mm</t>
  </si>
  <si>
    <t>1301805961</t>
  </si>
  <si>
    <t>51</t>
  </si>
  <si>
    <t>174201204</t>
  </si>
  <si>
    <t>Zásyp jam po pařezech D pařezů do 900 mm</t>
  </si>
  <si>
    <t>1352166066</t>
  </si>
  <si>
    <t>52</t>
  </si>
  <si>
    <t>174201205</t>
  </si>
  <si>
    <t>Zásyp jam po pařezech D pařezů přes 900 mm</t>
  </si>
  <si>
    <t>1169070509</t>
  </si>
  <si>
    <t>53</t>
  </si>
  <si>
    <t>181951102</t>
  </si>
  <si>
    <t>Úprava pláně v hornině tř. 1 až 4 se zhutněním</t>
  </si>
  <si>
    <t>-1910053812</t>
  </si>
  <si>
    <t>"dlažba"                      358+9</t>
  </si>
  <si>
    <t>"snížená dlažba"           1+21</t>
  </si>
  <si>
    <t>390</t>
  </si>
  <si>
    <t>Komunikace pozemní</t>
  </si>
  <si>
    <t>54</t>
  </si>
  <si>
    <t>564731111</t>
  </si>
  <si>
    <t>Podklad z kameniva hrubého drceného vel. 32-63 mm tl 100 mm</t>
  </si>
  <si>
    <t>-204496780</t>
  </si>
  <si>
    <t>"přeskládání dlažby "    34,0</t>
  </si>
  <si>
    <t>55</t>
  </si>
  <si>
    <t>564761111</t>
  </si>
  <si>
    <t>Podklad z kameniva hrubého drceného vel. 32-63 mm tl 200 mm</t>
  </si>
  <si>
    <t>1458261372</t>
  </si>
  <si>
    <t>56</t>
  </si>
  <si>
    <t>564811111</t>
  </si>
  <si>
    <t>Podklad ze štěrkodrtě ŠD tl 50 mm</t>
  </si>
  <si>
    <t>-2084094698</t>
  </si>
  <si>
    <t>57</t>
  </si>
  <si>
    <t>-1543957518</t>
  </si>
  <si>
    <t>58</t>
  </si>
  <si>
    <t>564831111</t>
  </si>
  <si>
    <t>Podklad ze štěrkodrtě ŠD tl 100 mm</t>
  </si>
  <si>
    <t>-963347786</t>
  </si>
  <si>
    <t>59</t>
  </si>
  <si>
    <t>564851111</t>
  </si>
  <si>
    <t>Podklad ze štěrkodrtě ŠD tl 150 mm   0-63mm</t>
  </si>
  <si>
    <t>679414359</t>
  </si>
  <si>
    <t>60</t>
  </si>
  <si>
    <t>567122111</t>
  </si>
  <si>
    <t>Podklad ze směsi stmelené cementem SC C 8/10 (KSC I) tl 120 mm</t>
  </si>
  <si>
    <t>-144550128</t>
  </si>
  <si>
    <t>61</t>
  </si>
  <si>
    <t>567122114</t>
  </si>
  <si>
    <t>Podklad ze směsi stmelené cementem SC C 8/10 (KSC I) tl 150 mm</t>
  </si>
  <si>
    <t>1570227750</t>
  </si>
  <si>
    <t>62</t>
  </si>
  <si>
    <t>573211111</t>
  </si>
  <si>
    <t>Postřik živičný spojovací z asfaltu v množství do 0,70 kg/m2</t>
  </si>
  <si>
    <t>-1687949386</t>
  </si>
  <si>
    <t>63</t>
  </si>
  <si>
    <t>577144111</t>
  </si>
  <si>
    <t>Asfaltový beton vrstva obrusná ACO 11 (ABS) tř. I tl 50 mm š do 3 m z nemodifikovaného asfaltu</t>
  </si>
  <si>
    <t>376226051</t>
  </si>
  <si>
    <t>23,0+56,0+157,0</t>
  </si>
  <si>
    <t>64</t>
  </si>
  <si>
    <t>581111211</t>
  </si>
  <si>
    <t>Kryt cementobetonový vozovek skupiny CB II tl 100 mm</t>
  </si>
  <si>
    <t>-1352678250</t>
  </si>
  <si>
    <t>"pozemek č. 198/1"  13,0</t>
  </si>
  <si>
    <t>65</t>
  </si>
  <si>
    <t>596211113</t>
  </si>
  <si>
    <t>Kladení zámkové dlažby komunikací pro pěší tl 60 mm skupiny A pl přes 300 m2</t>
  </si>
  <si>
    <t>2069960195</t>
  </si>
  <si>
    <t>"dlažba"                      358,0</t>
  </si>
  <si>
    <t>"snížená dlažba"           1,0</t>
  </si>
  <si>
    <t>66</t>
  </si>
  <si>
    <t>M</t>
  </si>
  <si>
    <t>592451100</t>
  </si>
  <si>
    <t>dlažba skladebná  20x10x6 cm přírodní</t>
  </si>
  <si>
    <t>193225916</t>
  </si>
  <si>
    <t>358,0*1,05</t>
  </si>
  <si>
    <t>67</t>
  </si>
  <si>
    <t>592451190</t>
  </si>
  <si>
    <t>dlažba zámková  slepecká 20x10x6 cm barevná</t>
  </si>
  <si>
    <t>1491705338</t>
  </si>
  <si>
    <t>68</t>
  </si>
  <si>
    <t>596211210</t>
  </si>
  <si>
    <t>Kladení zámkové dlažby komunikací pro pěší tl 80 mm skupiny A pl do 50 m2</t>
  </si>
  <si>
    <t>-1198446744</t>
  </si>
  <si>
    <t>"vjezdy"    9,0</t>
  </si>
  <si>
    <t>"snížená dlažba s vroubky"    21,0</t>
  </si>
  <si>
    <t>"nová dlažba vjezdu parc.č. 198/1"   18,0</t>
  </si>
  <si>
    <t>"dlažba pro nevidomé"   3,12</t>
  </si>
  <si>
    <t>69</t>
  </si>
  <si>
    <t>592450070</t>
  </si>
  <si>
    <t>dlažba zámková  20x16,5x8 cm přírodní</t>
  </si>
  <si>
    <t>2045959333</t>
  </si>
  <si>
    <t>9,00*1,05</t>
  </si>
  <si>
    <t>"předláždění vjezdů parc.č.198/1,202/4  cca 10%"   (17,0+7,0)*0,1</t>
  </si>
  <si>
    <t>"nová dlažba vjezdu parc.č. 198/1"   18,0*1,05</t>
  </si>
  <si>
    <t>70</t>
  </si>
  <si>
    <t>592451230</t>
  </si>
  <si>
    <t>dlažba zámková slepecká  20x10x8 cm barevná</t>
  </si>
  <si>
    <t>1502190549</t>
  </si>
  <si>
    <t>"snížená dlažba"     21,0*1,05</t>
  </si>
  <si>
    <t>71</t>
  </si>
  <si>
    <t>-234088236</t>
  </si>
  <si>
    <t>72</t>
  </si>
  <si>
    <t>599141111</t>
  </si>
  <si>
    <t>Vyplnění spár mezi silničními dílci živičnou zálivkou</t>
  </si>
  <si>
    <t>m</t>
  </si>
  <si>
    <t>CS ÚRS 2015 01</t>
  </si>
  <si>
    <t>-1192619304</t>
  </si>
  <si>
    <t>Ostatní konstrukce a práce, bourání</t>
  </si>
  <si>
    <t>73</t>
  </si>
  <si>
    <t>916131213</t>
  </si>
  <si>
    <t>Osazení silničního obrubníku betonového stojatého s boční opěrou do lože z betonu prostého</t>
  </si>
  <si>
    <t>-1753988684</t>
  </si>
  <si>
    <t>"nájezdový"     19,0</t>
  </si>
  <si>
    <t>"přechodový"   8,0</t>
  </si>
  <si>
    <t>232,0</t>
  </si>
  <si>
    <t>74</t>
  </si>
  <si>
    <t>592175100</t>
  </si>
  <si>
    <t>obrubník betonový silniční nájezdový 100x15x15 cm</t>
  </si>
  <si>
    <t>254057501</t>
  </si>
  <si>
    <t>19*1,05</t>
  </si>
  <si>
    <t>75</t>
  </si>
  <si>
    <t>592175110</t>
  </si>
  <si>
    <t>obrubník betonový silniční přechodový levý,pravý 100x15x15/25 cm</t>
  </si>
  <si>
    <t>1844423999</t>
  </si>
  <si>
    <t>8,0*1,05</t>
  </si>
  <si>
    <t>76</t>
  </si>
  <si>
    <t>592175030</t>
  </si>
  <si>
    <t>obrubník  100x15/12x30 cm, přírodní</t>
  </si>
  <si>
    <t>1668067855</t>
  </si>
  <si>
    <t>232*1,05</t>
  </si>
  <si>
    <t>77</t>
  </si>
  <si>
    <t>916231213</t>
  </si>
  <si>
    <t>Osazení chodníkového obrubníku betonového stojatého s boční opěrou do lože z betonu prostého</t>
  </si>
  <si>
    <t>-1939842250</t>
  </si>
  <si>
    <t>78</t>
  </si>
  <si>
    <t>592174100</t>
  </si>
  <si>
    <t>obrubník betonový chodníkový ABO 100/10/25 II nat 100x10x25 cm</t>
  </si>
  <si>
    <t>-1586281304</t>
  </si>
  <si>
    <t>79</t>
  </si>
  <si>
    <t>919731122</t>
  </si>
  <si>
    <t>Zarovnání styčné plochy podkladu nebo krytu živičného tl do 100 mm</t>
  </si>
  <si>
    <t>-245209024</t>
  </si>
  <si>
    <t>80</t>
  </si>
  <si>
    <t>919735112</t>
  </si>
  <si>
    <t>Řezání stávajícího živičného krytu hl do 100 mm</t>
  </si>
  <si>
    <t>1024334341</t>
  </si>
  <si>
    <t>997</t>
  </si>
  <si>
    <t>Přesun sutě</t>
  </si>
  <si>
    <t>81</t>
  </si>
  <si>
    <t>997221551</t>
  </si>
  <si>
    <t>Vodorovná doprava suti ze sypkých materiálů do 1 km</t>
  </si>
  <si>
    <t>-1863116377</t>
  </si>
  <si>
    <t>201,768-7,08</t>
  </si>
  <si>
    <t>82</t>
  </si>
  <si>
    <t>997221559</t>
  </si>
  <si>
    <t>Příplatek ZKD 1 km u vodorovné dopravy suti ze sypkých materiálů</t>
  </si>
  <si>
    <t>312266917</t>
  </si>
  <si>
    <t>194,688*14</t>
  </si>
  <si>
    <t>83</t>
  </si>
  <si>
    <t>997221121</t>
  </si>
  <si>
    <t>Vodorovná doprava suti z kusových materiálů nošením do 50 m</t>
  </si>
  <si>
    <t>596319638</t>
  </si>
  <si>
    <t>"manipulace s stáv.zámkovou dlažbou -přeložení dlažby odvo+dovoz"    7,08*2</t>
  </si>
  <si>
    <t>84</t>
  </si>
  <si>
    <t>997221611</t>
  </si>
  <si>
    <t>Nakládání suti na dopravní prostředky pro vodorovnou dopravu</t>
  </si>
  <si>
    <t>-2114768142</t>
  </si>
  <si>
    <t>85</t>
  </si>
  <si>
    <t>997221825</t>
  </si>
  <si>
    <t>Poplatek za uložení železobetonového odpadu na skládce (skládkovné)</t>
  </si>
  <si>
    <t>188540635</t>
  </si>
  <si>
    <t>86</t>
  </si>
  <si>
    <t>997221845</t>
  </si>
  <si>
    <t>Poplatek za uložení odpadu z asfaltových povrchů na skládce (skládkovné)</t>
  </si>
  <si>
    <t>-1130932714</t>
  </si>
  <si>
    <t>210,768-110,265-9,847-7,08</t>
  </si>
  <si>
    <t>87</t>
  </si>
  <si>
    <t>997221855</t>
  </si>
  <si>
    <t>Poplatek za uložení odpadu z kameniva na skládce (skládkovné)</t>
  </si>
  <si>
    <t>-711831466</t>
  </si>
  <si>
    <t>998</t>
  </si>
  <si>
    <t>Přesun hmot</t>
  </si>
  <si>
    <t>88</t>
  </si>
  <si>
    <t>998223011</t>
  </si>
  <si>
    <t>Přesun hmot pro pozemní komunikace s krytem dlážděným</t>
  </si>
  <si>
    <t>-545324925</t>
  </si>
  <si>
    <t>VRN</t>
  </si>
  <si>
    <t>Vedlejší rozpočtové náklady</t>
  </si>
  <si>
    <t>VRN1</t>
  </si>
  <si>
    <t>Průzkumné, geodetické a projektové práce</t>
  </si>
  <si>
    <t>89</t>
  </si>
  <si>
    <t>012103000</t>
  </si>
  <si>
    <t>Geodetické práce před výstavbou</t>
  </si>
  <si>
    <t>Kč</t>
  </si>
  <si>
    <t>CS ÚRS 2014 01</t>
  </si>
  <si>
    <t>1024</t>
  </si>
  <si>
    <t>-191753327</t>
  </si>
  <si>
    <t>90</t>
  </si>
  <si>
    <t>012303000</t>
  </si>
  <si>
    <t>Geodetické práce po výstavbě</t>
  </si>
  <si>
    <t>1603452776</t>
  </si>
  <si>
    <t>Náklady na provedení skutečného zaměření stavby v rozsahu nezbytném pro zápis změny do katastru nemovitostí. Zaměření skutečného</t>
  </si>
  <si>
    <t>provedení stavby na podkladě aktuální katastrální mapy – 4x v tištěné podobě a 2x v digitální podobě včetně protokolu o akceptaci zakázky.</t>
  </si>
  <si>
    <t>Geometrický plán dokončené stavby, GPL pro vymezení rozsahu věcného břemene a GPL pro rozdělení pozemků, apod., v tištěné podobě dle</t>
  </si>
  <si>
    <t>potřeby, min. však 6x</t>
  </si>
  <si>
    <t>91</t>
  </si>
  <si>
    <t>012403000</t>
  </si>
  <si>
    <t xml:space="preserve">Vytýčení hranic sousedních pozemků
</t>
  </si>
  <si>
    <t>-420400354</t>
  </si>
  <si>
    <t>92</t>
  </si>
  <si>
    <t>013254000</t>
  </si>
  <si>
    <t>Dokumentace skutečného provedení stavby náklady na vyhotovení dokumentace skuteč.provedení stavby a její předání objednateli v požadované formě a požadovaném počtu.  Dokumentace skutečného provedení stavby - 4x v tištěné podobě a 2x v digitální podobě</t>
  </si>
  <si>
    <t>-856755637</t>
  </si>
  <si>
    <t>VRN3</t>
  </si>
  <si>
    <t>Zařízení staveniště</t>
  </si>
  <si>
    <t>93</t>
  </si>
  <si>
    <t>031002000</t>
  </si>
  <si>
    <t>Související práce pro zařízení staveniště</t>
  </si>
  <si>
    <t>1811917118</t>
  </si>
  <si>
    <t>94</t>
  </si>
  <si>
    <t>032002000</t>
  </si>
  <si>
    <t>Vybavení staveniště</t>
  </si>
  <si>
    <t>1183021137</t>
  </si>
  <si>
    <t>95</t>
  </si>
  <si>
    <t>034002000</t>
  </si>
  <si>
    <t xml:space="preserve">Bezpečnostní a hygienická opatření na staveništi 
</t>
  </si>
  <si>
    <t>-602327157</t>
  </si>
  <si>
    <t>Náklady na ochranu staveniště před vstupem nepovolaných osob, včetně příslušného značení, náklady na oplocení staveniště či na jeho osvětlení</t>
  </si>
  <si>
    <t xml:space="preserve">náklady na vypracování potřebné dokumentace pro provoz staveniště z hlediska požární ochrany (požární řád a poplachová směrnice) a z </t>
  </si>
  <si>
    <t>hlediska provozu staveniště (provozně dopravní řád).Dodržování ekologických předpisů o ochraně životního prostředí</t>
  </si>
  <si>
    <t>96</t>
  </si>
  <si>
    <t>039002000</t>
  </si>
  <si>
    <t>Zrušení zařízení staveniště</t>
  </si>
  <si>
    <t>-1714386256</t>
  </si>
  <si>
    <t>VRN4</t>
  </si>
  <si>
    <t>Inženýrská činnost</t>
  </si>
  <si>
    <t>97</t>
  </si>
  <si>
    <t>043194004</t>
  </si>
  <si>
    <t xml:space="preserve">Užívání veřejných ploch a prostranství  
</t>
  </si>
  <si>
    <t>1567665994</t>
  </si>
  <si>
    <t>Náklady a poplatky spojené s užíváním veřejných ploch a prostranství, pokud jsou stavebními pracemi nebo souvisejícími činnostmi dotčeny, a to</t>
  </si>
  <si>
    <t>včetně užívání ploch v souvislosti s uložením stavebního materiálu nebo stavebního odpadu.</t>
  </si>
  <si>
    <t>98</t>
  </si>
  <si>
    <t>045002000</t>
  </si>
  <si>
    <t>Kompletační a koordinační činnost</t>
  </si>
  <si>
    <t>-691113486</t>
  </si>
  <si>
    <t>VRN7</t>
  </si>
  <si>
    <t>Provozní vlivy</t>
  </si>
  <si>
    <t>99</t>
  </si>
  <si>
    <t>072002000</t>
  </si>
  <si>
    <t xml:space="preserve">Dočasná dopravní opatření 
</t>
  </si>
  <si>
    <t>333046346</t>
  </si>
  <si>
    <t>Náklady na vyhotovení návrhu dočasného dopravního značení, jeho projednání s dotčenými orgány a organizacemi, dodání dopravních značek a</t>
  </si>
  <si>
    <t>světelné signalizace, jejich rozmístění a přemísťování a jejich údržba v průběhu výstavby včetně následného odstranění po ukončení stavebních prací.</t>
  </si>
  <si>
    <t>VRN9</t>
  </si>
  <si>
    <t>Ostatní náklady</t>
  </si>
  <si>
    <t>09170400R2</t>
  </si>
  <si>
    <t xml:space="preserve">Propagace
-náklady spojené s povinnou publicitou, pokud ji objednatel požaduje. Zahrnuje zejména náklady na propagační a informační billboardy, tabule, internetovou propagaci, tiskoviny apod.  Výroba a osazení informační tabule v místě stavby </t>
  </si>
  <si>
    <t>1773644995</t>
  </si>
  <si>
    <t xml:space="preserve"> s informací o termínu, kontakty na zodpovědné osoby, logo Města.</t>
  </si>
  <si>
    <t>101</t>
  </si>
  <si>
    <t>09170400R4</t>
  </si>
  <si>
    <t xml:space="preserve">Ochrana stávajících inženýrských sítí na staveništ
</t>
  </si>
  <si>
    <t>-478927763</t>
  </si>
  <si>
    <t xml:space="preserve">Náklady na přezkoumání podkladů objednatele o stavu inženýrských sítí probíhajících staveništěm nebo dotčenými stavbou i mimo území </t>
  </si>
  <si>
    <t xml:space="preserve">staveniště, kontrola a vytýčení jejich skutečné trasy a provedení ochranných opatření pro zabezpečení stávajících inženýrských sítí a informace </t>
  </si>
  <si>
    <t>o zahájení  v souladu se stanovisky</t>
  </si>
  <si>
    <t>102</t>
  </si>
  <si>
    <t>09170400R5</t>
  </si>
  <si>
    <t xml:space="preserve">Předání a převzetí díla
</t>
  </si>
  <si>
    <t>-1572419586</t>
  </si>
  <si>
    <t xml:space="preserve">Náklady zhotovitele, které vzniknou v souvislosti s povinnostmi zhotovitele při předání a převzetí díla. Doklad o nakládání s odpady. Protokol o </t>
  </si>
  <si>
    <t>řádném provedení stavby dle schválené projektové dokumentace. Certifikáty a prohlášení o shodě použitých materiálů a výrobků. Účast na</t>
  </si>
  <si>
    <t>kolaudačním  řízení. Odstranění případných závad dle předávacího protokolu.</t>
  </si>
  <si>
    <t>i</t>
  </si>
  <si>
    <t>819,157</t>
  </si>
  <si>
    <t>2422,629</t>
  </si>
  <si>
    <t>677,713</t>
  </si>
  <si>
    <t>64,288</t>
  </si>
  <si>
    <t>r1</t>
  </si>
  <si>
    <t>3,75</t>
  </si>
  <si>
    <t>1812,954</t>
  </si>
  <si>
    <t>002 - SO 02 Opěrná zeď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</si>
  <si>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</si>
  <si>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</si>
  <si>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</si>
  <si>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6 - Úpravy povrchů, podlahy a osazování výplní</t>
  </si>
  <si>
    <t xml:space="preserve">    8 - Trubní vedení</t>
  </si>
  <si>
    <t xml:space="preserve">    9 - Ostatní konstrukce a práce-bourání</t>
  </si>
  <si>
    <t>PSV - Práce a dodávky PSV</t>
  </si>
  <si>
    <t xml:space="preserve">    711 - Izolace proti vodě, vlhkosti a plynům</t>
  </si>
  <si>
    <t>111201101</t>
  </si>
  <si>
    <t>Odstranění křovin a stromů průměru kmene do 100 mm i s kořeny z celkové plochy do 1000 m2</t>
  </si>
  <si>
    <t>2098924971</t>
  </si>
  <si>
    <t>"odstranění křovin u pozemku parc.č. 198/1 - odhad upřesnit při realizaci"</t>
  </si>
  <si>
    <t>35,0*1,0</t>
  </si>
  <si>
    <t>"odstranění křovin u pozemku parc.č.203"</t>
  </si>
  <si>
    <t>21,0*1,0</t>
  </si>
  <si>
    <t>111201401</t>
  </si>
  <si>
    <t>Spálení křovin a stromů průměru kmene do 100 mm</t>
  </si>
  <si>
    <t>1055494698</t>
  </si>
  <si>
    <t>-748276782</t>
  </si>
  <si>
    <t>"žlab"       75,000</t>
  </si>
  <si>
    <t>113107182</t>
  </si>
  <si>
    <t>Odstranění podkladu pl přes 50 do 200 m2 živičných tl 100 mm</t>
  </si>
  <si>
    <t>-87112270</t>
  </si>
  <si>
    <t>"žlab"   75</t>
  </si>
  <si>
    <t>113154114</t>
  </si>
  <si>
    <t>Frézování živičného krytu tl 100 mm pruh š 0,5 m pl do 500 m2 bez překážek v trase</t>
  </si>
  <si>
    <t>-474045800</t>
  </si>
  <si>
    <t>žlab</t>
  </si>
  <si>
    <t>150,0*0,5</t>
  </si>
  <si>
    <t>131201103</t>
  </si>
  <si>
    <t>Hloubení jam nezapažených v hornině tř. 3 objemu do 5000 m3</t>
  </si>
  <si>
    <t>1428760318</t>
  </si>
  <si>
    <t>"OZ  dl.168,5"</t>
  </si>
  <si>
    <t>(440,0-380,0)*(2,3*2+3,5+6,0)*0,5*(1,9+0,1+1,25+0,9+0,1)*0,5</t>
  </si>
  <si>
    <t>(500,0-440,0)*(2,3*2+6,0+4,0)*0,5*(1,25+0,9+0,1+0,7+0,9+0,1)*0,5</t>
  </si>
  <si>
    <t>(529-500,0)*(2,3*2+4,0+3,5)*0,5*(0,7+0,9+-0,1+0,8+0,9+0,1)*0,5</t>
  </si>
  <si>
    <t>(548,5-529,0)*(2,3*2+3,5+3,2)*0,5*(0,8+1,0+0,6+1,0)*0,5</t>
  </si>
  <si>
    <t>"OZ dl.35,0"</t>
  </si>
  <si>
    <t>35,0*(2,3+4,0)*0,5*(0,7+1,0+0,6+1,0)*0,5</t>
  </si>
  <si>
    <t>131201109</t>
  </si>
  <si>
    <t>Příplatek za lepivost u hloubení jam nezapažených v hornině tř. 3</t>
  </si>
  <si>
    <t>-999174174</t>
  </si>
  <si>
    <t>-56217031</t>
  </si>
  <si>
    <t>"výkop pro oplocení"</t>
  </si>
  <si>
    <t>"oplocení parc.č.202/4"</t>
  </si>
  <si>
    <t>4,0*0,3*1,48</t>
  </si>
  <si>
    <t>23,0*0,3*1,48</t>
  </si>
  <si>
    <t>výkop pro osazení žlabu</t>
  </si>
  <si>
    <t>52,3</t>
  </si>
  <si>
    <t>817823187</t>
  </si>
  <si>
    <t>132212201</t>
  </si>
  <si>
    <t>Hloubení rýh š přes 600 do 2000 mm ručním nebo pneum nářadím v soudržných horninách tř. 3</t>
  </si>
  <si>
    <t>1582167968</t>
  </si>
  <si>
    <t>"výkop pro schodiště- rozměry upřesní projektant"</t>
  </si>
  <si>
    <t>1,0*(2,0+3,0)*0,5*(2,0+1,0)*0,5</t>
  </si>
  <si>
    <t>132212209</t>
  </si>
  <si>
    <t>Příplatek za lepivost u hloubení rýh š do 2000 mm ručním nebo pneum nářadím v hornině tř. 3</t>
  </si>
  <si>
    <t>1547332387</t>
  </si>
  <si>
    <t>161101101</t>
  </si>
  <si>
    <t>Svislé přemístění výkopku z horniny tř. 1 až 4 hl výkopu do 2,5 m</t>
  </si>
  <si>
    <t>370225852</t>
  </si>
  <si>
    <t>j*0,03</t>
  </si>
  <si>
    <t>162501101</t>
  </si>
  <si>
    <t>Vodorovné přemístění do 2500 m výkopku/sypaniny z horniny tř. 1 až 4</t>
  </si>
  <si>
    <t>-137716891</t>
  </si>
  <si>
    <t>"odvoz zeminy pro zásyp na mezideponii"   z</t>
  </si>
  <si>
    <t>"dovoz zeminy pro zásyp z mezideponie"   z</t>
  </si>
  <si>
    <t>162601102</t>
  </si>
  <si>
    <t>Vodorovné přemístění do 5000 m výkopku/sypaniny z horniny tř. 1 až 4</t>
  </si>
  <si>
    <t>-1651379416</t>
  </si>
  <si>
    <t>"dovoz ornice"   830,6*0,15</t>
  </si>
  <si>
    <t>375401092</t>
  </si>
  <si>
    <t>j+r1+r</t>
  </si>
  <si>
    <t>-z</t>
  </si>
  <si>
    <t>289290026</t>
  </si>
  <si>
    <t>167101102</t>
  </si>
  <si>
    <t>Nakládání výkopku z hornin tř. 1 až 4 přes 100 m3</t>
  </si>
  <si>
    <t>1399884199</t>
  </si>
  <si>
    <t>"naložení ornice" 830,6*0,15</t>
  </si>
  <si>
    <t>-276644243</t>
  </si>
  <si>
    <t>859770980</t>
  </si>
  <si>
    <t>760809536</t>
  </si>
  <si>
    <t>174101101</t>
  </si>
  <si>
    <t>Zásyp jam, šachet rýh nebo kolem objektů sypaninou se zhutněním</t>
  </si>
  <si>
    <t>985995537</t>
  </si>
  <si>
    <t>-(1,6+0,2+0,4)*0,65*168,5</t>
  </si>
  <si>
    <t>-(1,85+1,1)*0,5*(0,3+0,2)*168,5</t>
  </si>
  <si>
    <t>-(1,6+0,2+0,4)*0,65*35,0</t>
  </si>
  <si>
    <t>-(1,85+1,2)*0,5*(0,3+0,2)*35,0</t>
  </si>
  <si>
    <t>-60,0*((2,5+3,5)*0,5*(1,0+1,25)*0,5)*0,5</t>
  </si>
  <si>
    <t>-60,0*((3,5+1,0)*0,5*(1,25+0,3)*0,5)*0,5</t>
  </si>
  <si>
    <t>-29,0-1,0*0,5*0,3</t>
  </si>
  <si>
    <t>zásyp u žlabu</t>
  </si>
  <si>
    <t>15,0</t>
  </si>
  <si>
    <t>175101210</t>
  </si>
  <si>
    <t>Prosetí zemin schopných zúrodnění - ornice</t>
  </si>
  <si>
    <t>-35257566</t>
  </si>
  <si>
    <t>830,6*0,15</t>
  </si>
  <si>
    <t>181301112</t>
  </si>
  <si>
    <t>Rozprostření ornice tl vrstvy do 150 mm pl přes 500 m2 v rovině nebo ve svahu do 1:5</t>
  </si>
  <si>
    <t>576729161</t>
  </si>
  <si>
    <t>"rozprostření ornice za opěrnou zdí"</t>
  </si>
  <si>
    <t>60,0*(2,8+5,2)*0,5</t>
  </si>
  <si>
    <t>60,0*(5,2+4,0)*0,5</t>
  </si>
  <si>
    <t>(529,0-500,0)*(4,0+3,8)*0,5</t>
  </si>
  <si>
    <t>(548,0-529)*(3,8+3,2)*0,5</t>
  </si>
  <si>
    <t>35,0*3,0</t>
  </si>
  <si>
    <t>"úprava u žlabu"   30,0</t>
  </si>
  <si>
    <t>181411131</t>
  </si>
  <si>
    <t>Založení parkového trávníku výsevem plochy do 1000 m2 v rovině a ve svahu do 1:5</t>
  </si>
  <si>
    <t>-53586196</t>
  </si>
  <si>
    <t>005724740</t>
  </si>
  <si>
    <t>osivo směs travní krajinná - svahová</t>
  </si>
  <si>
    <t>kg</t>
  </si>
  <si>
    <t>-2035220326</t>
  </si>
  <si>
    <t>183403153</t>
  </si>
  <si>
    <t>Obdělání půdy hrabáním v rovině a svahu do 1:5</t>
  </si>
  <si>
    <t>1726806772</t>
  </si>
  <si>
    <t>184701112</t>
  </si>
  <si>
    <t>Výsadba živého plotu s balem v rovině a svahu do 1:5</t>
  </si>
  <si>
    <t>-1317588435</t>
  </si>
  <si>
    <t>"výsadba tújí u pozemku parc.č. 198/1 - odhad upřesnit při realizaci"</t>
  </si>
  <si>
    <t>35,0*3</t>
  </si>
  <si>
    <t>"výsadba tújí křovin u pozemku parc.č.203"</t>
  </si>
  <si>
    <t>21,0*3</t>
  </si>
  <si>
    <t>02660358R01</t>
  </si>
  <si>
    <t>Túje</t>
  </si>
  <si>
    <t>-1554964271</t>
  </si>
  <si>
    <t>185804511R01</t>
  </si>
  <si>
    <t>Mechanické odplevelení</t>
  </si>
  <si>
    <t>-1044237731</t>
  </si>
  <si>
    <t>Zakládání</t>
  </si>
  <si>
    <t>212755215</t>
  </si>
  <si>
    <t>Trativody z drenážních trubek plastových flexibilních D 130 mm bez lože</t>
  </si>
  <si>
    <t>532948055</t>
  </si>
  <si>
    <t>170+40+1,5</t>
  </si>
  <si>
    <t>271532211</t>
  </si>
  <si>
    <t>Podsyp pod základové konstrukce se zhutněním z hrubého kameniva frakce 32 až 63 mm</t>
  </si>
  <si>
    <t>798066145</t>
  </si>
  <si>
    <t>"OZ"</t>
  </si>
  <si>
    <t>168,5*2,3*0,15</t>
  </si>
  <si>
    <t>35,0*2,3*0,15</t>
  </si>
  <si>
    <t>271572211</t>
  </si>
  <si>
    <t>Podsyp pod základové konstrukce se zhutněním z netříděného štěrkopísku</t>
  </si>
  <si>
    <t>-732835814</t>
  </si>
  <si>
    <t>"pod základy oplocení"</t>
  </si>
  <si>
    <t>4,0*0,3*0,1</t>
  </si>
  <si>
    <t>23,0*0,3*0,1</t>
  </si>
  <si>
    <t>274313511</t>
  </si>
  <si>
    <t>Základové pásy z betonu tř. C 12/15</t>
  </si>
  <si>
    <t>-127329560</t>
  </si>
  <si>
    <t>"podkladní beton"</t>
  </si>
  <si>
    <t>"pod základy oplocení parc.č.202/4"</t>
  </si>
  <si>
    <t>274321611</t>
  </si>
  <si>
    <t>Základové pasy ze ŽB bez zvýšených nároků na prostředí tř. C 30/37</t>
  </si>
  <si>
    <t>-312853657</t>
  </si>
  <si>
    <t>4,0*0,3*0,25</t>
  </si>
  <si>
    <t>23,0*0,3*0,3</t>
  </si>
  <si>
    <t>274351215</t>
  </si>
  <si>
    <t>Zřízení bednění stěn základových pasů</t>
  </si>
  <si>
    <t>1193434105</t>
  </si>
  <si>
    <t>"základy oplocení"</t>
  </si>
  <si>
    <t>4,0*(0,3+0,1)*2</t>
  </si>
  <si>
    <t>23,0*(0,3+0,1)*2</t>
  </si>
  <si>
    <t>274351216</t>
  </si>
  <si>
    <t>Odstranění bednění stěn základových pasů</t>
  </si>
  <si>
    <t>-1989110393</t>
  </si>
  <si>
    <t>279113132</t>
  </si>
  <si>
    <t>Základová zeď tl do 200 mm z tvárnic ztraceného bednění včetně výplně z betonu tř. C 16/20</t>
  </si>
  <si>
    <t>1994876190</t>
  </si>
  <si>
    <t>"oplocení dl. 4,0"  4,0*0,4</t>
  </si>
  <si>
    <t>"oplocení dl. 23,0" 23,0*0,25</t>
  </si>
  <si>
    <t>279113134</t>
  </si>
  <si>
    <t>Základová zeď tl do 300 mm z tvárnic ztraceného bednění včetně výplně z betonu tř. C 16/20</t>
  </si>
  <si>
    <t>-1352014740</t>
  </si>
  <si>
    <t>"oplocení dl. 23,0" 23,0*0,4</t>
  </si>
  <si>
    <t>Svislé a kompletní konstrukce</t>
  </si>
  <si>
    <t>327323128</t>
  </si>
  <si>
    <t>Opěrné zdi a valy ze ŽB tř. C 30/37</t>
  </si>
  <si>
    <t>-1287828547</t>
  </si>
  <si>
    <t>168,5*1,6*0,3</t>
  </si>
  <si>
    <t>168,5*(1,85+1,1)*0,5*0,3</t>
  </si>
  <si>
    <t>35,0*1,6*0,3</t>
  </si>
  <si>
    <t>35,0*(1,85+1,1)*0,5*0,3</t>
  </si>
  <si>
    <t>"schodiště  odhad - rozměry upřesní projektamt"</t>
  </si>
  <si>
    <t>1,0*0,3*1,0</t>
  </si>
  <si>
    <t>1,0*0,3*1,2</t>
  </si>
  <si>
    <t>0,288*1,2*1,0</t>
  </si>
  <si>
    <t>327351211</t>
  </si>
  <si>
    <t>Bednění opěrných zdí a valů svislých i skloněných zřízení</t>
  </si>
  <si>
    <t>-1357299653</t>
  </si>
  <si>
    <t>(168,5+1,6)*2*0,3</t>
  </si>
  <si>
    <t>168,5*(1,85+1,1)*0,5*2</t>
  </si>
  <si>
    <t>(1,85+1,1)*0,5*0,3*2</t>
  </si>
  <si>
    <t>(35,0+1,6)*2*0,3</t>
  </si>
  <si>
    <t>35,0*(1,85+1,1)*0,5*2</t>
  </si>
  <si>
    <t>1,0*0,3*2</t>
  </si>
  <si>
    <t>1,0*1,2*2</t>
  </si>
  <si>
    <t>1,2*1,2*2</t>
  </si>
  <si>
    <t>327351221</t>
  </si>
  <si>
    <t>Bednění opěrných zdí a valů svislých i skloněných odstranění</t>
  </si>
  <si>
    <t>-1033067090</t>
  </si>
  <si>
    <t>327361006</t>
  </si>
  <si>
    <t>Výztuž opěrných zdí a valů D 12 mm z betonářské oceli 10 505</t>
  </si>
  <si>
    <t>-2146765654</t>
  </si>
  <si>
    <t>10923,7*0,001</t>
  </si>
  <si>
    <t>327501111</t>
  </si>
  <si>
    <t>Výplň za opěrami a protimrazové klíny z kameniva drceného nebo těženého</t>
  </si>
  <si>
    <t>2137696741</t>
  </si>
  <si>
    <t>(1,6+0,2+0,4)*0,65*168,5</t>
  </si>
  <si>
    <t>-1,6*0,3*168,5</t>
  </si>
  <si>
    <t>(1,85+1,1)*0,5*0,2*168,5</t>
  </si>
  <si>
    <t>(1,6+0,2+0,4)*0,65*35,0</t>
  </si>
  <si>
    <t>-1,6*0,3*35,0</t>
  </si>
  <si>
    <t>(1,85+1,2)*0,5*0,2*35,0</t>
  </si>
  <si>
    <t>-168,5*2,3*0,15</t>
  </si>
  <si>
    <t>-35,0*2,3*0,15</t>
  </si>
  <si>
    <t>-1,0*0,3*1,0</t>
  </si>
  <si>
    <t>-1,0*0,3*1,2</t>
  </si>
  <si>
    <t>338171111</t>
  </si>
  <si>
    <t>Osazování sloupků a vzpěr plotových ocelových v 2,00 m se zalitím MC</t>
  </si>
  <si>
    <t>-1091783416</t>
  </si>
  <si>
    <t>"oplocení u pozemku parc.č. 202/4"     4+8</t>
  </si>
  <si>
    <t>"oplocení u pozemku parc.č. 198/1"     13</t>
  </si>
  <si>
    <t>"oplocení u pozemku parc.č. 203"        8</t>
  </si>
  <si>
    <t>553422520</t>
  </si>
  <si>
    <t>sloupek plotový průběžný pozinkovaný a komaxitový 2000/38x1,5 mm</t>
  </si>
  <si>
    <t>-265973766</t>
  </si>
  <si>
    <t>3481011R04</t>
  </si>
  <si>
    <t>M+D branka -zahradní výplň pletivo 1000x15000mm vč.sloupků,pantů,kování,povrch.úpravy a všech doplňků</t>
  </si>
  <si>
    <t>-929585589</t>
  </si>
  <si>
    <t>3481011R05</t>
  </si>
  <si>
    <t>M+D brána dvoukřídlá -zahradní výplň pletivo 3000x15000mm vč.sloupků,pantů,kování,povrch.úpravy a všech doplňků</t>
  </si>
  <si>
    <t>105576066</t>
  </si>
  <si>
    <t>348272153</t>
  </si>
  <si>
    <t>Plotová zeď tl 195 mm z betonových tvarovek jednostranně štípaných přírodních na MC vč spárování</t>
  </si>
  <si>
    <t>724988036</t>
  </si>
  <si>
    <t>"oplocení dl. 4,0"  4,0*0,2</t>
  </si>
  <si>
    <t>"oplocení dl. 23,0" 23,0*0,3</t>
  </si>
  <si>
    <t>348272513</t>
  </si>
  <si>
    <t>Plotová stříška pro zeď tl 195 mm z tvarovek hladkých nebo štípaných přírodních</t>
  </si>
  <si>
    <t>-948520672</t>
  </si>
  <si>
    <t>4,0+23,0</t>
  </si>
  <si>
    <t>348401120</t>
  </si>
  <si>
    <t>Osazení oplocení ze strojového pletiva s napínacími dráty výšky do 1,6 m do 15° sklonu svahu</t>
  </si>
  <si>
    <t>-499213903</t>
  </si>
  <si>
    <t>"oplocení u pozemku parc.č. 202/4"     4,0+18,0</t>
  </si>
  <si>
    <t>"oplocení u pozemku parc.č. 198/1"     35,0</t>
  </si>
  <si>
    <t>"oplocení u pozemku parc.č. 203"        21,0</t>
  </si>
  <si>
    <t>313275020</t>
  </si>
  <si>
    <t>pletivo  čtvercová oka 50 mm x 2,2 mm x 150 cm</t>
  </si>
  <si>
    <t>-1030291641</t>
  </si>
  <si>
    <t>Vodorovné konstrukce</t>
  </si>
  <si>
    <t>434312141R01</t>
  </si>
  <si>
    <t>Schody z ŽB C 30/37 vč.bednění ,výztuže,povrchové úpravy</t>
  </si>
  <si>
    <t>-41325458</t>
  </si>
  <si>
    <t>"par.č. 198/1"      1,0*7</t>
  </si>
  <si>
    <t>451541111</t>
  </si>
  <si>
    <t>Lože pod potrubí otevřený výkop ze štěrkodrtě</t>
  </si>
  <si>
    <t>991266059</t>
  </si>
  <si>
    <t>"podsyp pod žlab"</t>
  </si>
  <si>
    <t>7,5</t>
  </si>
  <si>
    <t>564751111</t>
  </si>
  <si>
    <t>Podklad z kameniva hrubého drceného vel. 32-63 mm tl 150 mm</t>
  </si>
  <si>
    <t>1843027009</t>
  </si>
  <si>
    <t>-1741653918</t>
  </si>
  <si>
    <t>-2033883320</t>
  </si>
  <si>
    <t>567132113</t>
  </si>
  <si>
    <t>Podklad ze směsi stmelené cementem SC C 8/10 (KSC I) tl 180 mm</t>
  </si>
  <si>
    <t>981108443</t>
  </si>
  <si>
    <t>573312611</t>
  </si>
  <si>
    <t>Prolití podkladu asfaltem v množství 7 kg/m2</t>
  </si>
  <si>
    <t>-1521895976</t>
  </si>
  <si>
    <t>75,000*2</t>
  </si>
  <si>
    <t>577135112</t>
  </si>
  <si>
    <t>Asfaltový beton vrstva ložní ACL 16 (ABH) tl 40 mm š do 3 m z nemodifikovaného asfaltu</t>
  </si>
  <si>
    <t>129074948</t>
  </si>
  <si>
    <t>"žlab,tl.90mm=50+40mm"</t>
  </si>
  <si>
    <t>75,0</t>
  </si>
  <si>
    <t>577145112</t>
  </si>
  <si>
    <t>Asfaltový beton vrstva ložní ACL 16 (ABH) tl 50 mm š do 3 m z nemodifikovaného asfaltu</t>
  </si>
  <si>
    <t>-1576980137</t>
  </si>
  <si>
    <t>577154111</t>
  </si>
  <si>
    <t>Asfaltový beton vrstva obrusná ACO 11 (ABS) tř. I tl 60 mm š do 3 m z nemodifikovaného asfaltu</t>
  </si>
  <si>
    <t>1549831194</t>
  </si>
  <si>
    <t>"žlab"    150,0*0,5</t>
  </si>
  <si>
    <t>581114113</t>
  </si>
  <si>
    <t>Kryt z betonu komunikace pro pěší tl 100 mm</t>
  </si>
  <si>
    <t>-1175264344</t>
  </si>
  <si>
    <t>"schodiště"</t>
  </si>
  <si>
    <t>1,0*0,3</t>
  </si>
  <si>
    <t>1441091117</t>
  </si>
  <si>
    <t>Úpravy povrchů, podlahy a osazování výplní</t>
  </si>
  <si>
    <t>631311124</t>
  </si>
  <si>
    <t>Mazanina tl do 120 mm z betonu prostého bez zvýšených nároků na prostředí tř. C 16/20</t>
  </si>
  <si>
    <t>-1288871288</t>
  </si>
  <si>
    <t>"par.č. 198/1"      2,5*1,0*0,1</t>
  </si>
  <si>
    <t>Trubní vedení</t>
  </si>
  <si>
    <t>899623141</t>
  </si>
  <si>
    <t>Obetonování potrubí nebo zdiva stok betonem prostým tř. C 12/15 otevřený výkop</t>
  </si>
  <si>
    <t>-646135122</t>
  </si>
  <si>
    <t>"obetonování žlabu"   16,5</t>
  </si>
  <si>
    <t>Ostatní konstrukce a práce-bourání</t>
  </si>
  <si>
    <t>-119045119</t>
  </si>
  <si>
    <t>"žlab"   150,0</t>
  </si>
  <si>
    <t>931994104</t>
  </si>
  <si>
    <t>Těsnění dilatační spáry trvale pružným tmelem</t>
  </si>
  <si>
    <t>854309444</t>
  </si>
  <si>
    <t>1,6*0,3*20</t>
  </si>
  <si>
    <t>(1,85+1,1)*0,5*0,3*20</t>
  </si>
  <si>
    <t>1,6*0,3*4</t>
  </si>
  <si>
    <t>(1,85+1,1)*0,5*0,3*4</t>
  </si>
  <si>
    <t>935112111</t>
  </si>
  <si>
    <t>Osazení betonového příkopového žlabu s vyplněním a zatřením spár cementovou maltou s ložem tl. 100 mm z betonu prostého tř. C 12/15 z betonových příkopových tvárnic šířky do 500 mm</t>
  </si>
  <si>
    <t>68825551</t>
  </si>
  <si>
    <t>592275180</t>
  </si>
  <si>
    <t>žlabovka betonová  50x50x13 cm</t>
  </si>
  <si>
    <t>935272360</t>
  </si>
  <si>
    <t>150,000*2*1,05</t>
  </si>
  <si>
    <t>961055111</t>
  </si>
  <si>
    <t>Bourání základů ze ŽB</t>
  </si>
  <si>
    <t>-1953077225</t>
  </si>
  <si>
    <t>"odstranění plotové zídky u pozemku parc.č. 198/1 - odhad upřesnit při realizaci"</t>
  </si>
  <si>
    <t>35,0*0,3*(1,5+0,9)*0,5</t>
  </si>
  <si>
    <t>"odsranění plotové zídky u pozemku parc.č.202/4"</t>
  </si>
  <si>
    <t>(4,0+23,0)*0,3*(0,3+0,6)</t>
  </si>
  <si>
    <t>"základ pod schodiště"</t>
  </si>
  <si>
    <t>1,0*0,3*0,7</t>
  </si>
  <si>
    <t>"odstranění plotové zídky u pozemku parc.č.203"</t>
  </si>
  <si>
    <t>21,0*0,3*(0,5+0,6)</t>
  </si>
  <si>
    <t>963042819</t>
  </si>
  <si>
    <t>Bourání schodišťových stupňů betonových zhotovených na místě</t>
  </si>
  <si>
    <t>734751396</t>
  </si>
  <si>
    <t>"délka odhad"   1,0*7</t>
  </si>
  <si>
    <t>966003815</t>
  </si>
  <si>
    <t xml:space="preserve">Rozebrání dřevěného oplocení </t>
  </si>
  <si>
    <t>856790001</t>
  </si>
  <si>
    <t>"oplocení 202/4"  4,0+23,0</t>
  </si>
  <si>
    <t>966071721</t>
  </si>
  <si>
    <t>Bourání sloupků a vzpěr plotových ocelových do 2,5 m odřezáním</t>
  </si>
  <si>
    <t>-1436138860</t>
  </si>
  <si>
    <t>966071821</t>
  </si>
  <si>
    <t>Rozebrání drátěného pletiva se čtvercovými oky výšky do 1,6 m</t>
  </si>
  <si>
    <t>-162409958</t>
  </si>
  <si>
    <t>"oplocení parc.č.203"</t>
  </si>
  <si>
    <t>21,0</t>
  </si>
  <si>
    <t>966072811</t>
  </si>
  <si>
    <t>Rozebrání rámového oplocení na ocelové sloupky výšky do 2m</t>
  </si>
  <si>
    <t>-1361615472</t>
  </si>
  <si>
    <t>"oplocení parc.č.198/1"    35,0</t>
  </si>
  <si>
    <t>966073810</t>
  </si>
  <si>
    <t>Rozebrání vrat a vrátek k oplocení plochy do 2 m2</t>
  </si>
  <si>
    <t>-1918732017</t>
  </si>
  <si>
    <t>966073811</t>
  </si>
  <si>
    <t>Rozebrání vrat a vrátek k oplocení plochy do 6 m2</t>
  </si>
  <si>
    <t>-164575283</t>
  </si>
  <si>
    <t>997013501</t>
  </si>
  <si>
    <t>Odvoz suti a vybouraných hmot na skládku nebo meziskládku do 1 km se složením</t>
  </si>
  <si>
    <t>409007800</t>
  </si>
  <si>
    <t>997013509</t>
  </si>
  <si>
    <t>Příplatek k odvozu suti a vybouraných hmot na skládku ZKD 1 km přes 1 km</t>
  </si>
  <si>
    <t>-938629392</t>
  </si>
  <si>
    <t>131,184*14 'Přepočtené koeficientem množství</t>
  </si>
  <si>
    <t>997013802</t>
  </si>
  <si>
    <t>Poplatek za uložení stavebního železobetonového odpadu na skládce (skládkovné)</t>
  </si>
  <si>
    <t>-1628774419</t>
  </si>
  <si>
    <t>131,184-62,775</t>
  </si>
  <si>
    <t>143074822</t>
  </si>
  <si>
    <t>998153131</t>
  </si>
  <si>
    <t>Přesun hmot pro samostatné zdi a valy zděné z cihel, kamene, tvárnic nebo monolitické v do 12 m</t>
  </si>
  <si>
    <t>-1647239040</t>
  </si>
  <si>
    <t>PSV</t>
  </si>
  <si>
    <t>Práce a dodávky PSV</t>
  </si>
  <si>
    <t>711</t>
  </si>
  <si>
    <t>Izolace proti vodě, vlhkosti a plynům</t>
  </si>
  <si>
    <t>711112001</t>
  </si>
  <si>
    <t>Provedení izolace proti zemní vlhkosti svislé za studena nátěrem penetračním</t>
  </si>
  <si>
    <t>-186735329</t>
  </si>
  <si>
    <t>168,5*(1,6-0,3)</t>
  </si>
  <si>
    <t>-168,5*(1,25+0,7)*0,5</t>
  </si>
  <si>
    <t>35,0*(1,6-0,3)</t>
  </si>
  <si>
    <t>-35,0*(0,7+0,6)*0,5</t>
  </si>
  <si>
    <t>Mezisoučet</t>
  </si>
  <si>
    <t>"oplocení parc.č,202/4"</t>
  </si>
  <si>
    <t>4,0*0,38*2</t>
  </si>
  <si>
    <t>23,0*(0,26+0,36)</t>
  </si>
  <si>
    <t>111631500</t>
  </si>
  <si>
    <t>lak asfaltový ALP/9 (t) bal 9 kg</t>
  </si>
  <si>
    <t>213835552</t>
  </si>
  <si>
    <t>711122131</t>
  </si>
  <si>
    <t>Provedení izolace proti zemní vlhkosti svislé za horka nátěrem asfaltovým</t>
  </si>
  <si>
    <t>-101107347</t>
  </si>
  <si>
    <t>i*2</t>
  </si>
  <si>
    <t>111613320</t>
  </si>
  <si>
    <t>asfalt stavebně-izolační</t>
  </si>
  <si>
    <t>-365113370</t>
  </si>
  <si>
    <t>998711201</t>
  </si>
  <si>
    <t>Přesun hmot procentní pro izolace proti vodě, vlhkosti a plynům v objektech v do 6 m</t>
  </si>
  <si>
    <t>%</t>
  </si>
  <si>
    <t>-1567355253</t>
  </si>
  <si>
    <t>1269286096</t>
  </si>
  <si>
    <t>-550378793</t>
  </si>
  <si>
    <t>k</t>
  </si>
  <si>
    <t>6,1</t>
  </si>
  <si>
    <t>77,115</t>
  </si>
  <si>
    <t>p1</t>
  </si>
  <si>
    <t>54,61</t>
  </si>
  <si>
    <t>p2</t>
  </si>
  <si>
    <t>14,53</t>
  </si>
  <si>
    <t>174,562</t>
  </si>
  <si>
    <t>32,501</t>
  </si>
  <si>
    <t>129,948</t>
  </si>
  <si>
    <t>003 - SO 03 Kanalizace</t>
  </si>
  <si>
    <t>879312900</t>
  </si>
  <si>
    <t>948476445</t>
  </si>
  <si>
    <t>1,1*3,5</t>
  </si>
  <si>
    <t>1,5*1,5</t>
  </si>
  <si>
    <t>132201202</t>
  </si>
  <si>
    <t>Hloubení rýh š do 2000 mm v hornině tř. 3 objemu do 1000 m3</t>
  </si>
  <si>
    <t>1030933721</t>
  </si>
  <si>
    <t>"výkop pro stoku D1"</t>
  </si>
  <si>
    <t>1,1*(1,04+2,28)*0,5*(2,3+4,5)</t>
  </si>
  <si>
    <t>1,1*(2,28+1,4)*0,5*72,7</t>
  </si>
  <si>
    <t>"výkop pro přípojky"</t>
  </si>
  <si>
    <t>1,0*1,5*10,0</t>
  </si>
  <si>
    <t>132201209</t>
  </si>
  <si>
    <t>Příplatek za lepivost k hloubení rýh š do 2000 mm v hornině tř. 3</t>
  </si>
  <si>
    <t>-991557631</t>
  </si>
  <si>
    <t>133201101</t>
  </si>
  <si>
    <t>Hloubení šachet v hornině tř. 3 objemu do 100 m3</t>
  </si>
  <si>
    <t>1799507169</t>
  </si>
  <si>
    <t>"výkop pro prefa šachty"</t>
  </si>
  <si>
    <t>2,4*2,4*(1,22+2,33)</t>
  </si>
  <si>
    <t>"výkop pro PP šachty DN 630"</t>
  </si>
  <si>
    <t>1,4*1,4*(1,05+0,86)</t>
  </si>
  <si>
    <t>"výkop pro UV"</t>
  </si>
  <si>
    <t>1,2*1,2*(1,35+1,25+0,77+0,59+1,0+0,81)</t>
  </si>
  <si>
    <t>133201109</t>
  </si>
  <si>
    <t>Příplatek za lepivost u hloubení šachet v hornině tř. 3</t>
  </si>
  <si>
    <t>347589360</t>
  </si>
  <si>
    <t>s*0,3</t>
  </si>
  <si>
    <t>151101101</t>
  </si>
  <si>
    <t>Zřízení příložného pažení a rozepření stěn rýh hl do 2 m</t>
  </si>
  <si>
    <t>-1976557445</t>
  </si>
  <si>
    <t>(1,04+2,28)*0,5*(2,3+4,5)*2</t>
  </si>
  <si>
    <t>(2,28+1,4)*0,5*72,7*2</t>
  </si>
  <si>
    <t>1,5*10,0*2</t>
  </si>
  <si>
    <t>2,4*4*1,22</t>
  </si>
  <si>
    <t>1,4*4*1,05</t>
  </si>
  <si>
    <t>1,2*4*(1,35+1,25)</t>
  </si>
  <si>
    <t>151101102</t>
  </si>
  <si>
    <t>Zřízení příložného pažení a rozepření stěn rýh hl do 4 m</t>
  </si>
  <si>
    <t>-2106388272</t>
  </si>
  <si>
    <t>2,4*4*2,33</t>
  </si>
  <si>
    <t>151101111</t>
  </si>
  <si>
    <t>Odstranění příložného pažení a rozepření stěn rýh hl do 2 m</t>
  </si>
  <si>
    <t>-712359285</t>
  </si>
  <si>
    <t>151101112</t>
  </si>
  <si>
    <t>Odstranění příložného pažení a rozepření stěn rýh hl do 4 m</t>
  </si>
  <si>
    <t>951648178</t>
  </si>
  <si>
    <t>-174366453</t>
  </si>
  <si>
    <t>r+s</t>
  </si>
  <si>
    <t>1138243405</t>
  </si>
  <si>
    <t>-1338287246</t>
  </si>
  <si>
    <t>-1000645960</t>
  </si>
  <si>
    <t>56314534</t>
  </si>
  <si>
    <t>-p1-p2</t>
  </si>
  <si>
    <t>-1,3*1,3*(1,22+2,33)</t>
  </si>
  <si>
    <t>-0,65*0,65*(1,05+0,86)</t>
  </si>
  <si>
    <t>-0,45*0,45*(1,35+1,25+0,77+0,59+1,0+0,81)</t>
  </si>
  <si>
    <t>175151101</t>
  </si>
  <si>
    <t>Obsypání potrubí strojně sypaninou bez prohození, uloženou do 3 m</t>
  </si>
  <si>
    <t>419288542</t>
  </si>
  <si>
    <t>1,1*0,55*82,0</t>
  </si>
  <si>
    <t>1,0*0,5*10,0</t>
  </si>
  <si>
    <t>583373310</t>
  </si>
  <si>
    <t>štěrkopísek (Bratčice) frakce 0-22</t>
  </si>
  <si>
    <t>-568911074</t>
  </si>
  <si>
    <t>54,61*2 'Přepočtené koeficientem množství</t>
  </si>
  <si>
    <t>359901211</t>
  </si>
  <si>
    <t>Monitoring stoky jakékoli výšky na nové kanalizaci</t>
  </si>
  <si>
    <t>-476316384</t>
  </si>
  <si>
    <t>451572111</t>
  </si>
  <si>
    <t>Lože pod potrubí otevřený výkop z kameniva drobného těženého</t>
  </si>
  <si>
    <t>-1624485771</t>
  </si>
  <si>
    <t>1,1*0,15*82,0</t>
  </si>
  <si>
    <t>1,0*0,1*10,0</t>
  </si>
  <si>
    <t>564871116</t>
  </si>
  <si>
    <t>Podklad ze štěrkodrtě ŠD tl. 300 mm</t>
  </si>
  <si>
    <t>1663952806</t>
  </si>
  <si>
    <t>565175111</t>
  </si>
  <si>
    <t>Asfaltový beton vrstva podkladní ACP 16 (obalované kamenivo OKS) tl 100 mm š do 3 m</t>
  </si>
  <si>
    <t>-2144549068</t>
  </si>
  <si>
    <t>573231111</t>
  </si>
  <si>
    <t>Postřik živičný spojovací ze silniční emulze v množství do 0,7 kg/m2</t>
  </si>
  <si>
    <t>1480674141</t>
  </si>
  <si>
    <t>k*2</t>
  </si>
  <si>
    <t>-2132599755</t>
  </si>
  <si>
    <t>577165111</t>
  </si>
  <si>
    <t>Asfaltový beton vrstva obrusná ACO 16 (ABH) tl 70 mm š do 3 m z nemodifikovaného asfaltu</t>
  </si>
  <si>
    <t>1368785202</t>
  </si>
  <si>
    <t>81735411R01</t>
  </si>
  <si>
    <t>Napojení na stávající  potrubí</t>
  </si>
  <si>
    <t>847717627</t>
  </si>
  <si>
    <t>6+4+1</t>
  </si>
  <si>
    <t>871355221</t>
  </si>
  <si>
    <t>Kanalizační potrubí z tvrdého PVC-systém KG tuhost třídy SN8 DN200</t>
  </si>
  <si>
    <t>-232033605</t>
  </si>
  <si>
    <t>871365221</t>
  </si>
  <si>
    <t>Kanalizační potrubí z tvrdého PVC-systém KG tuhost třídy SN8 DN250</t>
  </si>
  <si>
    <t>-1874909394</t>
  </si>
  <si>
    <t>892351111</t>
  </si>
  <si>
    <t>Tlaková zkouška vodou potrubí DN 150 nebo 200</t>
  </si>
  <si>
    <t>-1245471672</t>
  </si>
  <si>
    <t>892381111</t>
  </si>
  <si>
    <t>Tlaková zkouška vodou potrubí DN 250, DN 300 nebo 350</t>
  </si>
  <si>
    <t>769930181</t>
  </si>
  <si>
    <t>894411121</t>
  </si>
  <si>
    <t>Zřízení šachet kanalizačních z betonových dílců na potrubí DN nad 200 do 300 dno beton tř. C 25/30</t>
  </si>
  <si>
    <t>-653147006</t>
  </si>
  <si>
    <t>592241830</t>
  </si>
  <si>
    <t>dno betonové šachtové kulaté TZZ-Q 100/75 D130x15 cm</t>
  </si>
  <si>
    <t>-605468961</t>
  </si>
  <si>
    <t>592243060</t>
  </si>
  <si>
    <t>skruž betonová šachetní TBS-Q.1 100/50 D100x50x12 cm</t>
  </si>
  <si>
    <t>1853816852</t>
  </si>
  <si>
    <t>592241680</t>
  </si>
  <si>
    <t>skruž betonová přechodová TBR-Q 625/600/120 SPK 62,5/100x60x12 cm</t>
  </si>
  <si>
    <t>-216991508</t>
  </si>
  <si>
    <t>592241301</t>
  </si>
  <si>
    <t>deska betonová přechodová TZK-Q 625/200/120 T</t>
  </si>
  <si>
    <t>898287861</t>
  </si>
  <si>
    <t>592241770</t>
  </si>
  <si>
    <t>prstenec betonový vyrovnávací TBW-Q 625/100/120 62,5x10x12 cm</t>
  </si>
  <si>
    <t>-2052065493</t>
  </si>
  <si>
    <t>592243480</t>
  </si>
  <si>
    <t>těsnění elastomerové pro spojení šachetních dílů EMT DN 1000</t>
  </si>
  <si>
    <t>70568453</t>
  </si>
  <si>
    <t>894812326</t>
  </si>
  <si>
    <t>Revizní a čistící šachta z PP typ DN 600/315 šachtové dno průtočné 30°, 60°, 90°</t>
  </si>
  <si>
    <t>329243399</t>
  </si>
  <si>
    <t>894812331</t>
  </si>
  <si>
    <t>Revizní a čistící šachta z PP DN 600 šachtová roura korugovaná světlé hloubky 1000 mm</t>
  </si>
  <si>
    <t>-443394190</t>
  </si>
  <si>
    <t>894812339</t>
  </si>
  <si>
    <t>Příplatek k rourám revizní a čistící šachty z PP DN 600 za uříznutí šachtové roury</t>
  </si>
  <si>
    <t>-731898549</t>
  </si>
  <si>
    <t>894812358</t>
  </si>
  <si>
    <t>Revizní a čistící šachta z PP DN 600 poklop litinový do 12,5 t s betonovým prstencem a adaptérem</t>
  </si>
  <si>
    <t>2048007924</t>
  </si>
  <si>
    <t>895941111</t>
  </si>
  <si>
    <t>Zřízení vpusti kanalizační uliční z betonových dílců typ UV-50 normální</t>
  </si>
  <si>
    <t>-1669682610</t>
  </si>
  <si>
    <t>592238501</t>
  </si>
  <si>
    <t>dno betonové pro uliční vpusť s výtokovým otvorem TBV-Q 450/380/1d 45x38x5 cm</t>
  </si>
  <si>
    <t>443353868</t>
  </si>
  <si>
    <t>592238500</t>
  </si>
  <si>
    <t>dno betonové pro uliční vpusť s výtokovým otvorem TBV-Q 450/330/1a 45x33x5 cm</t>
  </si>
  <si>
    <t>1843852220</t>
  </si>
  <si>
    <t>592238503</t>
  </si>
  <si>
    <t>dno betonové pro uliční vpusť atyp dno</t>
  </si>
  <si>
    <t>1459737080</t>
  </si>
  <si>
    <t>592238541</t>
  </si>
  <si>
    <t>skruž betonová pro uliční vpusťs výtokovým otvorem PVC TBV-Q 450/350/3d, 45x35x5 cm</t>
  </si>
  <si>
    <t>702925978</t>
  </si>
  <si>
    <t>592238580</t>
  </si>
  <si>
    <t>skruž betonová pro uliční vpusť horní TBV-Q 450/555/5d, 45x55x5 cm</t>
  </si>
  <si>
    <t>742992271</t>
  </si>
  <si>
    <t>592238560</t>
  </si>
  <si>
    <t>skruž betonová pro uliční vpusť horní TBV-Q 450/195/5c, 45x20x5 cm</t>
  </si>
  <si>
    <t>-471247923</t>
  </si>
  <si>
    <t>592238570</t>
  </si>
  <si>
    <t>skruž betonová pro uliční vpusť horní TBV-Q 450/295/5b, 45x30x5 cm</t>
  </si>
  <si>
    <t>-1944516772</t>
  </si>
  <si>
    <t>592238640</t>
  </si>
  <si>
    <t>prstenec betonový pro uliční vpusť vyrovnávací TBV-Q 390/60/10a, 39x6x5 cm</t>
  </si>
  <si>
    <t>-1377512635</t>
  </si>
  <si>
    <t>89594131R01</t>
  </si>
  <si>
    <t xml:space="preserve">Demontáž vpusti kanalizační uliční z betonových dílců </t>
  </si>
  <si>
    <t>-847732319</t>
  </si>
  <si>
    <t>899104111</t>
  </si>
  <si>
    <t>Osazení poklopů litinových nebo ocelových včetně rámů hmotnosti nad 150 kg</t>
  </si>
  <si>
    <t>-178396264</t>
  </si>
  <si>
    <t>592246613</t>
  </si>
  <si>
    <t>poklop šachtový litinový s betonovou výplní  D400, s rámem DIN 4271 D 400</t>
  </si>
  <si>
    <t>-255500116</t>
  </si>
  <si>
    <t>899202111</t>
  </si>
  <si>
    <t>Osazení mříží litinových včetně rámů a košů na bahno hmotnosti nad 50 do 100 kg</t>
  </si>
  <si>
    <t>-1973872600</t>
  </si>
  <si>
    <t>592238780</t>
  </si>
  <si>
    <t>mříž M1 D400 DIN 19583-13, 500/500 mm</t>
  </si>
  <si>
    <t>-1666357121</t>
  </si>
  <si>
    <t>592238760</t>
  </si>
  <si>
    <t>rám zabetonovaný DIN 19583-9 500/500 mm</t>
  </si>
  <si>
    <t>-1777479065</t>
  </si>
  <si>
    <t>592238750</t>
  </si>
  <si>
    <t>koš pozink. D1 DIN 4052, nízký, pro rám 500/300</t>
  </si>
  <si>
    <t>70188432</t>
  </si>
  <si>
    <t>592238740</t>
  </si>
  <si>
    <t>koš pozink. C3 DIN 4052, vysoký, pro rám 500/300</t>
  </si>
  <si>
    <t>1396146672</t>
  </si>
  <si>
    <t>899202211</t>
  </si>
  <si>
    <t>Demontáž mříží litinových včetně rámů hmotnosti přes 50 do 100 kg</t>
  </si>
  <si>
    <t>-322688115</t>
  </si>
  <si>
    <t>899204111</t>
  </si>
  <si>
    <t>Osazení mříží litinových včetně rámů a košů na bahno hmotnosti nad 150 kg</t>
  </si>
  <si>
    <t>-1598380548</t>
  </si>
  <si>
    <t>592238781</t>
  </si>
  <si>
    <t xml:space="preserve">Obrubníková vpusť stružková 
</t>
  </si>
  <si>
    <t>-808867856</t>
  </si>
  <si>
    <t>899722112</t>
  </si>
  <si>
    <t>Krytí potrubí z plastů výstražnou fólií z PVC 25 cm</t>
  </si>
  <si>
    <t>-1779585953</t>
  </si>
  <si>
    <t>-1018443132</t>
  </si>
  <si>
    <t>-259402014</t>
  </si>
  <si>
    <t>3,5*2+1,5*4</t>
  </si>
  <si>
    <t>327972236</t>
  </si>
  <si>
    <t>-931069727</t>
  </si>
  <si>
    <t>4,768*14 'Přepočtené koeficientem množství</t>
  </si>
  <si>
    <t>1317461935</t>
  </si>
  <si>
    <t>-1464691828</t>
  </si>
  <si>
    <t>998276101</t>
  </si>
  <si>
    <t>Přesun hmot pro trubní vedení z trub z plastických hmot otevřený výkop</t>
  </si>
  <si>
    <t>161195109</t>
  </si>
  <si>
    <t>317267623</t>
  </si>
  <si>
    <t>837021811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</si>
</sst>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%"/>
    <numFmt numFmtId="165" formatCode="dd\.mm\.yyyy"/>
    <numFmt numFmtId="166" formatCode="#,##0.00000"/>
    <numFmt numFmtId="167" formatCode="#,##0.000"/>
  </numFmts>
  <fonts count="104">
    <font>
      <sz val="8"/>
      <name val="Arial CE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1"/>
      <name val="Arial CE"/>
      <family val="0"/>
    </font>
    <font>
      <b/>
      <sz val="12"/>
      <name val="Arial CE"/>
      <family val="0"/>
    </font>
    <font>
      <sz val="11"/>
      <name val="Arial CE"/>
      <family val="0"/>
    </font>
    <font>
      <b/>
      <sz val="14"/>
      <name val="Arial CE"/>
      <family val="0"/>
    </font>
    <font>
      <b/>
      <sz val="10"/>
      <name val="Arial CE"/>
      <family val="0"/>
    </font>
    <font>
      <sz val="9"/>
      <name val="Arial CE"/>
      <family val="0"/>
    </font>
    <font>
      <sz val="12"/>
      <name val="Arial CE"/>
      <family val="0"/>
    </font>
    <font>
      <b/>
      <sz val="8"/>
      <name val="Arial CE"/>
      <family val="0"/>
    </font>
    <font>
      <u val="single"/>
      <sz val="11"/>
      <color indexed="12"/>
      <name val="Calibri"/>
      <family val="0"/>
    </font>
    <font>
      <sz val="10"/>
      <color indexed="55"/>
      <name val="Arial CE"/>
      <family val="0"/>
    </font>
    <font>
      <sz val="12"/>
      <color indexed="56"/>
      <name val="Arial CE"/>
      <family val="0"/>
    </font>
    <font>
      <sz val="10"/>
      <color indexed="56"/>
      <name val="Arial CE"/>
      <family val="0"/>
    </font>
    <font>
      <sz val="8"/>
      <color indexed="56"/>
      <name val="Arial CE"/>
      <family val="0"/>
    </font>
    <font>
      <sz val="8"/>
      <color indexed="63"/>
      <name val="Arial CE"/>
      <family val="0"/>
    </font>
    <font>
      <sz val="8"/>
      <color indexed="20"/>
      <name val="Arial CE"/>
      <family val="0"/>
    </font>
    <font>
      <sz val="8"/>
      <color indexed="10"/>
      <name val="Arial CE"/>
      <family val="0"/>
    </font>
    <font>
      <sz val="8"/>
      <color indexed="18"/>
      <name val="Arial CE"/>
      <family val="0"/>
    </font>
    <font>
      <sz val="8"/>
      <color indexed="9"/>
      <name val="Arial CE"/>
      <family val="0"/>
    </font>
    <font>
      <sz val="8"/>
      <color indexed="48"/>
      <name val="Arial CE"/>
      <family val="0"/>
    </font>
    <font>
      <b/>
      <sz val="12"/>
      <color indexed="55"/>
      <name val="Arial CE"/>
      <family val="0"/>
    </font>
    <font>
      <b/>
      <sz val="10"/>
      <color indexed="63"/>
      <name val="Arial CE"/>
      <family val="0"/>
    </font>
    <font>
      <sz val="9"/>
      <color indexed="55"/>
      <name val="Arial CE"/>
      <family val="0"/>
    </font>
    <font>
      <b/>
      <sz val="12"/>
      <color indexed="16"/>
      <name val="Arial CE"/>
      <family val="0"/>
    </font>
    <font>
      <sz val="12"/>
      <color indexed="55"/>
      <name val="Arial CE"/>
      <family val="0"/>
    </font>
    <font>
      <sz val="18"/>
      <color indexed="12"/>
      <name val="Wingdings 2"/>
      <family val="0"/>
    </font>
    <font>
      <b/>
      <sz val="11"/>
      <color indexed="56"/>
      <name val="Arial CE"/>
      <family val="0"/>
    </font>
    <font>
      <sz val="11"/>
      <color indexed="56"/>
      <name val="Arial CE"/>
      <family val="0"/>
    </font>
    <font>
      <sz val="11"/>
      <color indexed="55"/>
      <name val="Arial CE"/>
      <family val="0"/>
    </font>
    <font>
      <sz val="8"/>
      <color indexed="8"/>
      <name val="Arial CE"/>
      <family val="0"/>
    </font>
    <font>
      <sz val="10"/>
      <color indexed="48"/>
      <name val="Arial CE"/>
      <family val="0"/>
    </font>
    <font>
      <sz val="8"/>
      <color indexed="55"/>
      <name val="Arial CE"/>
      <family val="0"/>
    </font>
    <font>
      <sz val="8"/>
      <color indexed="16"/>
      <name val="Arial CE"/>
      <family val="0"/>
    </font>
    <font>
      <sz val="7"/>
      <color indexed="55"/>
      <name val="Arial CE"/>
      <family val="0"/>
    </font>
    <font>
      <i/>
      <sz val="9"/>
      <color indexed="12"/>
      <name val="Arial CE"/>
      <family val="0"/>
    </font>
    <font>
      <i/>
      <sz val="8"/>
      <color indexed="12"/>
      <name val="Arial CE"/>
      <family val="0"/>
    </font>
    <font>
      <b/>
      <sz val="10"/>
      <color indexed="55"/>
      <name val="Arial CE"/>
      <family val="0"/>
    </font>
    <font>
      <b/>
      <sz val="8"/>
      <color indexed="55"/>
      <name val="Arial CE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969696"/>
      <name val="Arial CE"/>
      <family val="0"/>
    </font>
    <font>
      <sz val="12"/>
      <color rgb="FF003366"/>
      <name val="Arial CE"/>
      <family val="0"/>
    </font>
    <font>
      <sz val="10"/>
      <color rgb="FF003366"/>
      <name val="Arial CE"/>
      <family val="0"/>
    </font>
    <font>
      <sz val="8"/>
      <color rgb="FF003366"/>
      <name val="Arial CE"/>
      <family val="0"/>
    </font>
    <font>
      <sz val="8"/>
      <color rgb="FF505050"/>
      <name val="Arial CE"/>
      <family val="0"/>
    </font>
    <font>
      <sz val="8"/>
      <color rgb="FF800080"/>
      <name val="Arial CE"/>
      <family val="0"/>
    </font>
    <font>
      <sz val="8"/>
      <color rgb="FFFF0000"/>
      <name val="Arial CE"/>
      <family val="0"/>
    </font>
    <font>
      <sz val="8"/>
      <color rgb="FF0000A8"/>
      <name val="Arial CE"/>
      <family val="0"/>
    </font>
    <font>
      <sz val="8"/>
      <color rgb="FFFFFFFF"/>
      <name val="Arial CE"/>
      <family val="0"/>
    </font>
    <font>
      <sz val="8"/>
      <color rgb="FF3366FF"/>
      <name val="Arial CE"/>
      <family val="0"/>
    </font>
    <font>
      <b/>
      <sz val="12"/>
      <color rgb="FF969696"/>
      <name val="Arial CE"/>
      <family val="0"/>
    </font>
    <font>
      <b/>
      <sz val="10"/>
      <color rgb="FF464646"/>
      <name val="Arial CE"/>
      <family val="0"/>
    </font>
    <font>
      <sz val="9"/>
      <color rgb="FF969696"/>
      <name val="Arial CE"/>
      <family val="0"/>
    </font>
    <font>
      <b/>
      <sz val="12"/>
      <color rgb="FF960000"/>
      <name val="Arial CE"/>
      <family val="0"/>
    </font>
    <font>
      <sz val="12"/>
      <color rgb="FF969696"/>
      <name val="Arial CE"/>
      <family val="0"/>
    </font>
    <font>
      <sz val="18"/>
      <color theme="10"/>
      <name val="Wingdings 2"/>
      <family val="0"/>
    </font>
    <font>
      <b/>
      <sz val="11"/>
      <color rgb="FF003366"/>
      <name val="Arial CE"/>
      <family val="0"/>
    </font>
    <font>
      <sz val="11"/>
      <color rgb="FF003366"/>
      <name val="Arial CE"/>
      <family val="0"/>
    </font>
    <font>
      <sz val="11"/>
      <color rgb="FF969696"/>
      <name val="Arial CE"/>
      <family val="0"/>
    </font>
    <font>
      <sz val="8"/>
      <color rgb="FF000000"/>
      <name val="Arial CE"/>
      <family val="0"/>
    </font>
    <font>
      <sz val="10"/>
      <color rgb="FF3366FF"/>
      <name val="Arial CE"/>
      <family val="0"/>
    </font>
    <font>
      <sz val="8"/>
      <color rgb="FF969696"/>
      <name val="Arial CE"/>
      <family val="0"/>
    </font>
    <font>
      <b/>
      <sz val="12"/>
      <color rgb="FF800000"/>
      <name val="Arial CE"/>
      <family val="0"/>
    </font>
    <font>
      <sz val="8"/>
      <color rgb="FF960000"/>
      <name val="Arial CE"/>
      <family val="0"/>
    </font>
    <font>
      <sz val="7"/>
      <color rgb="FF969696"/>
      <name val="Arial CE"/>
      <family val="0"/>
    </font>
    <font>
      <i/>
      <sz val="9"/>
      <color rgb="FF0000FF"/>
      <name val="Arial CE"/>
      <family val="0"/>
    </font>
    <font>
      <i/>
      <sz val="8"/>
      <color rgb="FF0000FF"/>
      <name val="Arial CE"/>
      <family val="0"/>
    </font>
    <font>
      <b/>
      <sz val="10"/>
      <color rgb="FF969696"/>
      <name val="Arial CE"/>
      <family val="0"/>
    </font>
    <font>
      <b/>
      <sz val="8"/>
      <color rgb="FF969696"/>
      <name val="Arial CE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rgb="FF000000"/>
      </bottom>
    </border>
    <border>
      <left style="hair">
        <color rgb="FF000000"/>
      </left>
      <right>
        <color indexed="63"/>
      </right>
      <top style="hair">
        <color rgb="FF000000"/>
      </top>
      <bottom style="hair">
        <color rgb="FF000000"/>
      </bottom>
    </border>
    <border>
      <left>
        <color indexed="63"/>
      </left>
      <right>
        <color indexed="63"/>
      </right>
      <top style="hair">
        <color rgb="FF000000"/>
      </top>
      <bottom style="hair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hair">
        <color rgb="FF969696"/>
      </top>
      <bottom>
        <color indexed="63"/>
      </bottom>
    </border>
    <border>
      <left>
        <color indexed="63"/>
      </left>
      <right style="hair">
        <color rgb="FF969696"/>
      </right>
      <top style="hair">
        <color rgb="FF969696"/>
      </top>
      <bottom>
        <color indexed="63"/>
      </bottom>
    </border>
    <border>
      <left>
        <color indexed="63"/>
      </left>
      <right style="hair">
        <color rgb="FF969696"/>
      </right>
      <top>
        <color indexed="63"/>
      </top>
      <bottom>
        <color indexed="63"/>
      </bottom>
    </border>
    <border>
      <left style="hair">
        <color rgb="FF969696"/>
      </left>
      <right>
        <color indexed="63"/>
      </right>
      <top style="hair">
        <color rgb="FF969696"/>
      </top>
      <bottom style="hair">
        <color rgb="FF969696"/>
      </bottom>
    </border>
    <border>
      <left>
        <color indexed="63"/>
      </left>
      <right>
        <color indexed="63"/>
      </right>
      <top style="hair">
        <color rgb="FF969696"/>
      </top>
      <bottom style="hair">
        <color rgb="FF969696"/>
      </bottom>
    </border>
    <border>
      <left>
        <color indexed="63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>
        <color indexed="63"/>
      </right>
      <top style="hair">
        <color rgb="FF969696"/>
      </top>
      <bottom>
        <color indexed="63"/>
      </bottom>
    </border>
    <border>
      <left style="hair">
        <color rgb="FF969696"/>
      </left>
      <right>
        <color indexed="63"/>
      </right>
      <top>
        <color indexed="63"/>
      </top>
      <bottom>
        <color indexed="63"/>
      </bottom>
    </border>
    <border>
      <left style="hair">
        <color rgb="FF969696"/>
      </left>
      <right>
        <color indexed="63"/>
      </right>
      <top>
        <color indexed="63"/>
      </top>
      <bottom style="hair">
        <color rgb="FF969696"/>
      </bottom>
    </border>
    <border>
      <left>
        <color indexed="63"/>
      </left>
      <right>
        <color indexed="63"/>
      </right>
      <top>
        <color indexed="63"/>
      </top>
      <bottom style="hair">
        <color rgb="FF969696"/>
      </bottom>
    </border>
    <border>
      <left>
        <color indexed="63"/>
      </left>
      <right style="hair">
        <color rgb="FF969696"/>
      </right>
      <top>
        <color indexed="63"/>
      </top>
      <bottom style="hair">
        <color rgb="FF969696"/>
      </bottom>
    </border>
    <border>
      <left>
        <color indexed="63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20" borderId="0" applyNumberFormat="0" applyBorder="0" applyAlignment="0" applyProtection="0"/>
    <xf numFmtId="0" fontId="6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8" fillId="0" borderId="7" applyNumberFormat="0" applyFill="0" applyAlignment="0" applyProtection="0"/>
    <xf numFmtId="0" fontId="69" fillId="24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25" borderId="8" applyNumberFormat="0" applyAlignment="0" applyProtection="0"/>
    <xf numFmtId="0" fontId="72" fillId="26" borderId="8" applyNumberFormat="0" applyAlignment="0" applyProtection="0"/>
    <xf numFmtId="0" fontId="73" fillId="26" borderId="9" applyNumberFormat="0" applyAlignment="0" applyProtection="0"/>
    <xf numFmtId="0" fontId="74" fillId="0" borderId="0" applyNumberFormat="0" applyFill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0" borderId="0" applyNumberFormat="0" applyBorder="0" applyAlignment="0" applyProtection="0"/>
    <xf numFmtId="0" fontId="58" fillId="31" borderId="0" applyNumberFormat="0" applyBorder="0" applyAlignment="0" applyProtection="0"/>
    <xf numFmtId="0" fontId="58" fillId="32" borderId="0" applyNumberFormat="0" applyBorder="0" applyAlignment="0" applyProtection="0"/>
  </cellStyleXfs>
  <cellXfs count="319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7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76" fillId="0" borderId="0" xfId="0" applyFont="1" applyAlignment="1">
      <alignment vertical="center"/>
    </xf>
    <xf numFmtId="0" fontId="7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78" fillId="0" borderId="0" xfId="0" applyFont="1" applyAlignment="1">
      <alignment/>
    </xf>
    <xf numFmtId="0" fontId="79" fillId="0" borderId="0" xfId="0" applyFont="1" applyAlignment="1">
      <alignment vertical="center"/>
    </xf>
    <xf numFmtId="0" fontId="80" fillId="0" borderId="0" xfId="0" applyFont="1" applyAlignment="1">
      <alignment vertical="center"/>
    </xf>
    <xf numFmtId="0" fontId="81" fillId="0" borderId="0" xfId="0" applyFont="1" applyAlignment="1">
      <alignment vertical="center"/>
    </xf>
    <xf numFmtId="0" fontId="82" fillId="0" borderId="0" xfId="0" applyFont="1" applyAlignment="1">
      <alignment vertical="center"/>
    </xf>
    <xf numFmtId="0" fontId="8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2" xfId="0" applyBorder="1" applyAlignment="1">
      <alignment/>
    </xf>
    <xf numFmtId="0" fontId="0" fillId="0" borderId="12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 horizontal="left" vertical="center"/>
      <protection/>
    </xf>
    <xf numFmtId="0" fontId="84" fillId="0" borderId="0" xfId="0" applyFont="1" applyAlignment="1">
      <alignment horizontal="left" vertical="center"/>
    </xf>
    <xf numFmtId="0" fontId="85" fillId="0" borderId="0" xfId="0" applyFont="1" applyAlignment="1">
      <alignment horizontal="left" vertical="center"/>
    </xf>
    <xf numFmtId="0" fontId="75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top"/>
      <protection/>
    </xf>
    <xf numFmtId="0" fontId="75" fillId="0" borderId="0" xfId="0" applyFont="1" applyAlignment="1" applyProtection="1">
      <alignment horizontal="left" vertical="center"/>
      <protection/>
    </xf>
    <xf numFmtId="0" fontId="2" fillId="23" borderId="0" xfId="0" applyFont="1" applyFill="1" applyAlignment="1" applyProtection="1">
      <alignment horizontal="left" vertical="center"/>
      <protection locked="0"/>
    </xf>
    <xf numFmtId="49" fontId="2" fillId="23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 wrapText="1"/>
      <protection/>
    </xf>
    <xf numFmtId="0" fontId="0" fillId="0" borderId="13" xfId="0" applyBorder="1" applyAlignment="1" applyProtection="1">
      <alignment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7" fillId="0" borderId="14" xfId="0" applyFont="1" applyBorder="1" applyAlignment="1" applyProtection="1">
      <alignment horizontal="left"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0" fillId="0" borderId="12" xfId="0" applyFont="1" applyBorder="1" applyAlignment="1">
      <alignment vertical="center"/>
    </xf>
    <xf numFmtId="0" fontId="75" fillId="0" borderId="12" xfId="0" applyFont="1" applyBorder="1" applyAlignment="1" applyProtection="1">
      <alignment vertical="center"/>
      <protection/>
    </xf>
    <xf numFmtId="0" fontId="75" fillId="0" borderId="0" xfId="0" applyFont="1" applyAlignment="1" applyProtection="1">
      <alignment vertical="center"/>
      <protection/>
    </xf>
    <xf numFmtId="0" fontId="75" fillId="0" borderId="12" xfId="0" applyFont="1" applyBorder="1" applyAlignment="1">
      <alignment vertical="center"/>
    </xf>
    <xf numFmtId="0" fontId="0" fillId="33" borderId="0" xfId="0" applyFont="1" applyFill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horizontal="left" vertical="center"/>
      <protection/>
    </xf>
    <xf numFmtId="0" fontId="0" fillId="33" borderId="16" xfId="0" applyFont="1" applyFill="1" applyBorder="1" applyAlignment="1" applyProtection="1">
      <alignment vertical="center"/>
      <protection/>
    </xf>
    <xf numFmtId="0" fontId="4" fillId="33" borderId="16" xfId="0" applyFont="1" applyFill="1" applyBorder="1" applyAlignment="1" applyProtection="1">
      <alignment horizontal="center" vertical="center"/>
      <protection/>
    </xf>
    <xf numFmtId="0" fontId="86" fillId="0" borderId="13" xfId="0" applyFont="1" applyBorder="1" applyAlignment="1" applyProtection="1">
      <alignment horizontal="left"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75" fillId="0" borderId="14" xfId="0" applyFont="1" applyBorder="1" applyAlignment="1" applyProtection="1">
      <alignment horizontal="left" vertical="center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18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2" fillId="0" borderId="12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12" xfId="0" applyFont="1" applyBorder="1" applyAlignment="1">
      <alignment vertical="center"/>
    </xf>
    <xf numFmtId="0" fontId="3" fillId="0" borderId="12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12" xfId="0" applyFont="1" applyBorder="1" applyAlignment="1">
      <alignment vertical="center"/>
    </xf>
    <xf numFmtId="0" fontId="7" fillId="0" borderId="0" xfId="0" applyFont="1" applyAlignment="1" applyProtection="1">
      <alignment vertical="center"/>
      <protection/>
    </xf>
    <xf numFmtId="165" fontId="2" fillId="0" borderId="0" xfId="0" applyNumberFormat="1" applyFont="1" applyAlignment="1" applyProtection="1">
      <alignment horizontal="left" vertical="center"/>
      <protection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0" fillId="34" borderId="16" xfId="0" applyFont="1" applyFill="1" applyBorder="1" applyAlignment="1" applyProtection="1">
      <alignment vertical="center"/>
      <protection/>
    </xf>
    <xf numFmtId="0" fontId="8" fillId="34" borderId="0" xfId="0" applyFont="1" applyFill="1" applyAlignment="1" applyProtection="1">
      <alignment horizontal="center" vertical="center"/>
      <protection/>
    </xf>
    <xf numFmtId="0" fontId="87" fillId="0" borderId="22" xfId="0" applyFont="1" applyBorder="1" applyAlignment="1" applyProtection="1">
      <alignment horizontal="center" vertical="center" wrapText="1"/>
      <protection/>
    </xf>
    <xf numFmtId="0" fontId="87" fillId="0" borderId="23" xfId="0" applyFont="1" applyBorder="1" applyAlignment="1" applyProtection="1">
      <alignment horizontal="center" vertical="center" wrapText="1"/>
      <protection/>
    </xf>
    <xf numFmtId="0" fontId="87" fillId="0" borderId="24" xfId="0" applyFont="1" applyBorder="1" applyAlignment="1" applyProtection="1">
      <alignment horizontal="center" vertical="center" wrapText="1"/>
      <protection/>
    </xf>
    <xf numFmtId="0" fontId="0" fillId="0" borderId="25" xfId="0" applyFont="1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4" fillId="0" borderId="12" xfId="0" applyFont="1" applyBorder="1" applyAlignment="1" applyProtection="1">
      <alignment vertical="center"/>
      <protection/>
    </xf>
    <xf numFmtId="0" fontId="88" fillId="0" borderId="0" xfId="0" applyFont="1" applyAlignment="1" applyProtection="1">
      <alignment horizontal="left" vertical="center"/>
      <protection/>
    </xf>
    <xf numFmtId="0" fontId="88" fillId="0" borderId="0" xfId="0" applyFont="1" applyAlignment="1" applyProtection="1">
      <alignment vertical="center"/>
      <protection/>
    </xf>
    <xf numFmtId="4" fontId="88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12" xfId="0" applyFont="1" applyBorder="1" applyAlignment="1">
      <alignment vertical="center"/>
    </xf>
    <xf numFmtId="4" fontId="89" fillId="0" borderId="26" xfId="0" applyNumberFormat="1" applyFont="1" applyBorder="1" applyAlignment="1" applyProtection="1">
      <alignment vertical="center"/>
      <protection/>
    </xf>
    <xf numFmtId="4" fontId="89" fillId="0" borderId="0" xfId="0" applyNumberFormat="1" applyFont="1" applyBorder="1" applyAlignment="1" applyProtection="1">
      <alignment vertical="center"/>
      <protection/>
    </xf>
    <xf numFmtId="166" fontId="89" fillId="0" borderId="0" xfId="0" applyNumberFormat="1" applyFont="1" applyBorder="1" applyAlignment="1" applyProtection="1">
      <alignment vertical="center"/>
      <protection/>
    </xf>
    <xf numFmtId="4" fontId="89" fillId="0" borderId="21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0" fillId="0" borderId="0" xfId="36" applyFont="1" applyAlignment="1">
      <alignment horizontal="center" vertical="center"/>
    </xf>
    <xf numFmtId="0" fontId="5" fillId="0" borderId="12" xfId="0" applyFont="1" applyBorder="1" applyAlignment="1" applyProtection="1">
      <alignment vertical="center"/>
      <protection/>
    </xf>
    <xf numFmtId="0" fontId="91" fillId="0" borderId="0" xfId="0" applyFont="1" applyAlignment="1" applyProtection="1">
      <alignment vertical="center"/>
      <protection/>
    </xf>
    <xf numFmtId="0" fontId="92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5" fillId="0" borderId="12" xfId="0" applyFont="1" applyBorder="1" applyAlignment="1">
      <alignment vertical="center"/>
    </xf>
    <xf numFmtId="4" fontId="93" fillId="0" borderId="26" xfId="0" applyNumberFormat="1" applyFont="1" applyBorder="1" applyAlignment="1" applyProtection="1">
      <alignment vertical="center"/>
      <protection/>
    </xf>
    <xf numFmtId="4" fontId="93" fillId="0" borderId="0" xfId="0" applyNumberFormat="1" applyFont="1" applyBorder="1" applyAlignment="1" applyProtection="1">
      <alignment vertical="center"/>
      <protection/>
    </xf>
    <xf numFmtId="166" fontId="93" fillId="0" borderId="0" xfId="0" applyNumberFormat="1" applyFont="1" applyBorder="1" applyAlignment="1" applyProtection="1">
      <alignment vertical="center"/>
      <protection/>
    </xf>
    <xf numFmtId="4" fontId="93" fillId="0" borderId="21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4" fontId="93" fillId="0" borderId="27" xfId="0" applyNumberFormat="1" applyFont="1" applyBorder="1" applyAlignment="1" applyProtection="1">
      <alignment vertical="center"/>
      <protection/>
    </xf>
    <xf numFmtId="4" fontId="93" fillId="0" borderId="28" xfId="0" applyNumberFormat="1" applyFont="1" applyBorder="1" applyAlignment="1" applyProtection="1">
      <alignment vertical="center"/>
      <protection/>
    </xf>
    <xf numFmtId="166" fontId="93" fillId="0" borderId="28" xfId="0" applyNumberFormat="1" applyFont="1" applyBorder="1" applyAlignment="1" applyProtection="1">
      <alignment vertical="center"/>
      <protection/>
    </xf>
    <xf numFmtId="4" fontId="93" fillId="0" borderId="29" xfId="0" applyNumberFormat="1" applyFont="1" applyBorder="1" applyAlignment="1" applyProtection="1">
      <alignment vertical="center"/>
      <protection/>
    </xf>
    <xf numFmtId="0" fontId="0" fillId="0" borderId="0" xfId="0" applyAlignment="1" applyProtection="1">
      <alignment/>
      <protection locked="0"/>
    </xf>
    <xf numFmtId="0" fontId="94" fillId="0" borderId="0" xfId="0" applyFont="1" applyAlignment="1">
      <alignment horizontal="left"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 applyProtection="1">
      <alignment/>
      <protection locked="0"/>
    </xf>
    <xf numFmtId="0" fontId="6" fillId="0" borderId="0" xfId="0" applyFont="1" applyAlignment="1">
      <alignment horizontal="left" vertical="center"/>
    </xf>
    <xf numFmtId="0" fontId="95" fillId="0" borderId="0" xfId="0" applyFont="1" applyAlignment="1">
      <alignment horizontal="left" vertical="center"/>
    </xf>
    <xf numFmtId="0" fontId="75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 horizontal="left" vertical="center"/>
    </xf>
    <xf numFmtId="0" fontId="75" fillId="0" borderId="0" xfId="0" applyFont="1" applyAlignment="1" applyProtection="1">
      <alignment horizontal="left" vertical="center"/>
      <protection locked="0"/>
    </xf>
    <xf numFmtId="165" fontId="2" fillId="0" borderId="0" xfId="0" applyNumberFormat="1" applyFont="1" applyAlignment="1">
      <alignment horizontal="left" vertical="center"/>
    </xf>
    <xf numFmtId="0" fontId="0" fillId="0" borderId="12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19" xfId="0" applyFont="1" applyBorder="1" applyAlignment="1" applyProtection="1">
      <alignment vertical="center"/>
      <protection locked="0"/>
    </xf>
    <xf numFmtId="0" fontId="7" fillId="0" borderId="0" xfId="0" applyFont="1" applyAlignment="1">
      <alignment horizontal="left" vertical="center"/>
    </xf>
    <xf numFmtId="4" fontId="88" fillId="0" borderId="0" xfId="0" applyNumberFormat="1" applyFont="1" applyAlignment="1">
      <alignment vertical="center"/>
    </xf>
    <xf numFmtId="0" fontId="75" fillId="0" borderId="0" xfId="0" applyFont="1" applyAlignment="1">
      <alignment horizontal="right" vertical="center"/>
    </xf>
    <xf numFmtId="0" fontId="75" fillId="0" borderId="0" xfId="0" applyFont="1" applyAlignment="1" applyProtection="1">
      <alignment horizontal="right" vertical="center"/>
      <protection locked="0"/>
    </xf>
    <xf numFmtId="0" fontId="96" fillId="0" borderId="0" xfId="0" applyFont="1" applyAlignment="1">
      <alignment horizontal="left" vertical="center"/>
    </xf>
    <xf numFmtId="4" fontId="75" fillId="0" borderId="0" xfId="0" applyNumberFormat="1" applyFont="1" applyAlignment="1">
      <alignment vertical="center"/>
    </xf>
    <xf numFmtId="164" fontId="75" fillId="0" borderId="0" xfId="0" applyNumberFormat="1" applyFont="1" applyAlignment="1" applyProtection="1">
      <alignment horizontal="right" vertical="center"/>
      <protection locked="0"/>
    </xf>
    <xf numFmtId="0" fontId="0" fillId="34" borderId="0" xfId="0" applyFont="1" applyFill="1" applyAlignment="1">
      <alignment vertical="center"/>
    </xf>
    <xf numFmtId="0" fontId="4" fillId="34" borderId="15" xfId="0" applyFont="1" applyFill="1" applyBorder="1" applyAlignment="1">
      <alignment horizontal="left" vertical="center"/>
    </xf>
    <xf numFmtId="0" fontId="0" fillId="34" borderId="16" xfId="0" applyFont="1" applyFill="1" applyBorder="1" applyAlignment="1">
      <alignment vertical="center"/>
    </xf>
    <xf numFmtId="0" fontId="4" fillId="34" borderId="16" xfId="0" applyFont="1" applyFill="1" applyBorder="1" applyAlignment="1">
      <alignment horizontal="right" vertical="center"/>
    </xf>
    <xf numFmtId="0" fontId="4" fillId="34" borderId="16" xfId="0" applyFont="1" applyFill="1" applyBorder="1" applyAlignment="1">
      <alignment horizontal="center" vertical="center"/>
    </xf>
    <xf numFmtId="0" fontId="0" fillId="34" borderId="16" xfId="0" applyFont="1" applyFill="1" applyBorder="1" applyAlignment="1" applyProtection="1">
      <alignment vertical="center"/>
      <protection locked="0"/>
    </xf>
    <xf numFmtId="4" fontId="4" fillId="34" borderId="16" xfId="0" applyNumberFormat="1" applyFont="1" applyFill="1" applyBorder="1" applyAlignment="1">
      <alignment vertical="center"/>
    </xf>
    <xf numFmtId="0" fontId="0" fillId="34" borderId="30" xfId="0" applyFont="1" applyFill="1" applyBorder="1" applyAlignment="1">
      <alignment vertical="center"/>
    </xf>
    <xf numFmtId="0" fontId="86" fillId="0" borderId="13" xfId="0" applyFont="1" applyBorder="1" applyAlignment="1">
      <alignment horizontal="left" vertical="center"/>
    </xf>
    <xf numFmtId="0" fontId="0" fillId="0" borderId="13" xfId="0" applyFont="1" applyBorder="1" applyAlignment="1">
      <alignment vertical="center"/>
    </xf>
    <xf numFmtId="0" fontId="0" fillId="0" borderId="13" xfId="0" applyFont="1" applyBorder="1" applyAlignment="1" applyProtection="1">
      <alignment vertical="center"/>
      <protection locked="0"/>
    </xf>
    <xf numFmtId="0" fontId="75" fillId="0" borderId="14" xfId="0" applyFont="1" applyBorder="1" applyAlignment="1">
      <alignment horizontal="left" vertical="center"/>
    </xf>
    <xf numFmtId="0" fontId="0" fillId="0" borderId="14" xfId="0" applyFont="1" applyBorder="1" applyAlignment="1">
      <alignment vertical="center"/>
    </xf>
    <xf numFmtId="0" fontId="75" fillId="0" borderId="14" xfId="0" applyFont="1" applyBorder="1" applyAlignment="1">
      <alignment horizontal="center" vertical="center"/>
    </xf>
    <xf numFmtId="0" fontId="0" fillId="0" borderId="14" xfId="0" applyFont="1" applyBorder="1" applyAlignment="1" applyProtection="1">
      <alignment vertical="center"/>
      <protection locked="0"/>
    </xf>
    <xf numFmtId="0" fontId="75" fillId="0" borderId="14" xfId="0" applyFont="1" applyBorder="1" applyAlignment="1">
      <alignment horizontal="right"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8" xfId="0" applyFont="1" applyBorder="1" applyAlignment="1" applyProtection="1">
      <alignment vertical="center"/>
      <protection locked="0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 applyProtection="1">
      <alignment vertical="center"/>
      <protection locked="0"/>
    </xf>
    <xf numFmtId="0" fontId="8" fillId="34" borderId="0" xfId="0" applyFont="1" applyFill="1" applyAlignment="1" applyProtection="1">
      <alignment horizontal="left" vertical="center"/>
      <protection/>
    </xf>
    <xf numFmtId="0" fontId="0" fillId="34" borderId="0" xfId="0" applyFont="1" applyFill="1" applyAlignment="1" applyProtection="1">
      <alignment vertical="center"/>
      <protection/>
    </xf>
    <xf numFmtId="0" fontId="0" fillId="34" borderId="0" xfId="0" applyFont="1" applyFill="1" applyAlignment="1" applyProtection="1">
      <alignment vertical="center"/>
      <protection locked="0"/>
    </xf>
    <xf numFmtId="0" fontId="8" fillId="34" borderId="0" xfId="0" applyFont="1" applyFill="1" applyAlignment="1" applyProtection="1">
      <alignment horizontal="right" vertical="center"/>
      <protection/>
    </xf>
    <xf numFmtId="0" fontId="97" fillId="0" borderId="0" xfId="0" applyFont="1" applyAlignment="1" applyProtection="1">
      <alignment horizontal="left" vertical="center"/>
      <protection/>
    </xf>
    <xf numFmtId="0" fontId="76" fillId="0" borderId="12" xfId="0" applyFont="1" applyBorder="1" applyAlignment="1" applyProtection="1">
      <alignment vertical="center"/>
      <protection/>
    </xf>
    <xf numFmtId="0" fontId="76" fillId="0" borderId="0" xfId="0" applyFont="1" applyAlignment="1" applyProtection="1">
      <alignment vertical="center"/>
      <protection/>
    </xf>
    <xf numFmtId="0" fontId="76" fillId="0" borderId="28" xfId="0" applyFont="1" applyBorder="1" applyAlignment="1" applyProtection="1">
      <alignment horizontal="left" vertical="center"/>
      <protection/>
    </xf>
    <xf numFmtId="0" fontId="76" fillId="0" borderId="28" xfId="0" applyFont="1" applyBorder="1" applyAlignment="1" applyProtection="1">
      <alignment vertical="center"/>
      <protection/>
    </xf>
    <xf numFmtId="0" fontId="76" fillId="0" borderId="28" xfId="0" applyFont="1" applyBorder="1" applyAlignment="1" applyProtection="1">
      <alignment vertical="center"/>
      <protection locked="0"/>
    </xf>
    <xf numFmtId="4" fontId="76" fillId="0" borderId="28" xfId="0" applyNumberFormat="1" applyFont="1" applyBorder="1" applyAlignment="1" applyProtection="1">
      <alignment vertical="center"/>
      <protection/>
    </xf>
    <xf numFmtId="0" fontId="76" fillId="0" borderId="12" xfId="0" applyFont="1" applyBorder="1" applyAlignment="1">
      <alignment vertical="center"/>
    </xf>
    <xf numFmtId="0" fontId="77" fillId="0" borderId="12" xfId="0" applyFont="1" applyBorder="1" applyAlignment="1" applyProtection="1">
      <alignment vertical="center"/>
      <protection/>
    </xf>
    <xf numFmtId="0" fontId="77" fillId="0" borderId="0" xfId="0" applyFont="1" applyAlignment="1" applyProtection="1">
      <alignment vertical="center"/>
      <protection/>
    </xf>
    <xf numFmtId="0" fontId="77" fillId="0" borderId="28" xfId="0" applyFont="1" applyBorder="1" applyAlignment="1" applyProtection="1">
      <alignment horizontal="left" vertical="center"/>
      <protection/>
    </xf>
    <xf numFmtId="0" fontId="77" fillId="0" borderId="28" xfId="0" applyFont="1" applyBorder="1" applyAlignment="1" applyProtection="1">
      <alignment vertical="center"/>
      <protection/>
    </xf>
    <xf numFmtId="0" fontId="77" fillId="0" borderId="28" xfId="0" applyFont="1" applyBorder="1" applyAlignment="1" applyProtection="1">
      <alignment vertical="center"/>
      <protection locked="0"/>
    </xf>
    <xf numFmtId="4" fontId="77" fillId="0" borderId="28" xfId="0" applyNumberFormat="1" applyFont="1" applyBorder="1" applyAlignment="1" applyProtection="1">
      <alignment vertical="center"/>
      <protection/>
    </xf>
    <xf numFmtId="0" fontId="77" fillId="0" borderId="12" xfId="0" applyFont="1" applyBorder="1" applyAlignment="1">
      <alignment vertical="center"/>
    </xf>
    <xf numFmtId="0" fontId="0" fillId="0" borderId="12" xfId="0" applyFont="1" applyBorder="1" applyAlignment="1" applyProtection="1">
      <alignment horizontal="center" vertical="center" wrapText="1"/>
      <protection/>
    </xf>
    <xf numFmtId="0" fontId="8" fillId="34" borderId="22" xfId="0" applyFont="1" applyFill="1" applyBorder="1" applyAlignment="1" applyProtection="1">
      <alignment horizontal="center" vertical="center" wrapText="1"/>
      <protection/>
    </xf>
    <xf numFmtId="0" fontId="8" fillId="34" borderId="23" xfId="0" applyFont="1" applyFill="1" applyBorder="1" applyAlignment="1" applyProtection="1">
      <alignment horizontal="center" vertical="center" wrapText="1"/>
      <protection/>
    </xf>
    <xf numFmtId="0" fontId="8" fillId="34" borderId="23" xfId="0" applyFont="1" applyFill="1" applyBorder="1" applyAlignment="1" applyProtection="1">
      <alignment horizontal="center" vertical="center" wrapText="1"/>
      <protection locked="0"/>
    </xf>
    <xf numFmtId="0" fontId="8" fillId="34" borderId="24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Border="1" applyAlignment="1">
      <alignment horizontal="center" vertical="center" wrapText="1"/>
    </xf>
    <xf numFmtId="4" fontId="88" fillId="0" borderId="0" xfId="0" applyNumberFormat="1" applyFont="1" applyAlignment="1" applyProtection="1">
      <alignment/>
      <protection/>
    </xf>
    <xf numFmtId="166" fontId="98" fillId="0" borderId="19" xfId="0" applyNumberFormat="1" applyFont="1" applyBorder="1" applyAlignment="1" applyProtection="1">
      <alignment/>
      <protection/>
    </xf>
    <xf numFmtId="166" fontId="98" fillId="0" borderId="20" xfId="0" applyNumberFormat="1" applyFont="1" applyBorder="1" applyAlignment="1" applyProtection="1">
      <alignment/>
      <protection/>
    </xf>
    <xf numFmtId="4" fontId="10" fillId="0" borderId="0" xfId="0" applyNumberFormat="1" applyFont="1" applyAlignment="1">
      <alignment vertical="center"/>
    </xf>
    <xf numFmtId="0" fontId="78" fillId="0" borderId="12" xfId="0" applyFont="1" applyBorder="1" applyAlignment="1" applyProtection="1">
      <alignment/>
      <protection/>
    </xf>
    <xf numFmtId="0" fontId="78" fillId="0" borderId="0" xfId="0" applyFont="1" applyAlignment="1" applyProtection="1">
      <alignment/>
      <protection/>
    </xf>
    <xf numFmtId="0" fontId="78" fillId="0" borderId="0" xfId="0" applyFont="1" applyAlignment="1" applyProtection="1">
      <alignment horizontal="left"/>
      <protection/>
    </xf>
    <xf numFmtId="0" fontId="76" fillId="0" borderId="0" xfId="0" applyFont="1" applyAlignment="1" applyProtection="1">
      <alignment horizontal="left"/>
      <protection/>
    </xf>
    <xf numFmtId="0" fontId="78" fillId="0" borderId="0" xfId="0" applyFont="1" applyAlignment="1" applyProtection="1">
      <alignment/>
      <protection locked="0"/>
    </xf>
    <xf numFmtId="4" fontId="76" fillId="0" borderId="0" xfId="0" applyNumberFormat="1" applyFont="1" applyAlignment="1" applyProtection="1">
      <alignment/>
      <protection/>
    </xf>
    <xf numFmtId="0" fontId="78" fillId="0" borderId="12" xfId="0" applyFont="1" applyBorder="1" applyAlignment="1">
      <alignment/>
    </xf>
    <xf numFmtId="0" fontId="78" fillId="0" borderId="26" xfId="0" applyFont="1" applyBorder="1" applyAlignment="1" applyProtection="1">
      <alignment/>
      <protection/>
    </xf>
    <xf numFmtId="0" fontId="78" fillId="0" borderId="0" xfId="0" applyFont="1" applyBorder="1" applyAlignment="1" applyProtection="1">
      <alignment/>
      <protection/>
    </xf>
    <xf numFmtId="166" fontId="78" fillId="0" borderId="0" xfId="0" applyNumberFormat="1" applyFont="1" applyBorder="1" applyAlignment="1" applyProtection="1">
      <alignment/>
      <protection/>
    </xf>
    <xf numFmtId="166" fontId="78" fillId="0" borderId="21" xfId="0" applyNumberFormat="1" applyFont="1" applyBorder="1" applyAlignment="1" applyProtection="1">
      <alignment/>
      <protection/>
    </xf>
    <xf numFmtId="0" fontId="78" fillId="0" borderId="0" xfId="0" applyFont="1" applyAlignment="1">
      <alignment horizontal="left"/>
    </xf>
    <xf numFmtId="0" fontId="78" fillId="0" borderId="0" xfId="0" applyFont="1" applyAlignment="1">
      <alignment horizontal="center"/>
    </xf>
    <xf numFmtId="4" fontId="78" fillId="0" borderId="0" xfId="0" applyNumberFormat="1" applyFont="1" applyAlignment="1">
      <alignment vertical="center"/>
    </xf>
    <xf numFmtId="0" fontId="77" fillId="0" borderId="0" xfId="0" applyFont="1" applyAlignment="1" applyProtection="1">
      <alignment horizontal="left"/>
      <protection/>
    </xf>
    <xf numFmtId="4" fontId="77" fillId="0" borderId="0" xfId="0" applyNumberFormat="1" applyFont="1" applyAlignment="1" applyProtection="1">
      <alignment/>
      <protection/>
    </xf>
    <xf numFmtId="0" fontId="8" fillId="0" borderId="31" xfId="0" applyFont="1" applyBorder="1" applyAlignment="1" applyProtection="1">
      <alignment horizontal="center" vertical="center"/>
      <protection/>
    </xf>
    <xf numFmtId="49" fontId="8" fillId="0" borderId="31" xfId="0" applyNumberFormat="1" applyFont="1" applyBorder="1" applyAlignment="1" applyProtection="1">
      <alignment horizontal="left" vertical="center" wrapText="1"/>
      <protection/>
    </xf>
    <xf numFmtId="0" fontId="8" fillId="0" borderId="31" xfId="0" applyFont="1" applyBorder="1" applyAlignment="1" applyProtection="1">
      <alignment horizontal="left" vertical="center" wrapText="1"/>
      <protection/>
    </xf>
    <xf numFmtId="0" fontId="8" fillId="0" borderId="31" xfId="0" applyFont="1" applyBorder="1" applyAlignment="1" applyProtection="1">
      <alignment horizontal="center" vertical="center" wrapText="1"/>
      <protection/>
    </xf>
    <xf numFmtId="167" fontId="8" fillId="0" borderId="31" xfId="0" applyNumberFormat="1" applyFont="1" applyBorder="1" applyAlignment="1" applyProtection="1">
      <alignment vertical="center"/>
      <protection/>
    </xf>
    <xf numFmtId="4" fontId="8" fillId="23" borderId="31" xfId="0" applyNumberFormat="1" applyFont="1" applyFill="1" applyBorder="1" applyAlignment="1" applyProtection="1">
      <alignment vertical="center"/>
      <protection locked="0"/>
    </xf>
    <xf numFmtId="4" fontId="8" fillId="0" borderId="31" xfId="0" applyNumberFormat="1" applyFont="1" applyBorder="1" applyAlignment="1" applyProtection="1">
      <alignment vertical="center"/>
      <protection/>
    </xf>
    <xf numFmtId="0" fontId="87" fillId="23" borderId="26" xfId="0" applyFont="1" applyFill="1" applyBorder="1" applyAlignment="1" applyProtection="1">
      <alignment horizontal="left" vertical="center"/>
      <protection locked="0"/>
    </xf>
    <xf numFmtId="0" fontId="87" fillId="0" borderId="0" xfId="0" applyFont="1" applyBorder="1" applyAlignment="1" applyProtection="1">
      <alignment horizontal="center" vertical="center"/>
      <protection/>
    </xf>
    <xf numFmtId="166" fontId="87" fillId="0" borderId="0" xfId="0" applyNumberFormat="1" applyFont="1" applyBorder="1" applyAlignment="1" applyProtection="1">
      <alignment vertical="center"/>
      <protection/>
    </xf>
    <xf numFmtId="166" fontId="87" fillId="0" borderId="21" xfId="0" applyNumberFormat="1" applyFont="1" applyBorder="1" applyAlignment="1" applyProtection="1">
      <alignment vertical="center"/>
      <protection/>
    </xf>
    <xf numFmtId="0" fontId="8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79" fillId="0" borderId="12" xfId="0" applyFont="1" applyBorder="1" applyAlignment="1" applyProtection="1">
      <alignment vertical="center"/>
      <protection/>
    </xf>
    <xf numFmtId="0" fontId="79" fillId="0" borderId="0" xfId="0" applyFont="1" applyAlignment="1" applyProtection="1">
      <alignment vertical="center"/>
      <protection/>
    </xf>
    <xf numFmtId="0" fontId="99" fillId="0" borderId="0" xfId="0" applyFont="1" applyAlignment="1" applyProtection="1">
      <alignment horizontal="left" vertical="center"/>
      <protection/>
    </xf>
    <xf numFmtId="0" fontId="79" fillId="0" borderId="0" xfId="0" applyFont="1" applyAlignment="1" applyProtection="1">
      <alignment horizontal="left" vertical="center"/>
      <protection/>
    </xf>
    <xf numFmtId="0" fontId="79" fillId="0" borderId="0" xfId="0" applyFont="1" applyAlignment="1" applyProtection="1">
      <alignment horizontal="left" vertical="center" wrapText="1"/>
      <protection/>
    </xf>
    <xf numFmtId="167" fontId="79" fillId="0" borderId="0" xfId="0" applyNumberFormat="1" applyFont="1" applyAlignment="1" applyProtection="1">
      <alignment vertical="center"/>
      <protection/>
    </xf>
    <xf numFmtId="0" fontId="79" fillId="0" borderId="0" xfId="0" applyFont="1" applyAlignment="1" applyProtection="1">
      <alignment vertical="center"/>
      <protection locked="0"/>
    </xf>
    <xf numFmtId="0" fontId="79" fillId="0" borderId="12" xfId="0" applyFont="1" applyBorder="1" applyAlignment="1">
      <alignment vertical="center"/>
    </xf>
    <xf numFmtId="0" fontId="79" fillId="0" borderId="26" xfId="0" applyFont="1" applyBorder="1" applyAlignment="1" applyProtection="1">
      <alignment vertical="center"/>
      <protection/>
    </xf>
    <xf numFmtId="0" fontId="79" fillId="0" borderId="0" xfId="0" applyFont="1" applyBorder="1" applyAlignment="1" applyProtection="1">
      <alignment vertical="center"/>
      <protection/>
    </xf>
    <xf numFmtId="0" fontId="79" fillId="0" borderId="21" xfId="0" applyFont="1" applyBorder="1" applyAlignment="1" applyProtection="1">
      <alignment vertical="center"/>
      <protection/>
    </xf>
    <xf numFmtId="0" fontId="79" fillId="0" borderId="0" xfId="0" applyFont="1" applyAlignment="1">
      <alignment horizontal="left" vertical="center"/>
    </xf>
    <xf numFmtId="0" fontId="80" fillId="0" borderId="12" xfId="0" applyFont="1" applyBorder="1" applyAlignment="1" applyProtection="1">
      <alignment vertical="center"/>
      <protection/>
    </xf>
    <xf numFmtId="0" fontId="80" fillId="0" borderId="0" xfId="0" applyFont="1" applyAlignment="1" applyProtection="1">
      <alignment vertical="center"/>
      <protection/>
    </xf>
    <xf numFmtId="0" fontId="80" fillId="0" borderId="0" xfId="0" applyFont="1" applyAlignment="1" applyProtection="1">
      <alignment horizontal="left" vertical="center"/>
      <protection/>
    </xf>
    <xf numFmtId="0" fontId="80" fillId="0" borderId="0" xfId="0" applyFont="1" applyAlignment="1" applyProtection="1">
      <alignment horizontal="left" vertical="center" wrapText="1"/>
      <protection/>
    </xf>
    <xf numFmtId="0" fontId="80" fillId="0" borderId="0" xfId="0" applyFont="1" applyAlignment="1" applyProtection="1">
      <alignment vertical="center"/>
      <protection locked="0"/>
    </xf>
    <xf numFmtId="0" fontId="80" fillId="0" borderId="12" xfId="0" applyFont="1" applyBorder="1" applyAlignment="1">
      <alignment vertical="center"/>
    </xf>
    <xf numFmtId="0" fontId="80" fillId="0" borderId="26" xfId="0" applyFont="1" applyBorder="1" applyAlignment="1" applyProtection="1">
      <alignment vertical="center"/>
      <protection/>
    </xf>
    <xf numFmtId="0" fontId="80" fillId="0" borderId="0" xfId="0" applyFont="1" applyBorder="1" applyAlignment="1" applyProtection="1">
      <alignment vertical="center"/>
      <protection/>
    </xf>
    <xf numFmtId="0" fontId="80" fillId="0" borderId="21" xfId="0" applyFont="1" applyBorder="1" applyAlignment="1" applyProtection="1">
      <alignment vertical="center"/>
      <protection/>
    </xf>
    <xf numFmtId="0" fontId="80" fillId="0" borderId="0" xfId="0" applyFont="1" applyAlignment="1">
      <alignment horizontal="left" vertical="center"/>
    </xf>
    <xf numFmtId="0" fontId="81" fillId="0" borderId="12" xfId="0" applyFont="1" applyBorder="1" applyAlignment="1" applyProtection="1">
      <alignment vertical="center"/>
      <protection/>
    </xf>
    <xf numFmtId="0" fontId="81" fillId="0" borderId="0" xfId="0" applyFont="1" applyAlignment="1" applyProtection="1">
      <alignment vertical="center"/>
      <protection/>
    </xf>
    <xf numFmtId="0" fontId="81" fillId="0" borderId="0" xfId="0" applyFont="1" applyAlignment="1" applyProtection="1">
      <alignment horizontal="left" vertical="center"/>
      <protection/>
    </xf>
    <xf numFmtId="0" fontId="81" fillId="0" borderId="0" xfId="0" applyFont="1" applyAlignment="1" applyProtection="1">
      <alignment horizontal="left" vertical="center" wrapText="1"/>
      <protection/>
    </xf>
    <xf numFmtId="167" fontId="81" fillId="0" borderId="0" xfId="0" applyNumberFormat="1" applyFont="1" applyAlignment="1" applyProtection="1">
      <alignment vertical="center"/>
      <protection/>
    </xf>
    <xf numFmtId="0" fontId="81" fillId="0" borderId="0" xfId="0" applyFont="1" applyAlignment="1" applyProtection="1">
      <alignment vertical="center"/>
      <protection locked="0"/>
    </xf>
    <xf numFmtId="0" fontId="81" fillId="0" borderId="12" xfId="0" applyFont="1" applyBorder="1" applyAlignment="1">
      <alignment vertical="center"/>
    </xf>
    <xf numFmtId="0" fontId="81" fillId="0" borderId="26" xfId="0" applyFont="1" applyBorder="1" applyAlignment="1" applyProtection="1">
      <alignment vertical="center"/>
      <protection/>
    </xf>
    <xf numFmtId="0" fontId="81" fillId="0" borderId="0" xfId="0" applyFont="1" applyBorder="1" applyAlignment="1" applyProtection="1">
      <alignment vertical="center"/>
      <protection/>
    </xf>
    <xf numFmtId="0" fontId="81" fillId="0" borderId="21" xfId="0" applyFont="1" applyBorder="1" applyAlignment="1" applyProtection="1">
      <alignment vertical="center"/>
      <protection/>
    </xf>
    <xf numFmtId="0" fontId="81" fillId="0" borderId="0" xfId="0" applyFont="1" applyAlignment="1">
      <alignment horizontal="left" vertical="center"/>
    </xf>
    <xf numFmtId="0" fontId="100" fillId="0" borderId="31" xfId="0" applyFont="1" applyBorder="1" applyAlignment="1" applyProtection="1">
      <alignment horizontal="center" vertical="center"/>
      <protection/>
    </xf>
    <xf numFmtId="49" fontId="100" fillId="0" borderId="31" xfId="0" applyNumberFormat="1" applyFont="1" applyBorder="1" applyAlignment="1" applyProtection="1">
      <alignment horizontal="left" vertical="center" wrapText="1"/>
      <protection/>
    </xf>
    <xf numFmtId="0" fontId="100" fillId="0" borderId="31" xfId="0" applyFont="1" applyBorder="1" applyAlignment="1" applyProtection="1">
      <alignment horizontal="left" vertical="center" wrapText="1"/>
      <protection/>
    </xf>
    <xf numFmtId="0" fontId="100" fillId="0" borderId="31" xfId="0" applyFont="1" applyBorder="1" applyAlignment="1" applyProtection="1">
      <alignment horizontal="center" vertical="center" wrapText="1"/>
      <protection/>
    </xf>
    <xf numFmtId="167" fontId="100" fillId="0" borderId="31" xfId="0" applyNumberFormat="1" applyFont="1" applyBorder="1" applyAlignment="1" applyProtection="1">
      <alignment vertical="center"/>
      <protection/>
    </xf>
    <xf numFmtId="4" fontId="100" fillId="23" borderId="31" xfId="0" applyNumberFormat="1" applyFont="1" applyFill="1" applyBorder="1" applyAlignment="1" applyProtection="1">
      <alignment vertical="center"/>
      <protection locked="0"/>
    </xf>
    <xf numFmtId="4" fontId="100" fillId="0" borderId="31" xfId="0" applyNumberFormat="1" applyFont="1" applyBorder="1" applyAlignment="1" applyProtection="1">
      <alignment vertical="center"/>
      <protection/>
    </xf>
    <xf numFmtId="0" fontId="101" fillId="0" borderId="12" xfId="0" applyFont="1" applyBorder="1" applyAlignment="1">
      <alignment vertical="center"/>
    </xf>
    <xf numFmtId="0" fontId="100" fillId="23" borderId="26" xfId="0" applyFont="1" applyFill="1" applyBorder="1" applyAlignment="1" applyProtection="1">
      <alignment horizontal="left" vertical="center"/>
      <protection locked="0"/>
    </xf>
    <xf numFmtId="0" fontId="100" fillId="0" borderId="0" xfId="0" applyFont="1" applyBorder="1" applyAlignment="1" applyProtection="1">
      <alignment horizontal="center" vertical="center"/>
      <protection/>
    </xf>
    <xf numFmtId="0" fontId="79" fillId="0" borderId="27" xfId="0" applyFont="1" applyBorder="1" applyAlignment="1" applyProtection="1">
      <alignment vertical="center"/>
      <protection/>
    </xf>
    <xf numFmtId="0" fontId="79" fillId="0" borderId="28" xfId="0" applyFont="1" applyBorder="1" applyAlignment="1" applyProtection="1">
      <alignment vertical="center"/>
      <protection/>
    </xf>
    <xf numFmtId="0" fontId="79" fillId="0" borderId="29" xfId="0" applyFont="1" applyBorder="1" applyAlignment="1" applyProtection="1">
      <alignment vertical="center"/>
      <protection/>
    </xf>
    <xf numFmtId="0" fontId="82" fillId="0" borderId="12" xfId="0" applyFont="1" applyBorder="1" applyAlignment="1" applyProtection="1">
      <alignment vertical="center"/>
      <protection/>
    </xf>
    <xf numFmtId="0" fontId="82" fillId="0" borderId="0" xfId="0" applyFont="1" applyAlignment="1" applyProtection="1">
      <alignment vertical="center"/>
      <protection/>
    </xf>
    <xf numFmtId="0" fontId="82" fillId="0" borderId="0" xfId="0" applyFont="1" applyAlignment="1" applyProtection="1">
      <alignment horizontal="left" vertical="center"/>
      <protection/>
    </xf>
    <xf numFmtId="0" fontId="82" fillId="0" borderId="0" xfId="0" applyFont="1" applyAlignment="1" applyProtection="1">
      <alignment horizontal="left" vertical="center" wrapText="1"/>
      <protection/>
    </xf>
    <xf numFmtId="167" fontId="82" fillId="0" borderId="0" xfId="0" applyNumberFormat="1" applyFont="1" applyAlignment="1" applyProtection="1">
      <alignment vertical="center"/>
      <protection/>
    </xf>
    <xf numFmtId="0" fontId="82" fillId="0" borderId="0" xfId="0" applyFont="1" applyAlignment="1" applyProtection="1">
      <alignment vertical="center"/>
      <protection locked="0"/>
    </xf>
    <xf numFmtId="0" fontId="82" fillId="0" borderId="12" xfId="0" applyFont="1" applyBorder="1" applyAlignment="1">
      <alignment vertical="center"/>
    </xf>
    <xf numFmtId="0" fontId="82" fillId="0" borderId="26" xfId="0" applyFont="1" applyBorder="1" applyAlignment="1" applyProtection="1">
      <alignment vertical="center"/>
      <protection/>
    </xf>
    <xf numFmtId="0" fontId="82" fillId="0" borderId="0" xfId="0" applyFont="1" applyBorder="1" applyAlignment="1" applyProtection="1">
      <alignment vertical="center"/>
      <protection/>
    </xf>
    <xf numFmtId="0" fontId="82" fillId="0" borderId="21" xfId="0" applyFont="1" applyBorder="1" applyAlignment="1" applyProtection="1">
      <alignment vertical="center"/>
      <protection/>
    </xf>
    <xf numFmtId="0" fontId="82" fillId="0" borderId="0" xfId="0" applyFont="1" applyAlignment="1">
      <alignment horizontal="left" vertical="center"/>
    </xf>
    <xf numFmtId="167" fontId="8" fillId="23" borderId="31" xfId="0" applyNumberFormat="1" applyFont="1" applyFill="1" applyBorder="1" applyAlignment="1" applyProtection="1">
      <alignment vertical="center"/>
      <protection locked="0"/>
    </xf>
    <xf numFmtId="0" fontId="87" fillId="23" borderId="27" xfId="0" applyFont="1" applyFill="1" applyBorder="1" applyAlignment="1" applyProtection="1">
      <alignment horizontal="left" vertical="center"/>
      <protection locked="0"/>
    </xf>
    <xf numFmtId="0" fontId="87" fillId="0" borderId="28" xfId="0" applyFont="1" applyBorder="1" applyAlignment="1" applyProtection="1">
      <alignment horizontal="center" vertical="center"/>
      <protection/>
    </xf>
    <xf numFmtId="0" fontId="0" fillId="0" borderId="28" xfId="0" applyFont="1" applyBorder="1" applyAlignment="1" applyProtection="1">
      <alignment vertical="center"/>
      <protection/>
    </xf>
    <xf numFmtId="166" fontId="87" fillId="0" borderId="28" xfId="0" applyNumberFormat="1" applyFont="1" applyBorder="1" applyAlignment="1" applyProtection="1">
      <alignment vertical="center"/>
      <protection/>
    </xf>
    <xf numFmtId="166" fontId="87" fillId="0" borderId="29" xfId="0" applyNumberFormat="1" applyFont="1" applyBorder="1" applyAlignment="1" applyProtection="1">
      <alignment vertical="center"/>
      <protection/>
    </xf>
    <xf numFmtId="0" fontId="91" fillId="0" borderId="0" xfId="0" applyFont="1" applyAlignment="1" applyProtection="1">
      <alignment horizontal="left" vertical="center" wrapText="1"/>
      <protection/>
    </xf>
    <xf numFmtId="4" fontId="88" fillId="0" borderId="0" xfId="0" applyNumberFormat="1" applyFont="1" applyAlignment="1" applyProtection="1">
      <alignment horizontal="right" vertical="center"/>
      <protection/>
    </xf>
    <xf numFmtId="4" fontId="88" fillId="0" borderId="0" xfId="0" applyNumberFormat="1" applyFont="1" applyAlignment="1" applyProtection="1">
      <alignment vertical="center"/>
      <protection/>
    </xf>
    <xf numFmtId="0" fontId="8" fillId="34" borderId="15" xfId="0" applyFont="1" applyFill="1" applyBorder="1" applyAlignment="1" applyProtection="1">
      <alignment horizontal="center" vertical="center"/>
      <protection/>
    </xf>
    <xf numFmtId="0" fontId="8" fillId="34" borderId="16" xfId="0" applyFont="1" applyFill="1" applyBorder="1" applyAlignment="1" applyProtection="1">
      <alignment horizontal="left" vertical="center"/>
      <protection/>
    </xf>
    <xf numFmtId="0" fontId="8" fillId="34" borderId="16" xfId="0" applyFont="1" applyFill="1" applyBorder="1" applyAlignment="1" applyProtection="1">
      <alignment horizontal="center" vertical="center"/>
      <protection/>
    </xf>
    <xf numFmtId="4" fontId="92" fillId="0" borderId="0" xfId="0" applyNumberFormat="1" applyFont="1" applyAlignment="1" applyProtection="1">
      <alignment vertical="center"/>
      <protection/>
    </xf>
    <xf numFmtId="0" fontId="92" fillId="0" borderId="0" xfId="0" applyFont="1" applyAlignment="1" applyProtection="1">
      <alignment vertical="center"/>
      <protection/>
    </xf>
    <xf numFmtId="164" fontId="75" fillId="0" borderId="0" xfId="0" applyNumberFormat="1" applyFont="1" applyAlignment="1" applyProtection="1">
      <alignment horizontal="left" vertical="center"/>
      <protection/>
    </xf>
    <xf numFmtId="0" fontId="75" fillId="0" borderId="0" xfId="0" applyFont="1" applyAlignment="1" applyProtection="1">
      <alignment vertical="center"/>
      <protection/>
    </xf>
    <xf numFmtId="0" fontId="8" fillId="34" borderId="30" xfId="0" applyFont="1" applyFill="1" applyBorder="1" applyAlignment="1" applyProtection="1">
      <alignment horizontal="left" vertical="center"/>
      <protection/>
    </xf>
    <xf numFmtId="0" fontId="8" fillId="34" borderId="16" xfId="0" applyFont="1" applyFill="1" applyBorder="1" applyAlignment="1" applyProtection="1">
      <alignment horizontal="right" vertical="center"/>
      <protection/>
    </xf>
    <xf numFmtId="0" fontId="4" fillId="33" borderId="16" xfId="0" applyFont="1" applyFill="1" applyBorder="1" applyAlignment="1" applyProtection="1">
      <alignment horizontal="left" vertical="center"/>
      <protection/>
    </xf>
    <xf numFmtId="0" fontId="0" fillId="33" borderId="16" xfId="0" applyFont="1" applyFill="1" applyBorder="1" applyAlignment="1" applyProtection="1">
      <alignment vertical="center"/>
      <protection/>
    </xf>
    <xf numFmtId="4" fontId="4" fillId="33" borderId="16" xfId="0" applyNumberFormat="1" applyFont="1" applyFill="1" applyBorder="1" applyAlignment="1" applyProtection="1">
      <alignment vertical="center"/>
      <protection/>
    </xf>
    <xf numFmtId="0" fontId="0" fillId="33" borderId="30" xfId="0" applyFont="1" applyFill="1" applyBorder="1" applyAlignment="1" applyProtection="1">
      <alignment vertical="center"/>
      <protection/>
    </xf>
    <xf numFmtId="0" fontId="0" fillId="0" borderId="0" xfId="0" applyAlignment="1">
      <alignment/>
    </xf>
    <xf numFmtId="0" fontId="89" fillId="0" borderId="25" xfId="0" applyFont="1" applyBorder="1" applyAlignment="1">
      <alignment horizontal="center" vertical="center"/>
    </xf>
    <xf numFmtId="0" fontId="89" fillId="0" borderId="19" xfId="0" applyFont="1" applyBorder="1" applyAlignment="1">
      <alignment horizontal="left" vertical="center"/>
    </xf>
    <xf numFmtId="0" fontId="96" fillId="0" borderId="26" xfId="0" applyFont="1" applyBorder="1" applyAlignment="1">
      <alignment horizontal="left" vertical="center"/>
    </xf>
    <xf numFmtId="0" fontId="96" fillId="0" borderId="0" xfId="0" applyFont="1" applyBorder="1" applyAlignment="1">
      <alignment horizontal="left" vertical="center"/>
    </xf>
    <xf numFmtId="0" fontId="96" fillId="0" borderId="26" xfId="0" applyFont="1" applyBorder="1" applyAlignment="1" applyProtection="1">
      <alignment horizontal="left" vertical="center"/>
      <protection/>
    </xf>
    <xf numFmtId="0" fontId="96" fillId="0" borderId="0" xfId="0" applyFont="1" applyBorder="1" applyAlignment="1" applyProtection="1">
      <alignment horizontal="left" vertical="center"/>
      <protection/>
    </xf>
    <xf numFmtId="0" fontId="2" fillId="0" borderId="0" xfId="0" applyFont="1" applyAlignment="1" applyProtection="1">
      <alignment vertical="center" wrapText="1"/>
      <protection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/>
      <protection/>
    </xf>
    <xf numFmtId="165" fontId="2" fillId="0" borderId="0" xfId="0" applyNumberFormat="1" applyFont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 horizontal="left" vertical="top" wrapText="1"/>
      <protection/>
    </xf>
    <xf numFmtId="49" fontId="2" fillId="23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75" fillId="0" borderId="0" xfId="0" applyFont="1" applyAlignment="1" applyProtection="1">
      <alignment horizontal="right" vertical="center"/>
      <protection/>
    </xf>
    <xf numFmtId="4" fontId="102" fillId="0" borderId="0" xfId="0" applyNumberFormat="1" applyFont="1" applyAlignment="1" applyProtection="1">
      <alignment vertical="center"/>
      <protection/>
    </xf>
    <xf numFmtId="0" fontId="103" fillId="0" borderId="0" xfId="0" applyFont="1" applyAlignment="1">
      <alignment horizontal="left" vertical="top" wrapText="1"/>
    </xf>
    <xf numFmtId="0" fontId="103" fillId="0" borderId="0" xfId="0" applyFont="1" applyAlignment="1">
      <alignment horizontal="left" vertical="center"/>
    </xf>
    <xf numFmtId="0" fontId="102" fillId="0" borderId="0" xfId="0" applyFont="1" applyAlignment="1">
      <alignment horizontal="left" vertical="center"/>
    </xf>
    <xf numFmtId="4" fontId="7" fillId="0" borderId="14" xfId="0" applyNumberFormat="1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75" fillId="0" borderId="0" xfId="0" applyFont="1" applyAlignment="1" applyProtection="1">
      <alignment horizontal="left" vertical="center" wrapText="1"/>
      <protection/>
    </xf>
    <xf numFmtId="0" fontId="75" fillId="0" borderId="0" xfId="0" applyFont="1" applyAlignment="1" applyProtection="1">
      <alignment horizontal="left" vertical="center"/>
      <protection/>
    </xf>
    <xf numFmtId="0" fontId="75" fillId="0" borderId="0" xfId="0" applyFont="1" applyAlignment="1">
      <alignment horizontal="left" vertical="center" wrapText="1"/>
    </xf>
    <xf numFmtId="0" fontId="75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2" fillId="23" borderId="0" xfId="0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333375</xdr:colOff>
      <xdr:row>1</xdr:row>
      <xdr:rowOff>142875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333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333375</xdr:colOff>
      <xdr:row>1</xdr:row>
      <xdr:rowOff>95250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333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333375</xdr:colOff>
      <xdr:row>1</xdr:row>
      <xdr:rowOff>95250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333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333375</xdr:colOff>
      <xdr:row>1</xdr:row>
      <xdr:rowOff>95250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333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99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hidden="1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ht="36.75" customHeight="1">
      <c r="AR2" s="284"/>
      <c r="AS2" s="284"/>
      <c r="AT2" s="284"/>
      <c r="AU2" s="284"/>
      <c r="AV2" s="284"/>
      <c r="AW2" s="284"/>
      <c r="AX2" s="284"/>
      <c r="AY2" s="284"/>
      <c r="AZ2" s="284"/>
      <c r="BA2" s="284"/>
      <c r="BB2" s="284"/>
      <c r="BC2" s="284"/>
      <c r="BD2" s="284"/>
      <c r="BE2" s="284"/>
      <c r="BS2" s="17" t="s">
        <v>6</v>
      </c>
      <c r="BT2" s="17" t="s">
        <v>7</v>
      </c>
    </row>
    <row r="3" spans="2:72" ht="6.7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ht="24.7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96" t="s">
        <v>14</v>
      </c>
      <c r="L5" s="297"/>
      <c r="M5" s="297"/>
      <c r="N5" s="297"/>
      <c r="O5" s="297"/>
      <c r="P5" s="297"/>
      <c r="Q5" s="297"/>
      <c r="R5" s="297"/>
      <c r="S5" s="297"/>
      <c r="T5" s="297"/>
      <c r="U5" s="297"/>
      <c r="V5" s="297"/>
      <c r="W5" s="297"/>
      <c r="X5" s="297"/>
      <c r="Y5" s="297"/>
      <c r="Z5" s="297"/>
      <c r="AA5" s="297"/>
      <c r="AB5" s="297"/>
      <c r="AC5" s="297"/>
      <c r="AD5" s="297"/>
      <c r="AE5" s="297"/>
      <c r="AF5" s="297"/>
      <c r="AG5" s="297"/>
      <c r="AH5" s="297"/>
      <c r="AI5" s="297"/>
      <c r="AJ5" s="297"/>
      <c r="AK5" s="297"/>
      <c r="AL5" s="297"/>
      <c r="AM5" s="297"/>
      <c r="AN5" s="297"/>
      <c r="AO5" s="297"/>
      <c r="AP5" s="22"/>
      <c r="AQ5" s="22"/>
      <c r="AR5" s="20"/>
      <c r="BE5" s="304" t="s">
        <v>15</v>
      </c>
      <c r="BS5" s="17" t="s">
        <v>6</v>
      </c>
    </row>
    <row r="6" spans="2:71" ht="36.75" customHeight="1">
      <c r="B6" s="21"/>
      <c r="C6" s="22"/>
      <c r="D6" s="28" t="s">
        <v>16</v>
      </c>
      <c r="E6" s="22"/>
      <c r="F6" s="22"/>
      <c r="G6" s="22"/>
      <c r="H6" s="22"/>
      <c r="I6" s="22"/>
      <c r="J6" s="22"/>
      <c r="K6" s="298" t="s">
        <v>17</v>
      </c>
      <c r="L6" s="297"/>
      <c r="M6" s="297"/>
      <c r="N6" s="297"/>
      <c r="O6" s="297"/>
      <c r="P6" s="297"/>
      <c r="Q6" s="297"/>
      <c r="R6" s="297"/>
      <c r="S6" s="297"/>
      <c r="T6" s="297"/>
      <c r="U6" s="297"/>
      <c r="V6" s="297"/>
      <c r="W6" s="297"/>
      <c r="X6" s="297"/>
      <c r="Y6" s="297"/>
      <c r="Z6" s="297"/>
      <c r="AA6" s="297"/>
      <c r="AB6" s="297"/>
      <c r="AC6" s="297"/>
      <c r="AD6" s="297"/>
      <c r="AE6" s="297"/>
      <c r="AF6" s="297"/>
      <c r="AG6" s="297"/>
      <c r="AH6" s="297"/>
      <c r="AI6" s="297"/>
      <c r="AJ6" s="297"/>
      <c r="AK6" s="297"/>
      <c r="AL6" s="297"/>
      <c r="AM6" s="297"/>
      <c r="AN6" s="297"/>
      <c r="AO6" s="297"/>
      <c r="AP6" s="22"/>
      <c r="AQ6" s="22"/>
      <c r="AR6" s="20"/>
      <c r="BE6" s="305"/>
      <c r="BS6" s="17" t="s">
        <v>18</v>
      </c>
    </row>
    <row r="7" spans="2:71" ht="12" customHeight="1">
      <c r="B7" s="21"/>
      <c r="C7" s="22"/>
      <c r="D7" s="29" t="s">
        <v>19</v>
      </c>
      <c r="E7" s="22"/>
      <c r="F7" s="22"/>
      <c r="G7" s="22"/>
      <c r="H7" s="22"/>
      <c r="I7" s="22"/>
      <c r="J7" s="22"/>
      <c r="K7" s="27" t="s">
        <v>1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9" t="s">
        <v>20</v>
      </c>
      <c r="AL7" s="22"/>
      <c r="AM7" s="22"/>
      <c r="AN7" s="27" t="s">
        <v>1</v>
      </c>
      <c r="AO7" s="22"/>
      <c r="AP7" s="22"/>
      <c r="AQ7" s="22"/>
      <c r="AR7" s="20"/>
      <c r="BE7" s="305"/>
      <c r="BS7" s="17" t="s">
        <v>21</v>
      </c>
    </row>
    <row r="8" spans="2:71" ht="12" customHeight="1">
      <c r="B8" s="21"/>
      <c r="C8" s="22"/>
      <c r="D8" s="29" t="s">
        <v>22</v>
      </c>
      <c r="E8" s="22"/>
      <c r="F8" s="22"/>
      <c r="G8" s="22"/>
      <c r="H8" s="22"/>
      <c r="I8" s="22"/>
      <c r="J8" s="22"/>
      <c r="K8" s="27" t="s">
        <v>23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9" t="s">
        <v>24</v>
      </c>
      <c r="AL8" s="22"/>
      <c r="AM8" s="22"/>
      <c r="AN8" s="30" t="s">
        <v>25</v>
      </c>
      <c r="AO8" s="22"/>
      <c r="AP8" s="22"/>
      <c r="AQ8" s="22"/>
      <c r="AR8" s="20"/>
      <c r="BE8" s="305"/>
      <c r="BS8" s="17" t="s">
        <v>26</v>
      </c>
    </row>
    <row r="9" spans="2:71" ht="14.25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05"/>
      <c r="BS9" s="17" t="s">
        <v>27</v>
      </c>
    </row>
    <row r="10" spans="2:71" ht="12" customHeight="1">
      <c r="B10" s="21"/>
      <c r="C10" s="22"/>
      <c r="D10" s="29" t="s">
        <v>28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9" t="s">
        <v>29</v>
      </c>
      <c r="AL10" s="22"/>
      <c r="AM10" s="22"/>
      <c r="AN10" s="27" t="s">
        <v>1</v>
      </c>
      <c r="AO10" s="22"/>
      <c r="AP10" s="22"/>
      <c r="AQ10" s="22"/>
      <c r="AR10" s="20"/>
      <c r="BE10" s="305"/>
      <c r="BS10" s="17" t="s">
        <v>18</v>
      </c>
    </row>
    <row r="11" spans="2:71" ht="18" customHeight="1">
      <c r="B11" s="21"/>
      <c r="C11" s="22"/>
      <c r="D11" s="22"/>
      <c r="E11" s="27" t="s">
        <v>30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9" t="s">
        <v>31</v>
      </c>
      <c r="AL11" s="22"/>
      <c r="AM11" s="22"/>
      <c r="AN11" s="27" t="s">
        <v>1</v>
      </c>
      <c r="AO11" s="22"/>
      <c r="AP11" s="22"/>
      <c r="AQ11" s="22"/>
      <c r="AR11" s="20"/>
      <c r="BE11" s="305"/>
      <c r="BS11" s="17" t="s">
        <v>18</v>
      </c>
    </row>
    <row r="12" spans="2:71" ht="6.7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05"/>
      <c r="BS12" s="17" t="s">
        <v>18</v>
      </c>
    </row>
    <row r="13" spans="2:71" ht="12" customHeight="1">
      <c r="B13" s="21"/>
      <c r="C13" s="22"/>
      <c r="D13" s="29" t="s">
        <v>32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9" t="s">
        <v>29</v>
      </c>
      <c r="AL13" s="22"/>
      <c r="AM13" s="22"/>
      <c r="AN13" s="31" t="s">
        <v>33</v>
      </c>
      <c r="AO13" s="22"/>
      <c r="AP13" s="22"/>
      <c r="AQ13" s="22"/>
      <c r="AR13" s="20"/>
      <c r="BE13" s="305"/>
      <c r="BS13" s="17" t="s">
        <v>18</v>
      </c>
    </row>
    <row r="14" spans="2:71" ht="12.75">
      <c r="B14" s="21"/>
      <c r="C14" s="22"/>
      <c r="D14" s="22"/>
      <c r="E14" s="299" t="s">
        <v>33</v>
      </c>
      <c r="F14" s="300"/>
      <c r="G14" s="300"/>
      <c r="H14" s="300"/>
      <c r="I14" s="300"/>
      <c r="J14" s="300"/>
      <c r="K14" s="300"/>
      <c r="L14" s="300"/>
      <c r="M14" s="300"/>
      <c r="N14" s="300"/>
      <c r="O14" s="300"/>
      <c r="P14" s="300"/>
      <c r="Q14" s="300"/>
      <c r="R14" s="300"/>
      <c r="S14" s="300"/>
      <c r="T14" s="300"/>
      <c r="U14" s="300"/>
      <c r="V14" s="300"/>
      <c r="W14" s="300"/>
      <c r="X14" s="300"/>
      <c r="Y14" s="300"/>
      <c r="Z14" s="300"/>
      <c r="AA14" s="300"/>
      <c r="AB14" s="300"/>
      <c r="AC14" s="300"/>
      <c r="AD14" s="300"/>
      <c r="AE14" s="300"/>
      <c r="AF14" s="300"/>
      <c r="AG14" s="300"/>
      <c r="AH14" s="300"/>
      <c r="AI14" s="300"/>
      <c r="AJ14" s="300"/>
      <c r="AK14" s="29" t="s">
        <v>31</v>
      </c>
      <c r="AL14" s="22"/>
      <c r="AM14" s="22"/>
      <c r="AN14" s="31" t="s">
        <v>33</v>
      </c>
      <c r="AO14" s="22"/>
      <c r="AP14" s="22"/>
      <c r="AQ14" s="22"/>
      <c r="AR14" s="20"/>
      <c r="BE14" s="305"/>
      <c r="BS14" s="17" t="s">
        <v>18</v>
      </c>
    </row>
    <row r="15" spans="2:71" ht="6.7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05"/>
      <c r="BS15" s="17" t="s">
        <v>4</v>
      </c>
    </row>
    <row r="16" spans="2:71" ht="12" customHeight="1">
      <c r="B16" s="21"/>
      <c r="C16" s="22"/>
      <c r="D16" s="29" t="s">
        <v>34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9" t="s">
        <v>29</v>
      </c>
      <c r="AL16" s="22"/>
      <c r="AM16" s="22"/>
      <c r="AN16" s="27" t="s">
        <v>1</v>
      </c>
      <c r="AO16" s="22"/>
      <c r="AP16" s="22"/>
      <c r="AQ16" s="22"/>
      <c r="AR16" s="20"/>
      <c r="BE16" s="305"/>
      <c r="BS16" s="17" t="s">
        <v>4</v>
      </c>
    </row>
    <row r="17" spans="2:71" ht="18" customHeight="1">
      <c r="B17" s="21"/>
      <c r="C17" s="22"/>
      <c r="D17" s="22"/>
      <c r="E17" s="27" t="s">
        <v>35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9" t="s">
        <v>31</v>
      </c>
      <c r="AL17" s="22"/>
      <c r="AM17" s="22"/>
      <c r="AN17" s="27" t="s">
        <v>1</v>
      </c>
      <c r="AO17" s="22"/>
      <c r="AP17" s="22"/>
      <c r="AQ17" s="22"/>
      <c r="AR17" s="20"/>
      <c r="BE17" s="305"/>
      <c r="BS17" s="17" t="s">
        <v>36</v>
      </c>
    </row>
    <row r="18" spans="2:71" ht="6.7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05"/>
      <c r="BS18" s="17" t="s">
        <v>6</v>
      </c>
    </row>
    <row r="19" spans="2:71" ht="12" customHeight="1">
      <c r="B19" s="21"/>
      <c r="C19" s="22"/>
      <c r="D19" s="29" t="s">
        <v>37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9" t="s">
        <v>29</v>
      </c>
      <c r="AL19" s="22"/>
      <c r="AM19" s="22"/>
      <c r="AN19" s="27" t="s">
        <v>1</v>
      </c>
      <c r="AO19" s="22"/>
      <c r="AP19" s="22"/>
      <c r="AQ19" s="22"/>
      <c r="AR19" s="20"/>
      <c r="BE19" s="305"/>
      <c r="BS19" s="17" t="s">
        <v>6</v>
      </c>
    </row>
    <row r="20" spans="2:71" ht="18" customHeight="1">
      <c r="B20" s="21"/>
      <c r="C20" s="22"/>
      <c r="D20" s="22"/>
      <c r="E20" s="27" t="s">
        <v>38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9" t="s">
        <v>31</v>
      </c>
      <c r="AL20" s="22"/>
      <c r="AM20" s="22"/>
      <c r="AN20" s="27" t="s">
        <v>1</v>
      </c>
      <c r="AO20" s="22"/>
      <c r="AP20" s="22"/>
      <c r="AQ20" s="22"/>
      <c r="AR20" s="20"/>
      <c r="BE20" s="305"/>
      <c r="BS20" s="17" t="s">
        <v>36</v>
      </c>
    </row>
    <row r="21" spans="2:57" ht="6.7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05"/>
    </row>
    <row r="22" spans="2:57" ht="12" customHeight="1">
      <c r="B22" s="21"/>
      <c r="C22" s="22"/>
      <c r="D22" s="29" t="s">
        <v>39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05"/>
    </row>
    <row r="23" spans="2:57" ht="16.5" customHeight="1">
      <c r="B23" s="21"/>
      <c r="C23" s="22"/>
      <c r="D23" s="22"/>
      <c r="E23" s="301" t="s">
        <v>1</v>
      </c>
      <c r="F23" s="301"/>
      <c r="G23" s="301"/>
      <c r="H23" s="301"/>
      <c r="I23" s="301"/>
      <c r="J23" s="301"/>
      <c r="K23" s="301"/>
      <c r="L23" s="301"/>
      <c r="M23" s="301"/>
      <c r="N23" s="301"/>
      <c r="O23" s="301"/>
      <c r="P23" s="301"/>
      <c r="Q23" s="301"/>
      <c r="R23" s="301"/>
      <c r="S23" s="301"/>
      <c r="T23" s="301"/>
      <c r="U23" s="301"/>
      <c r="V23" s="301"/>
      <c r="W23" s="301"/>
      <c r="X23" s="301"/>
      <c r="Y23" s="301"/>
      <c r="Z23" s="301"/>
      <c r="AA23" s="301"/>
      <c r="AB23" s="301"/>
      <c r="AC23" s="301"/>
      <c r="AD23" s="301"/>
      <c r="AE23" s="301"/>
      <c r="AF23" s="301"/>
      <c r="AG23" s="301"/>
      <c r="AH23" s="301"/>
      <c r="AI23" s="301"/>
      <c r="AJ23" s="301"/>
      <c r="AK23" s="301"/>
      <c r="AL23" s="301"/>
      <c r="AM23" s="301"/>
      <c r="AN23" s="301"/>
      <c r="AO23" s="22"/>
      <c r="AP23" s="22"/>
      <c r="AQ23" s="22"/>
      <c r="AR23" s="20"/>
      <c r="BE23" s="305"/>
    </row>
    <row r="24" spans="2:57" ht="6.7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05"/>
    </row>
    <row r="25" spans="2:57" ht="6.75" customHeight="1">
      <c r="B25" s="21"/>
      <c r="C25" s="22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22"/>
      <c r="AQ25" s="22"/>
      <c r="AR25" s="20"/>
      <c r="BE25" s="305"/>
    </row>
    <row r="26" spans="2:57" s="1" customFormat="1" ht="25.5" customHeight="1">
      <c r="B26" s="34"/>
      <c r="C26" s="35"/>
      <c r="D26" s="36" t="s">
        <v>40</v>
      </c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07">
        <f>ROUND(AG94,2)</f>
        <v>0</v>
      </c>
      <c r="AL26" s="308"/>
      <c r="AM26" s="308"/>
      <c r="AN26" s="308"/>
      <c r="AO26" s="308"/>
      <c r="AP26" s="35"/>
      <c r="AQ26" s="35"/>
      <c r="AR26" s="38"/>
      <c r="BE26" s="305"/>
    </row>
    <row r="27" spans="2:57" s="1" customFormat="1" ht="6.75" customHeight="1">
      <c r="B27" s="34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8"/>
      <c r="BE27" s="305"/>
    </row>
    <row r="28" spans="2:57" s="1" customFormat="1" ht="12.75">
      <c r="B28" s="34"/>
      <c r="C28" s="35"/>
      <c r="D28" s="35"/>
      <c r="E28" s="35"/>
      <c r="F28" s="35"/>
      <c r="G28" s="35"/>
      <c r="H28" s="35"/>
      <c r="I28" s="35"/>
      <c r="J28" s="35"/>
      <c r="K28" s="35"/>
      <c r="L28" s="302" t="s">
        <v>41</v>
      </c>
      <c r="M28" s="302"/>
      <c r="N28" s="302"/>
      <c r="O28" s="302"/>
      <c r="P28" s="302"/>
      <c r="Q28" s="35"/>
      <c r="R28" s="35"/>
      <c r="S28" s="35"/>
      <c r="T28" s="35"/>
      <c r="U28" s="35"/>
      <c r="V28" s="35"/>
      <c r="W28" s="302" t="s">
        <v>42</v>
      </c>
      <c r="X28" s="302"/>
      <c r="Y28" s="302"/>
      <c r="Z28" s="302"/>
      <c r="AA28" s="302"/>
      <c r="AB28" s="302"/>
      <c r="AC28" s="302"/>
      <c r="AD28" s="302"/>
      <c r="AE28" s="302"/>
      <c r="AF28" s="35"/>
      <c r="AG28" s="35"/>
      <c r="AH28" s="35"/>
      <c r="AI28" s="35"/>
      <c r="AJ28" s="35"/>
      <c r="AK28" s="302" t="s">
        <v>43</v>
      </c>
      <c r="AL28" s="302"/>
      <c r="AM28" s="302"/>
      <c r="AN28" s="302"/>
      <c r="AO28" s="302"/>
      <c r="AP28" s="35"/>
      <c r="AQ28" s="35"/>
      <c r="AR28" s="38"/>
      <c r="BE28" s="305"/>
    </row>
    <row r="29" spans="2:57" s="2" customFormat="1" ht="14.25" customHeight="1">
      <c r="B29" s="39"/>
      <c r="C29" s="40"/>
      <c r="D29" s="29" t="s">
        <v>44</v>
      </c>
      <c r="E29" s="40"/>
      <c r="F29" s="29" t="s">
        <v>45</v>
      </c>
      <c r="G29" s="40"/>
      <c r="H29" s="40"/>
      <c r="I29" s="40"/>
      <c r="J29" s="40"/>
      <c r="K29" s="40"/>
      <c r="L29" s="276">
        <v>0.21</v>
      </c>
      <c r="M29" s="277"/>
      <c r="N29" s="277"/>
      <c r="O29" s="277"/>
      <c r="P29" s="277"/>
      <c r="Q29" s="40"/>
      <c r="R29" s="40"/>
      <c r="S29" s="40"/>
      <c r="T29" s="40"/>
      <c r="U29" s="40"/>
      <c r="V29" s="40"/>
      <c r="W29" s="303">
        <f>ROUND(AZ94,2)</f>
        <v>0</v>
      </c>
      <c r="X29" s="277"/>
      <c r="Y29" s="277"/>
      <c r="Z29" s="277"/>
      <c r="AA29" s="277"/>
      <c r="AB29" s="277"/>
      <c r="AC29" s="277"/>
      <c r="AD29" s="277"/>
      <c r="AE29" s="277"/>
      <c r="AF29" s="40"/>
      <c r="AG29" s="40"/>
      <c r="AH29" s="40"/>
      <c r="AI29" s="40"/>
      <c r="AJ29" s="40"/>
      <c r="AK29" s="303">
        <f>ROUND(AV94,2)</f>
        <v>0</v>
      </c>
      <c r="AL29" s="277"/>
      <c r="AM29" s="277"/>
      <c r="AN29" s="277"/>
      <c r="AO29" s="277"/>
      <c r="AP29" s="40"/>
      <c r="AQ29" s="40"/>
      <c r="AR29" s="41"/>
      <c r="BE29" s="306"/>
    </row>
    <row r="30" spans="2:57" s="2" customFormat="1" ht="14.25" customHeight="1">
      <c r="B30" s="39"/>
      <c r="C30" s="40"/>
      <c r="D30" s="40"/>
      <c r="E30" s="40"/>
      <c r="F30" s="29" t="s">
        <v>46</v>
      </c>
      <c r="G30" s="40"/>
      <c r="H30" s="40"/>
      <c r="I30" s="40"/>
      <c r="J30" s="40"/>
      <c r="K30" s="40"/>
      <c r="L30" s="276">
        <v>0.15</v>
      </c>
      <c r="M30" s="277"/>
      <c r="N30" s="277"/>
      <c r="O30" s="277"/>
      <c r="P30" s="277"/>
      <c r="Q30" s="40"/>
      <c r="R30" s="40"/>
      <c r="S30" s="40"/>
      <c r="T30" s="40"/>
      <c r="U30" s="40"/>
      <c r="V30" s="40"/>
      <c r="W30" s="303">
        <f>ROUND(BA94,2)</f>
        <v>0</v>
      </c>
      <c r="X30" s="277"/>
      <c r="Y30" s="277"/>
      <c r="Z30" s="277"/>
      <c r="AA30" s="277"/>
      <c r="AB30" s="277"/>
      <c r="AC30" s="277"/>
      <c r="AD30" s="277"/>
      <c r="AE30" s="277"/>
      <c r="AF30" s="40"/>
      <c r="AG30" s="40"/>
      <c r="AH30" s="40"/>
      <c r="AI30" s="40"/>
      <c r="AJ30" s="40"/>
      <c r="AK30" s="303">
        <f>ROUND(AW94,2)</f>
        <v>0</v>
      </c>
      <c r="AL30" s="277"/>
      <c r="AM30" s="277"/>
      <c r="AN30" s="277"/>
      <c r="AO30" s="277"/>
      <c r="AP30" s="40"/>
      <c r="AQ30" s="40"/>
      <c r="AR30" s="41"/>
      <c r="BE30" s="306"/>
    </row>
    <row r="31" spans="2:57" s="2" customFormat="1" ht="14.25" customHeight="1" hidden="1">
      <c r="B31" s="39"/>
      <c r="C31" s="40"/>
      <c r="D31" s="40"/>
      <c r="E31" s="40"/>
      <c r="F31" s="29" t="s">
        <v>47</v>
      </c>
      <c r="G31" s="40"/>
      <c r="H31" s="40"/>
      <c r="I31" s="40"/>
      <c r="J31" s="40"/>
      <c r="K31" s="40"/>
      <c r="L31" s="276">
        <v>0.21</v>
      </c>
      <c r="M31" s="277"/>
      <c r="N31" s="277"/>
      <c r="O31" s="277"/>
      <c r="P31" s="277"/>
      <c r="Q31" s="40"/>
      <c r="R31" s="40"/>
      <c r="S31" s="40"/>
      <c r="T31" s="40"/>
      <c r="U31" s="40"/>
      <c r="V31" s="40"/>
      <c r="W31" s="303">
        <f>ROUND(BB94,2)</f>
        <v>0</v>
      </c>
      <c r="X31" s="277"/>
      <c r="Y31" s="277"/>
      <c r="Z31" s="277"/>
      <c r="AA31" s="277"/>
      <c r="AB31" s="277"/>
      <c r="AC31" s="277"/>
      <c r="AD31" s="277"/>
      <c r="AE31" s="277"/>
      <c r="AF31" s="40"/>
      <c r="AG31" s="40"/>
      <c r="AH31" s="40"/>
      <c r="AI31" s="40"/>
      <c r="AJ31" s="40"/>
      <c r="AK31" s="303">
        <v>0</v>
      </c>
      <c r="AL31" s="277"/>
      <c r="AM31" s="277"/>
      <c r="AN31" s="277"/>
      <c r="AO31" s="277"/>
      <c r="AP31" s="40"/>
      <c r="AQ31" s="40"/>
      <c r="AR31" s="41"/>
      <c r="BE31" s="306"/>
    </row>
    <row r="32" spans="2:57" s="2" customFormat="1" ht="14.25" customHeight="1" hidden="1">
      <c r="B32" s="39"/>
      <c r="C32" s="40"/>
      <c r="D32" s="40"/>
      <c r="E32" s="40"/>
      <c r="F32" s="29" t="s">
        <v>48</v>
      </c>
      <c r="G32" s="40"/>
      <c r="H32" s="40"/>
      <c r="I32" s="40"/>
      <c r="J32" s="40"/>
      <c r="K32" s="40"/>
      <c r="L32" s="276">
        <v>0.15</v>
      </c>
      <c r="M32" s="277"/>
      <c r="N32" s="277"/>
      <c r="O32" s="277"/>
      <c r="P32" s="277"/>
      <c r="Q32" s="40"/>
      <c r="R32" s="40"/>
      <c r="S32" s="40"/>
      <c r="T32" s="40"/>
      <c r="U32" s="40"/>
      <c r="V32" s="40"/>
      <c r="W32" s="303">
        <f>ROUND(BC94,2)</f>
        <v>0</v>
      </c>
      <c r="X32" s="277"/>
      <c r="Y32" s="277"/>
      <c r="Z32" s="277"/>
      <c r="AA32" s="277"/>
      <c r="AB32" s="277"/>
      <c r="AC32" s="277"/>
      <c r="AD32" s="277"/>
      <c r="AE32" s="277"/>
      <c r="AF32" s="40"/>
      <c r="AG32" s="40"/>
      <c r="AH32" s="40"/>
      <c r="AI32" s="40"/>
      <c r="AJ32" s="40"/>
      <c r="AK32" s="303">
        <v>0</v>
      </c>
      <c r="AL32" s="277"/>
      <c r="AM32" s="277"/>
      <c r="AN32" s="277"/>
      <c r="AO32" s="277"/>
      <c r="AP32" s="40"/>
      <c r="AQ32" s="40"/>
      <c r="AR32" s="41"/>
      <c r="BE32" s="306"/>
    </row>
    <row r="33" spans="2:57" s="2" customFormat="1" ht="14.25" customHeight="1" hidden="1">
      <c r="B33" s="39"/>
      <c r="C33" s="40"/>
      <c r="D33" s="40"/>
      <c r="E33" s="40"/>
      <c r="F33" s="29" t="s">
        <v>49</v>
      </c>
      <c r="G33" s="40"/>
      <c r="H33" s="40"/>
      <c r="I33" s="40"/>
      <c r="J33" s="40"/>
      <c r="K33" s="40"/>
      <c r="L33" s="276">
        <v>0</v>
      </c>
      <c r="M33" s="277"/>
      <c r="N33" s="277"/>
      <c r="O33" s="277"/>
      <c r="P33" s="277"/>
      <c r="Q33" s="40"/>
      <c r="R33" s="40"/>
      <c r="S33" s="40"/>
      <c r="T33" s="40"/>
      <c r="U33" s="40"/>
      <c r="V33" s="40"/>
      <c r="W33" s="303">
        <f>ROUND(BD94,2)</f>
        <v>0</v>
      </c>
      <c r="X33" s="277"/>
      <c r="Y33" s="277"/>
      <c r="Z33" s="277"/>
      <c r="AA33" s="277"/>
      <c r="AB33" s="277"/>
      <c r="AC33" s="277"/>
      <c r="AD33" s="277"/>
      <c r="AE33" s="277"/>
      <c r="AF33" s="40"/>
      <c r="AG33" s="40"/>
      <c r="AH33" s="40"/>
      <c r="AI33" s="40"/>
      <c r="AJ33" s="40"/>
      <c r="AK33" s="303">
        <v>0</v>
      </c>
      <c r="AL33" s="277"/>
      <c r="AM33" s="277"/>
      <c r="AN33" s="277"/>
      <c r="AO33" s="277"/>
      <c r="AP33" s="40"/>
      <c r="AQ33" s="40"/>
      <c r="AR33" s="41"/>
      <c r="BE33" s="306"/>
    </row>
    <row r="34" spans="2:57" s="1" customFormat="1" ht="6.75" customHeight="1">
      <c r="B34" s="34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8"/>
      <c r="BE34" s="305"/>
    </row>
    <row r="35" spans="2:44" s="1" customFormat="1" ht="25.5" customHeight="1">
      <c r="B35" s="34"/>
      <c r="C35" s="42"/>
      <c r="D35" s="43" t="s">
        <v>50</v>
      </c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5" t="s">
        <v>51</v>
      </c>
      <c r="U35" s="44"/>
      <c r="V35" s="44"/>
      <c r="W35" s="44"/>
      <c r="X35" s="280" t="s">
        <v>52</v>
      </c>
      <c r="Y35" s="281"/>
      <c r="Z35" s="281"/>
      <c r="AA35" s="281"/>
      <c r="AB35" s="281"/>
      <c r="AC35" s="44"/>
      <c r="AD35" s="44"/>
      <c r="AE35" s="44"/>
      <c r="AF35" s="44"/>
      <c r="AG35" s="44"/>
      <c r="AH35" s="44"/>
      <c r="AI35" s="44"/>
      <c r="AJ35" s="44"/>
      <c r="AK35" s="282">
        <f>SUM(AK26:AK33)</f>
        <v>0</v>
      </c>
      <c r="AL35" s="281"/>
      <c r="AM35" s="281"/>
      <c r="AN35" s="281"/>
      <c r="AO35" s="283"/>
      <c r="AP35" s="42"/>
      <c r="AQ35" s="42"/>
      <c r="AR35" s="38"/>
    </row>
    <row r="36" spans="2:44" s="1" customFormat="1" ht="6.75" customHeight="1">
      <c r="B36" s="34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8"/>
    </row>
    <row r="37" spans="2:44" s="1" customFormat="1" ht="14.25" customHeight="1">
      <c r="B37" s="34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8"/>
    </row>
    <row r="38" spans="2:44" ht="14.25" customHeight="1"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0"/>
    </row>
    <row r="39" spans="2:44" ht="14.25" customHeight="1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0"/>
    </row>
    <row r="40" spans="2:44" ht="14.25" customHeight="1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0"/>
    </row>
    <row r="41" spans="2:44" ht="14.25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0"/>
    </row>
    <row r="42" spans="2:44" ht="14.25" customHeight="1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0"/>
    </row>
    <row r="43" spans="2:44" ht="14.25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0"/>
    </row>
    <row r="44" spans="2:44" ht="14.25" customHeigh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0"/>
    </row>
    <row r="45" spans="2:44" ht="14.25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0"/>
    </row>
    <row r="46" spans="2:44" ht="14.25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0"/>
    </row>
    <row r="47" spans="2:44" ht="14.25" customHeight="1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0"/>
    </row>
    <row r="48" spans="2:44" ht="14.25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0"/>
    </row>
    <row r="49" spans="2:44" s="1" customFormat="1" ht="14.25" customHeight="1">
      <c r="B49" s="34"/>
      <c r="C49" s="35"/>
      <c r="D49" s="46" t="s">
        <v>53</v>
      </c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6" t="s">
        <v>54</v>
      </c>
      <c r="AI49" s="47"/>
      <c r="AJ49" s="47"/>
      <c r="AK49" s="47"/>
      <c r="AL49" s="47"/>
      <c r="AM49" s="47"/>
      <c r="AN49" s="47"/>
      <c r="AO49" s="47"/>
      <c r="AP49" s="35"/>
      <c r="AQ49" s="35"/>
      <c r="AR49" s="38"/>
    </row>
    <row r="50" spans="2:44" ht="11.25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0"/>
    </row>
    <row r="51" spans="2:44" ht="11.25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0"/>
    </row>
    <row r="52" spans="2:44" ht="11.25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0"/>
    </row>
    <row r="53" spans="2:44" ht="11.25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0"/>
    </row>
    <row r="54" spans="2:44" ht="11.25"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0"/>
    </row>
    <row r="55" spans="2:44" ht="11.25"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0"/>
    </row>
    <row r="56" spans="2:44" ht="11.25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0"/>
    </row>
    <row r="57" spans="2:44" ht="11.25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0"/>
    </row>
    <row r="58" spans="2:44" ht="11.25"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0"/>
    </row>
    <row r="59" spans="2:44" ht="11.25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0"/>
    </row>
    <row r="60" spans="2:44" s="1" customFormat="1" ht="12.75">
      <c r="B60" s="34"/>
      <c r="C60" s="35"/>
      <c r="D60" s="48" t="s">
        <v>55</v>
      </c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48" t="s">
        <v>56</v>
      </c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48" t="s">
        <v>55</v>
      </c>
      <c r="AI60" s="37"/>
      <c r="AJ60" s="37"/>
      <c r="AK60" s="37"/>
      <c r="AL60" s="37"/>
      <c r="AM60" s="48" t="s">
        <v>56</v>
      </c>
      <c r="AN60" s="37"/>
      <c r="AO60" s="37"/>
      <c r="AP60" s="35"/>
      <c r="AQ60" s="35"/>
      <c r="AR60" s="38"/>
    </row>
    <row r="61" spans="2:44" ht="11.25"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0"/>
    </row>
    <row r="62" spans="2:44" ht="11.25"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0"/>
    </row>
    <row r="63" spans="2:44" ht="11.25"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0"/>
    </row>
    <row r="64" spans="2:44" s="1" customFormat="1" ht="12.75">
      <c r="B64" s="34"/>
      <c r="C64" s="35"/>
      <c r="D64" s="46" t="s">
        <v>57</v>
      </c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47"/>
      <c r="AG64" s="47"/>
      <c r="AH64" s="46" t="s">
        <v>58</v>
      </c>
      <c r="AI64" s="47"/>
      <c r="AJ64" s="47"/>
      <c r="AK64" s="47"/>
      <c r="AL64" s="47"/>
      <c r="AM64" s="47"/>
      <c r="AN64" s="47"/>
      <c r="AO64" s="47"/>
      <c r="AP64" s="35"/>
      <c r="AQ64" s="35"/>
      <c r="AR64" s="38"/>
    </row>
    <row r="65" spans="2:44" ht="11.25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0"/>
    </row>
    <row r="66" spans="2:44" ht="11.25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0"/>
    </row>
    <row r="67" spans="2:44" ht="11.25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0"/>
    </row>
    <row r="68" spans="2:44" ht="11.25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0"/>
    </row>
    <row r="69" spans="2:44" ht="11.25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0"/>
    </row>
    <row r="70" spans="2:44" ht="11.25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0"/>
    </row>
    <row r="71" spans="2:44" ht="11.25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0"/>
    </row>
    <row r="72" spans="2:44" ht="11.25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0"/>
    </row>
    <row r="73" spans="2:44" ht="11.25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0"/>
    </row>
    <row r="74" spans="2:44" ht="11.25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0"/>
    </row>
    <row r="75" spans="2:44" s="1" customFormat="1" ht="12.75">
      <c r="B75" s="34"/>
      <c r="C75" s="35"/>
      <c r="D75" s="48" t="s">
        <v>55</v>
      </c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48" t="s">
        <v>56</v>
      </c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48" t="s">
        <v>55</v>
      </c>
      <c r="AI75" s="37"/>
      <c r="AJ75" s="37"/>
      <c r="AK75" s="37"/>
      <c r="AL75" s="37"/>
      <c r="AM75" s="48" t="s">
        <v>56</v>
      </c>
      <c r="AN75" s="37"/>
      <c r="AO75" s="37"/>
      <c r="AP75" s="35"/>
      <c r="AQ75" s="35"/>
      <c r="AR75" s="38"/>
    </row>
    <row r="76" spans="2:44" s="1" customFormat="1" ht="11.25">
      <c r="B76" s="34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35"/>
      <c r="AM76" s="35"/>
      <c r="AN76" s="35"/>
      <c r="AO76" s="35"/>
      <c r="AP76" s="35"/>
      <c r="AQ76" s="35"/>
      <c r="AR76" s="38"/>
    </row>
    <row r="77" spans="2:44" s="1" customFormat="1" ht="6.75" customHeight="1">
      <c r="B77" s="49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  <c r="AJ77" s="50"/>
      <c r="AK77" s="50"/>
      <c r="AL77" s="50"/>
      <c r="AM77" s="50"/>
      <c r="AN77" s="50"/>
      <c r="AO77" s="50"/>
      <c r="AP77" s="50"/>
      <c r="AQ77" s="50"/>
      <c r="AR77" s="38"/>
    </row>
    <row r="81" spans="2:44" s="1" customFormat="1" ht="6.75" customHeight="1">
      <c r="B81" s="51"/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  <c r="V81" s="52"/>
      <c r="W81" s="52"/>
      <c r="X81" s="52"/>
      <c r="Y81" s="52"/>
      <c r="Z81" s="52"/>
      <c r="AA81" s="52"/>
      <c r="AB81" s="52"/>
      <c r="AC81" s="52"/>
      <c r="AD81" s="52"/>
      <c r="AE81" s="52"/>
      <c r="AF81" s="52"/>
      <c r="AG81" s="52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38"/>
    </row>
    <row r="82" spans="2:44" s="1" customFormat="1" ht="24.75" customHeight="1">
      <c r="B82" s="34"/>
      <c r="C82" s="23" t="s">
        <v>59</v>
      </c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35"/>
      <c r="AJ82" s="35"/>
      <c r="AK82" s="35"/>
      <c r="AL82" s="35"/>
      <c r="AM82" s="35"/>
      <c r="AN82" s="35"/>
      <c r="AO82" s="35"/>
      <c r="AP82" s="35"/>
      <c r="AQ82" s="35"/>
      <c r="AR82" s="38"/>
    </row>
    <row r="83" spans="2:44" s="1" customFormat="1" ht="6.75" customHeight="1">
      <c r="B83" s="34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35"/>
      <c r="AJ83" s="35"/>
      <c r="AK83" s="35"/>
      <c r="AL83" s="35"/>
      <c r="AM83" s="35"/>
      <c r="AN83" s="35"/>
      <c r="AO83" s="35"/>
      <c r="AP83" s="35"/>
      <c r="AQ83" s="35"/>
      <c r="AR83" s="38"/>
    </row>
    <row r="84" spans="2:44" s="3" customFormat="1" ht="12" customHeight="1">
      <c r="B84" s="53"/>
      <c r="C84" s="29" t="s">
        <v>13</v>
      </c>
      <c r="D84" s="54"/>
      <c r="E84" s="54"/>
      <c r="F84" s="54"/>
      <c r="G84" s="54"/>
      <c r="H84" s="54"/>
      <c r="I84" s="54"/>
      <c r="J84" s="54"/>
      <c r="K84" s="54"/>
      <c r="L84" s="54" t="str">
        <f>K5</f>
        <v>Cunek631</v>
      </c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54"/>
      <c r="AA84" s="54"/>
      <c r="AB84" s="54"/>
      <c r="AC84" s="54"/>
      <c r="AD84" s="54"/>
      <c r="AE84" s="54"/>
      <c r="AF84" s="54"/>
      <c r="AG84" s="54"/>
      <c r="AH84" s="54"/>
      <c r="AI84" s="54"/>
      <c r="AJ84" s="54"/>
      <c r="AK84" s="54"/>
      <c r="AL84" s="54"/>
      <c r="AM84" s="54"/>
      <c r="AN84" s="54"/>
      <c r="AO84" s="54"/>
      <c r="AP84" s="54"/>
      <c r="AQ84" s="54"/>
      <c r="AR84" s="55"/>
    </row>
    <row r="85" spans="2:44" s="4" customFormat="1" ht="36.75" customHeight="1">
      <c r="B85" s="56"/>
      <c r="C85" s="57" t="s">
        <v>16</v>
      </c>
      <c r="D85" s="58"/>
      <c r="E85" s="58"/>
      <c r="F85" s="58"/>
      <c r="G85" s="58"/>
      <c r="H85" s="58"/>
      <c r="I85" s="58"/>
      <c r="J85" s="58"/>
      <c r="K85" s="58"/>
      <c r="L85" s="293" t="str">
        <f>K6</f>
        <v>Bezbariérový chodník Podlesí nad rybníkem - 2.etapa -vypracováno z projektu DPS</v>
      </c>
      <c r="M85" s="294"/>
      <c r="N85" s="294"/>
      <c r="O85" s="294"/>
      <c r="P85" s="294"/>
      <c r="Q85" s="294"/>
      <c r="R85" s="294"/>
      <c r="S85" s="294"/>
      <c r="T85" s="294"/>
      <c r="U85" s="294"/>
      <c r="V85" s="294"/>
      <c r="W85" s="294"/>
      <c r="X85" s="294"/>
      <c r="Y85" s="294"/>
      <c r="Z85" s="294"/>
      <c r="AA85" s="294"/>
      <c r="AB85" s="294"/>
      <c r="AC85" s="294"/>
      <c r="AD85" s="294"/>
      <c r="AE85" s="294"/>
      <c r="AF85" s="294"/>
      <c r="AG85" s="294"/>
      <c r="AH85" s="294"/>
      <c r="AI85" s="294"/>
      <c r="AJ85" s="294"/>
      <c r="AK85" s="294"/>
      <c r="AL85" s="294"/>
      <c r="AM85" s="294"/>
      <c r="AN85" s="294"/>
      <c r="AO85" s="294"/>
      <c r="AP85" s="58"/>
      <c r="AQ85" s="58"/>
      <c r="AR85" s="59"/>
    </row>
    <row r="86" spans="2:44" s="1" customFormat="1" ht="6.75" customHeight="1">
      <c r="B86" s="34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35"/>
      <c r="AM86" s="35"/>
      <c r="AN86" s="35"/>
      <c r="AO86" s="35"/>
      <c r="AP86" s="35"/>
      <c r="AQ86" s="35"/>
      <c r="AR86" s="38"/>
    </row>
    <row r="87" spans="2:44" s="1" customFormat="1" ht="12" customHeight="1">
      <c r="B87" s="34"/>
      <c r="C87" s="29" t="s">
        <v>22</v>
      </c>
      <c r="D87" s="35"/>
      <c r="E87" s="35"/>
      <c r="F87" s="35"/>
      <c r="G87" s="35"/>
      <c r="H87" s="35"/>
      <c r="I87" s="35"/>
      <c r="J87" s="35"/>
      <c r="K87" s="35"/>
      <c r="L87" s="60" t="str">
        <f>IF(K8="","",K8)</f>
        <v>Valašské Meziříčí - Podlesí</v>
      </c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F87" s="35"/>
      <c r="AG87" s="35"/>
      <c r="AH87" s="35"/>
      <c r="AI87" s="29" t="s">
        <v>24</v>
      </c>
      <c r="AJ87" s="35"/>
      <c r="AK87" s="35"/>
      <c r="AL87" s="35"/>
      <c r="AM87" s="295" t="str">
        <f>IF(AN8="","",AN8)</f>
        <v>13. 4. 2016</v>
      </c>
      <c r="AN87" s="295"/>
      <c r="AO87" s="35"/>
      <c r="AP87" s="35"/>
      <c r="AQ87" s="35"/>
      <c r="AR87" s="38"/>
    </row>
    <row r="88" spans="2:44" s="1" customFormat="1" ht="6.75" customHeight="1">
      <c r="B88" s="34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F88" s="35"/>
      <c r="AG88" s="35"/>
      <c r="AH88" s="35"/>
      <c r="AI88" s="35"/>
      <c r="AJ88" s="35"/>
      <c r="AK88" s="35"/>
      <c r="AL88" s="35"/>
      <c r="AM88" s="35"/>
      <c r="AN88" s="35"/>
      <c r="AO88" s="35"/>
      <c r="AP88" s="35"/>
      <c r="AQ88" s="35"/>
      <c r="AR88" s="38"/>
    </row>
    <row r="89" spans="2:56" s="1" customFormat="1" ht="15" customHeight="1">
      <c r="B89" s="34"/>
      <c r="C89" s="29" t="s">
        <v>28</v>
      </c>
      <c r="D89" s="35"/>
      <c r="E89" s="35"/>
      <c r="F89" s="35"/>
      <c r="G89" s="35"/>
      <c r="H89" s="35"/>
      <c r="I89" s="35"/>
      <c r="J89" s="35"/>
      <c r="K89" s="35"/>
      <c r="L89" s="54" t="str">
        <f>IF(E11="","",E11)</f>
        <v>Město Valašské Meziříčí</v>
      </c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F89" s="35"/>
      <c r="AG89" s="35"/>
      <c r="AH89" s="35"/>
      <c r="AI89" s="29" t="s">
        <v>34</v>
      </c>
      <c r="AJ89" s="35"/>
      <c r="AK89" s="35"/>
      <c r="AL89" s="35"/>
      <c r="AM89" s="291" t="str">
        <f>IF(E17="","",E17)</f>
        <v> </v>
      </c>
      <c r="AN89" s="292"/>
      <c r="AO89" s="292"/>
      <c r="AP89" s="292"/>
      <c r="AQ89" s="35"/>
      <c r="AR89" s="38"/>
      <c r="AS89" s="285" t="s">
        <v>60</v>
      </c>
      <c r="AT89" s="286"/>
      <c r="AU89" s="62"/>
      <c r="AV89" s="62"/>
      <c r="AW89" s="62"/>
      <c r="AX89" s="62"/>
      <c r="AY89" s="62"/>
      <c r="AZ89" s="62"/>
      <c r="BA89" s="62"/>
      <c r="BB89" s="62"/>
      <c r="BC89" s="62"/>
      <c r="BD89" s="63"/>
    </row>
    <row r="90" spans="2:56" s="1" customFormat="1" ht="15" customHeight="1">
      <c r="B90" s="34"/>
      <c r="C90" s="29" t="s">
        <v>32</v>
      </c>
      <c r="D90" s="35"/>
      <c r="E90" s="35"/>
      <c r="F90" s="35"/>
      <c r="G90" s="35"/>
      <c r="H90" s="35"/>
      <c r="I90" s="35"/>
      <c r="J90" s="35"/>
      <c r="K90" s="35"/>
      <c r="L90" s="54">
        <f>IF(E14="Vyplň údaj","",E14)</f>
      </c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F90" s="35"/>
      <c r="AG90" s="35"/>
      <c r="AH90" s="35"/>
      <c r="AI90" s="29" t="s">
        <v>37</v>
      </c>
      <c r="AJ90" s="35"/>
      <c r="AK90" s="35"/>
      <c r="AL90" s="35"/>
      <c r="AM90" s="291" t="str">
        <f>IF(E20="","",E20)</f>
        <v>Fajfrová Irena</v>
      </c>
      <c r="AN90" s="292"/>
      <c r="AO90" s="292"/>
      <c r="AP90" s="292"/>
      <c r="AQ90" s="35"/>
      <c r="AR90" s="38"/>
      <c r="AS90" s="287"/>
      <c r="AT90" s="288"/>
      <c r="AU90" s="64"/>
      <c r="AV90" s="64"/>
      <c r="AW90" s="64"/>
      <c r="AX90" s="64"/>
      <c r="AY90" s="64"/>
      <c r="AZ90" s="64"/>
      <c r="BA90" s="64"/>
      <c r="BB90" s="64"/>
      <c r="BC90" s="64"/>
      <c r="BD90" s="65"/>
    </row>
    <row r="91" spans="2:56" s="1" customFormat="1" ht="10.5" customHeight="1">
      <c r="B91" s="34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F91" s="35"/>
      <c r="AG91" s="35"/>
      <c r="AH91" s="35"/>
      <c r="AI91" s="35"/>
      <c r="AJ91" s="35"/>
      <c r="AK91" s="35"/>
      <c r="AL91" s="35"/>
      <c r="AM91" s="35"/>
      <c r="AN91" s="35"/>
      <c r="AO91" s="35"/>
      <c r="AP91" s="35"/>
      <c r="AQ91" s="35"/>
      <c r="AR91" s="38"/>
      <c r="AS91" s="289"/>
      <c r="AT91" s="290"/>
      <c r="AU91" s="66"/>
      <c r="AV91" s="66"/>
      <c r="AW91" s="66"/>
      <c r="AX91" s="66"/>
      <c r="AY91" s="66"/>
      <c r="AZ91" s="66"/>
      <c r="BA91" s="66"/>
      <c r="BB91" s="66"/>
      <c r="BC91" s="66"/>
      <c r="BD91" s="67"/>
    </row>
    <row r="92" spans="2:56" s="1" customFormat="1" ht="29.25" customHeight="1">
      <c r="B92" s="34"/>
      <c r="C92" s="271" t="s">
        <v>61</v>
      </c>
      <c r="D92" s="272"/>
      <c r="E92" s="272"/>
      <c r="F92" s="272"/>
      <c r="G92" s="272"/>
      <c r="H92" s="68"/>
      <c r="I92" s="273" t="s">
        <v>62</v>
      </c>
      <c r="J92" s="272"/>
      <c r="K92" s="272"/>
      <c r="L92" s="272"/>
      <c r="M92" s="272"/>
      <c r="N92" s="272"/>
      <c r="O92" s="272"/>
      <c r="P92" s="272"/>
      <c r="Q92" s="272"/>
      <c r="R92" s="272"/>
      <c r="S92" s="272"/>
      <c r="T92" s="272"/>
      <c r="U92" s="272"/>
      <c r="V92" s="272"/>
      <c r="W92" s="272"/>
      <c r="X92" s="272"/>
      <c r="Y92" s="272"/>
      <c r="Z92" s="272"/>
      <c r="AA92" s="272"/>
      <c r="AB92" s="272"/>
      <c r="AC92" s="272"/>
      <c r="AD92" s="272"/>
      <c r="AE92" s="272"/>
      <c r="AF92" s="272"/>
      <c r="AG92" s="279" t="s">
        <v>63</v>
      </c>
      <c r="AH92" s="272"/>
      <c r="AI92" s="272"/>
      <c r="AJ92" s="272"/>
      <c r="AK92" s="272"/>
      <c r="AL92" s="272"/>
      <c r="AM92" s="272"/>
      <c r="AN92" s="273" t="s">
        <v>64</v>
      </c>
      <c r="AO92" s="272"/>
      <c r="AP92" s="278"/>
      <c r="AQ92" s="69" t="s">
        <v>65</v>
      </c>
      <c r="AR92" s="38"/>
      <c r="AS92" s="70" t="s">
        <v>66</v>
      </c>
      <c r="AT92" s="71" t="s">
        <v>67</v>
      </c>
      <c r="AU92" s="71" t="s">
        <v>68</v>
      </c>
      <c r="AV92" s="71" t="s">
        <v>69</v>
      </c>
      <c r="AW92" s="71" t="s">
        <v>70</v>
      </c>
      <c r="AX92" s="71" t="s">
        <v>71</v>
      </c>
      <c r="AY92" s="71" t="s">
        <v>72</v>
      </c>
      <c r="AZ92" s="71" t="s">
        <v>73</v>
      </c>
      <c r="BA92" s="71" t="s">
        <v>74</v>
      </c>
      <c r="BB92" s="71" t="s">
        <v>75</v>
      </c>
      <c r="BC92" s="71" t="s">
        <v>76</v>
      </c>
      <c r="BD92" s="72" t="s">
        <v>77</v>
      </c>
    </row>
    <row r="93" spans="2:56" s="1" customFormat="1" ht="10.5" customHeight="1">
      <c r="B93" s="34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F93" s="35"/>
      <c r="AG93" s="35"/>
      <c r="AH93" s="35"/>
      <c r="AI93" s="35"/>
      <c r="AJ93" s="35"/>
      <c r="AK93" s="35"/>
      <c r="AL93" s="35"/>
      <c r="AM93" s="35"/>
      <c r="AN93" s="35"/>
      <c r="AO93" s="35"/>
      <c r="AP93" s="35"/>
      <c r="AQ93" s="35"/>
      <c r="AR93" s="38"/>
      <c r="AS93" s="73"/>
      <c r="AT93" s="74"/>
      <c r="AU93" s="74"/>
      <c r="AV93" s="74"/>
      <c r="AW93" s="74"/>
      <c r="AX93" s="74"/>
      <c r="AY93" s="74"/>
      <c r="AZ93" s="74"/>
      <c r="BA93" s="74"/>
      <c r="BB93" s="74"/>
      <c r="BC93" s="74"/>
      <c r="BD93" s="75"/>
    </row>
    <row r="94" spans="2:90" s="5" customFormat="1" ht="32.25" customHeight="1">
      <c r="B94" s="76"/>
      <c r="C94" s="77" t="s">
        <v>78</v>
      </c>
      <c r="D94" s="78"/>
      <c r="E94" s="78"/>
      <c r="F94" s="78"/>
      <c r="G94" s="78"/>
      <c r="H94" s="78"/>
      <c r="I94" s="78"/>
      <c r="J94" s="78"/>
      <c r="K94" s="78"/>
      <c r="L94" s="78"/>
      <c r="M94" s="78"/>
      <c r="N94" s="78"/>
      <c r="O94" s="78"/>
      <c r="P94" s="78"/>
      <c r="Q94" s="78"/>
      <c r="R94" s="78"/>
      <c r="S94" s="78"/>
      <c r="T94" s="78"/>
      <c r="U94" s="78"/>
      <c r="V94" s="78"/>
      <c r="W94" s="78"/>
      <c r="X94" s="78"/>
      <c r="Y94" s="78"/>
      <c r="Z94" s="78"/>
      <c r="AA94" s="78"/>
      <c r="AB94" s="78"/>
      <c r="AC94" s="78"/>
      <c r="AD94" s="78"/>
      <c r="AE94" s="78"/>
      <c r="AF94" s="78"/>
      <c r="AG94" s="269">
        <f>ROUND(SUM(AG95:AG97),2)</f>
        <v>0</v>
      </c>
      <c r="AH94" s="269"/>
      <c r="AI94" s="269"/>
      <c r="AJ94" s="269"/>
      <c r="AK94" s="269"/>
      <c r="AL94" s="269"/>
      <c r="AM94" s="269"/>
      <c r="AN94" s="270">
        <f>SUM(AG94,AT94)</f>
        <v>0</v>
      </c>
      <c r="AO94" s="270"/>
      <c r="AP94" s="270"/>
      <c r="AQ94" s="80" t="s">
        <v>1</v>
      </c>
      <c r="AR94" s="81"/>
      <c r="AS94" s="82">
        <f>ROUND(SUM(AS95:AS97),2)</f>
        <v>0</v>
      </c>
      <c r="AT94" s="83">
        <f>ROUND(SUM(AV94:AW94),2)</f>
        <v>0</v>
      </c>
      <c r="AU94" s="84">
        <f>ROUND(SUM(AU95:AU97),5)</f>
        <v>0</v>
      </c>
      <c r="AV94" s="83">
        <f>ROUND(AZ94*L29,2)</f>
        <v>0</v>
      </c>
      <c r="AW94" s="83">
        <f>ROUND(BA94*L30,2)</f>
        <v>0</v>
      </c>
      <c r="AX94" s="83">
        <f>ROUND(BB94*L29,2)</f>
        <v>0</v>
      </c>
      <c r="AY94" s="83">
        <f>ROUND(BC94*L30,2)</f>
        <v>0</v>
      </c>
      <c r="AZ94" s="83">
        <f>ROUND(SUM(AZ95:AZ97),2)</f>
        <v>0</v>
      </c>
      <c r="BA94" s="83">
        <f>ROUND(SUM(BA95:BA97),2)</f>
        <v>0</v>
      </c>
      <c r="BB94" s="83">
        <f>ROUND(SUM(BB95:BB97),2)</f>
        <v>0</v>
      </c>
      <c r="BC94" s="83">
        <f>ROUND(SUM(BC95:BC97),2)</f>
        <v>0</v>
      </c>
      <c r="BD94" s="85">
        <f>ROUND(SUM(BD95:BD97),2)</f>
        <v>0</v>
      </c>
      <c r="BS94" s="86" t="s">
        <v>79</v>
      </c>
      <c r="BT94" s="86" t="s">
        <v>80</v>
      </c>
      <c r="BU94" s="87" t="s">
        <v>81</v>
      </c>
      <c r="BV94" s="86" t="s">
        <v>82</v>
      </c>
      <c r="BW94" s="86" t="s">
        <v>5</v>
      </c>
      <c r="BX94" s="86" t="s">
        <v>83</v>
      </c>
      <c r="CL94" s="86" t="s">
        <v>1</v>
      </c>
    </row>
    <row r="95" spans="1:91" s="6" customFormat="1" ht="16.5" customHeight="1">
      <c r="A95" s="88" t="s">
        <v>84</v>
      </c>
      <c r="B95" s="89"/>
      <c r="C95" s="90"/>
      <c r="D95" s="268" t="s">
        <v>85</v>
      </c>
      <c r="E95" s="268"/>
      <c r="F95" s="268"/>
      <c r="G95" s="268"/>
      <c r="H95" s="268"/>
      <c r="I95" s="91"/>
      <c r="J95" s="268" t="s">
        <v>86</v>
      </c>
      <c r="K95" s="268"/>
      <c r="L95" s="268"/>
      <c r="M95" s="268"/>
      <c r="N95" s="268"/>
      <c r="O95" s="268"/>
      <c r="P95" s="268"/>
      <c r="Q95" s="268"/>
      <c r="R95" s="268"/>
      <c r="S95" s="268"/>
      <c r="T95" s="268"/>
      <c r="U95" s="268"/>
      <c r="V95" s="268"/>
      <c r="W95" s="268"/>
      <c r="X95" s="268"/>
      <c r="Y95" s="268"/>
      <c r="Z95" s="268"/>
      <c r="AA95" s="268"/>
      <c r="AB95" s="268"/>
      <c r="AC95" s="268"/>
      <c r="AD95" s="268"/>
      <c r="AE95" s="268"/>
      <c r="AF95" s="268"/>
      <c r="AG95" s="274">
        <f>'001 - SO 01 Chodník'!J30</f>
        <v>0</v>
      </c>
      <c r="AH95" s="275"/>
      <c r="AI95" s="275"/>
      <c r="AJ95" s="275"/>
      <c r="AK95" s="275"/>
      <c r="AL95" s="275"/>
      <c r="AM95" s="275"/>
      <c r="AN95" s="274">
        <f>SUM(AG95,AT95)</f>
        <v>0</v>
      </c>
      <c r="AO95" s="275"/>
      <c r="AP95" s="275"/>
      <c r="AQ95" s="92" t="s">
        <v>87</v>
      </c>
      <c r="AR95" s="93"/>
      <c r="AS95" s="94">
        <v>0</v>
      </c>
      <c r="AT95" s="95">
        <f>ROUND(SUM(AV95:AW95),2)</f>
        <v>0</v>
      </c>
      <c r="AU95" s="96">
        <f>'001 - SO 01 Chodník'!P128</f>
        <v>0</v>
      </c>
      <c r="AV95" s="95">
        <f>'001 - SO 01 Chodník'!J33</f>
        <v>0</v>
      </c>
      <c r="AW95" s="95">
        <f>'001 - SO 01 Chodník'!J34</f>
        <v>0</v>
      </c>
      <c r="AX95" s="95">
        <f>'001 - SO 01 Chodník'!J35</f>
        <v>0</v>
      </c>
      <c r="AY95" s="95">
        <f>'001 - SO 01 Chodník'!J36</f>
        <v>0</v>
      </c>
      <c r="AZ95" s="95">
        <f>'001 - SO 01 Chodník'!F33</f>
        <v>0</v>
      </c>
      <c r="BA95" s="95">
        <f>'001 - SO 01 Chodník'!F34</f>
        <v>0</v>
      </c>
      <c r="BB95" s="95">
        <f>'001 - SO 01 Chodník'!F35</f>
        <v>0</v>
      </c>
      <c r="BC95" s="95">
        <f>'001 - SO 01 Chodník'!F36</f>
        <v>0</v>
      </c>
      <c r="BD95" s="97">
        <f>'001 - SO 01 Chodník'!F37</f>
        <v>0</v>
      </c>
      <c r="BT95" s="98" t="s">
        <v>21</v>
      </c>
      <c r="BV95" s="98" t="s">
        <v>82</v>
      </c>
      <c r="BW95" s="98" t="s">
        <v>88</v>
      </c>
      <c r="BX95" s="98" t="s">
        <v>5</v>
      </c>
      <c r="CL95" s="98" t="s">
        <v>1</v>
      </c>
      <c r="CM95" s="98" t="s">
        <v>89</v>
      </c>
    </row>
    <row r="96" spans="1:91" s="6" customFormat="1" ht="16.5" customHeight="1">
      <c r="A96" s="88" t="s">
        <v>84</v>
      </c>
      <c r="B96" s="89"/>
      <c r="C96" s="90"/>
      <c r="D96" s="268" t="s">
        <v>90</v>
      </c>
      <c r="E96" s="268"/>
      <c r="F96" s="268"/>
      <c r="G96" s="268"/>
      <c r="H96" s="268"/>
      <c r="I96" s="91"/>
      <c r="J96" s="268" t="s">
        <v>91</v>
      </c>
      <c r="K96" s="268"/>
      <c r="L96" s="268"/>
      <c r="M96" s="268"/>
      <c r="N96" s="268"/>
      <c r="O96" s="268"/>
      <c r="P96" s="268"/>
      <c r="Q96" s="268"/>
      <c r="R96" s="268"/>
      <c r="S96" s="268"/>
      <c r="T96" s="268"/>
      <c r="U96" s="268"/>
      <c r="V96" s="268"/>
      <c r="W96" s="268"/>
      <c r="X96" s="268"/>
      <c r="Y96" s="268"/>
      <c r="Z96" s="268"/>
      <c r="AA96" s="268"/>
      <c r="AB96" s="268"/>
      <c r="AC96" s="268"/>
      <c r="AD96" s="268"/>
      <c r="AE96" s="268"/>
      <c r="AF96" s="268"/>
      <c r="AG96" s="274">
        <f>'002 - SO 02 Opěrná zeď'!J30</f>
        <v>0</v>
      </c>
      <c r="AH96" s="275"/>
      <c r="AI96" s="275"/>
      <c r="AJ96" s="275"/>
      <c r="AK96" s="275"/>
      <c r="AL96" s="275"/>
      <c r="AM96" s="275"/>
      <c r="AN96" s="274">
        <f>SUM(AG96,AT96)</f>
        <v>0</v>
      </c>
      <c r="AO96" s="275"/>
      <c r="AP96" s="275"/>
      <c r="AQ96" s="92" t="s">
        <v>87</v>
      </c>
      <c r="AR96" s="93"/>
      <c r="AS96" s="94">
        <v>0</v>
      </c>
      <c r="AT96" s="95">
        <f>ROUND(SUM(AV96:AW96),2)</f>
        <v>0</v>
      </c>
      <c r="AU96" s="96">
        <f>'002 - SO 02 Opěrná zeď'!P131</f>
        <v>0</v>
      </c>
      <c r="AV96" s="95">
        <f>'002 - SO 02 Opěrná zeď'!J33</f>
        <v>0</v>
      </c>
      <c r="AW96" s="95">
        <f>'002 - SO 02 Opěrná zeď'!J34</f>
        <v>0</v>
      </c>
      <c r="AX96" s="95">
        <f>'002 - SO 02 Opěrná zeď'!J35</f>
        <v>0</v>
      </c>
      <c r="AY96" s="95">
        <f>'002 - SO 02 Opěrná zeď'!J36</f>
        <v>0</v>
      </c>
      <c r="AZ96" s="95">
        <f>'002 - SO 02 Opěrná zeď'!F33</f>
        <v>0</v>
      </c>
      <c r="BA96" s="95">
        <f>'002 - SO 02 Opěrná zeď'!F34</f>
        <v>0</v>
      </c>
      <c r="BB96" s="95">
        <f>'002 - SO 02 Opěrná zeď'!F35</f>
        <v>0</v>
      </c>
      <c r="BC96" s="95">
        <f>'002 - SO 02 Opěrná zeď'!F36</f>
        <v>0</v>
      </c>
      <c r="BD96" s="97">
        <f>'002 - SO 02 Opěrná zeď'!F37</f>
        <v>0</v>
      </c>
      <c r="BT96" s="98" t="s">
        <v>21</v>
      </c>
      <c r="BV96" s="98" t="s">
        <v>82</v>
      </c>
      <c r="BW96" s="98" t="s">
        <v>92</v>
      </c>
      <c r="BX96" s="98" t="s">
        <v>5</v>
      </c>
      <c r="CL96" s="98" t="s">
        <v>1</v>
      </c>
      <c r="CM96" s="98" t="s">
        <v>89</v>
      </c>
    </row>
    <row r="97" spans="1:91" s="6" customFormat="1" ht="16.5" customHeight="1">
      <c r="A97" s="88" t="s">
        <v>84</v>
      </c>
      <c r="B97" s="89"/>
      <c r="C97" s="90"/>
      <c r="D97" s="268" t="s">
        <v>93</v>
      </c>
      <c r="E97" s="268"/>
      <c r="F97" s="268"/>
      <c r="G97" s="268"/>
      <c r="H97" s="268"/>
      <c r="I97" s="91"/>
      <c r="J97" s="268" t="s">
        <v>94</v>
      </c>
      <c r="K97" s="268"/>
      <c r="L97" s="268"/>
      <c r="M97" s="268"/>
      <c r="N97" s="268"/>
      <c r="O97" s="268"/>
      <c r="P97" s="268"/>
      <c r="Q97" s="268"/>
      <c r="R97" s="268"/>
      <c r="S97" s="268"/>
      <c r="T97" s="268"/>
      <c r="U97" s="268"/>
      <c r="V97" s="268"/>
      <c r="W97" s="268"/>
      <c r="X97" s="268"/>
      <c r="Y97" s="268"/>
      <c r="Z97" s="268"/>
      <c r="AA97" s="268"/>
      <c r="AB97" s="268"/>
      <c r="AC97" s="268"/>
      <c r="AD97" s="268"/>
      <c r="AE97" s="268"/>
      <c r="AF97" s="268"/>
      <c r="AG97" s="274">
        <f>'003 - SO 03 Kanalizace'!J30</f>
        <v>0</v>
      </c>
      <c r="AH97" s="275"/>
      <c r="AI97" s="275"/>
      <c r="AJ97" s="275"/>
      <c r="AK97" s="275"/>
      <c r="AL97" s="275"/>
      <c r="AM97" s="275"/>
      <c r="AN97" s="274">
        <f>SUM(AG97,AT97)</f>
        <v>0</v>
      </c>
      <c r="AO97" s="275"/>
      <c r="AP97" s="275"/>
      <c r="AQ97" s="92" t="s">
        <v>87</v>
      </c>
      <c r="AR97" s="93"/>
      <c r="AS97" s="99">
        <v>0</v>
      </c>
      <c r="AT97" s="100">
        <f>ROUND(SUM(AV97:AW97),2)</f>
        <v>0</v>
      </c>
      <c r="AU97" s="101">
        <f>'003 - SO 03 Kanalizace'!P127</f>
        <v>0</v>
      </c>
      <c r="AV97" s="100">
        <f>'003 - SO 03 Kanalizace'!J33</f>
        <v>0</v>
      </c>
      <c r="AW97" s="100">
        <f>'003 - SO 03 Kanalizace'!J34</f>
        <v>0</v>
      </c>
      <c r="AX97" s="100">
        <f>'003 - SO 03 Kanalizace'!J35</f>
        <v>0</v>
      </c>
      <c r="AY97" s="100">
        <f>'003 - SO 03 Kanalizace'!J36</f>
        <v>0</v>
      </c>
      <c r="AZ97" s="100">
        <f>'003 - SO 03 Kanalizace'!F33</f>
        <v>0</v>
      </c>
      <c r="BA97" s="100">
        <f>'003 - SO 03 Kanalizace'!F34</f>
        <v>0</v>
      </c>
      <c r="BB97" s="100">
        <f>'003 - SO 03 Kanalizace'!F35</f>
        <v>0</v>
      </c>
      <c r="BC97" s="100">
        <f>'003 - SO 03 Kanalizace'!F36</f>
        <v>0</v>
      </c>
      <c r="BD97" s="102">
        <f>'003 - SO 03 Kanalizace'!F37</f>
        <v>0</v>
      </c>
      <c r="BT97" s="98" t="s">
        <v>21</v>
      </c>
      <c r="BV97" s="98" t="s">
        <v>82</v>
      </c>
      <c r="BW97" s="98" t="s">
        <v>95</v>
      </c>
      <c r="BX97" s="98" t="s">
        <v>5</v>
      </c>
      <c r="CL97" s="98" t="s">
        <v>1</v>
      </c>
      <c r="CM97" s="98" t="s">
        <v>89</v>
      </c>
    </row>
    <row r="98" spans="2:44" s="1" customFormat="1" ht="30" customHeight="1">
      <c r="B98" s="34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35"/>
      <c r="AG98" s="35"/>
      <c r="AH98" s="35"/>
      <c r="AI98" s="35"/>
      <c r="AJ98" s="35"/>
      <c r="AK98" s="35"/>
      <c r="AL98" s="35"/>
      <c r="AM98" s="35"/>
      <c r="AN98" s="35"/>
      <c r="AO98" s="35"/>
      <c r="AP98" s="35"/>
      <c r="AQ98" s="35"/>
      <c r="AR98" s="38"/>
    </row>
    <row r="99" spans="2:44" s="1" customFormat="1" ht="6.75" customHeight="1">
      <c r="B99" s="49"/>
      <c r="C99" s="50"/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0"/>
      <c r="AI99" s="50"/>
      <c r="AJ99" s="50"/>
      <c r="AK99" s="50"/>
      <c r="AL99" s="50"/>
      <c r="AM99" s="50"/>
      <c r="AN99" s="50"/>
      <c r="AO99" s="50"/>
      <c r="AP99" s="50"/>
      <c r="AQ99" s="50"/>
      <c r="AR99" s="38"/>
    </row>
  </sheetData>
  <sheetProtection sheet="1" objects="1" scenarios="1" formatColumns="0" formatRows="0"/>
  <mergeCells count="50">
    <mergeCell ref="W32:AE32"/>
    <mergeCell ref="AK32:AO32"/>
    <mergeCell ref="W33:AE33"/>
    <mergeCell ref="AK33:AO33"/>
    <mergeCell ref="L28:P28"/>
    <mergeCell ref="W28:AE28"/>
    <mergeCell ref="AK28:AO28"/>
    <mergeCell ref="L29:P29"/>
    <mergeCell ref="W31:AE31"/>
    <mergeCell ref="BE5:BE34"/>
    <mergeCell ref="AK26:AO26"/>
    <mergeCell ref="W29:AE29"/>
    <mergeCell ref="AK29:AO29"/>
    <mergeCell ref="W30:AE30"/>
    <mergeCell ref="AR2:BE2"/>
    <mergeCell ref="AS89:AT91"/>
    <mergeCell ref="AM90:AP90"/>
    <mergeCell ref="L85:AO85"/>
    <mergeCell ref="AM87:AN87"/>
    <mergeCell ref="AM89:AP89"/>
    <mergeCell ref="K5:AO5"/>
    <mergeCell ref="K6:AO6"/>
    <mergeCell ref="E14:AJ14"/>
    <mergeCell ref="E23:AN23"/>
    <mergeCell ref="L30:P30"/>
    <mergeCell ref="L31:P31"/>
    <mergeCell ref="L32:P32"/>
    <mergeCell ref="L33:P33"/>
    <mergeCell ref="AN92:AP92"/>
    <mergeCell ref="AG92:AM92"/>
    <mergeCell ref="X35:AB35"/>
    <mergeCell ref="AK35:AO35"/>
    <mergeCell ref="AK30:AO30"/>
    <mergeCell ref="AK31:AO31"/>
    <mergeCell ref="C92:G92"/>
    <mergeCell ref="I92:AF92"/>
    <mergeCell ref="D95:H95"/>
    <mergeCell ref="J95:AF95"/>
    <mergeCell ref="AN95:AP95"/>
    <mergeCell ref="AG95:AM95"/>
    <mergeCell ref="D96:H96"/>
    <mergeCell ref="J96:AF96"/>
    <mergeCell ref="D97:H97"/>
    <mergeCell ref="J97:AF97"/>
    <mergeCell ref="AG94:AM94"/>
    <mergeCell ref="AN94:AP94"/>
    <mergeCell ref="AN96:AP96"/>
    <mergeCell ref="AG96:AM96"/>
    <mergeCell ref="AN97:AP97"/>
    <mergeCell ref="AG97:AM97"/>
  </mergeCells>
  <hyperlinks>
    <hyperlink ref="A95" location="'001 - SO 01 Chodník'!C2" display="/"/>
    <hyperlink ref="A96" location="'002 - SO 02 Opěrná zeď'!C2" display="/"/>
    <hyperlink ref="A97" location="'003 - SO 03 Kanalizace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348"/>
  <sheetViews>
    <sheetView showGridLines="0" zoomScalePageLayoutView="0" workbookViewId="0" topLeftCell="A1">
      <selection activeCell="A1" sqref="A1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103" customWidth="1"/>
    <col min="10" max="11" width="20.1406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56" ht="36.75" customHeight="1">
      <c r="L2" s="284"/>
      <c r="M2" s="284"/>
      <c r="N2" s="284"/>
      <c r="O2" s="284"/>
      <c r="P2" s="284"/>
      <c r="Q2" s="284"/>
      <c r="R2" s="284"/>
      <c r="S2" s="284"/>
      <c r="T2" s="284"/>
      <c r="U2" s="284"/>
      <c r="V2" s="284"/>
      <c r="AT2" s="17" t="s">
        <v>88</v>
      </c>
      <c r="AZ2" s="104" t="s">
        <v>96</v>
      </c>
      <c r="BA2" s="104" t="s">
        <v>1</v>
      </c>
      <c r="BB2" s="104" t="s">
        <v>1</v>
      </c>
      <c r="BC2" s="104" t="s">
        <v>97</v>
      </c>
      <c r="BD2" s="104" t="s">
        <v>89</v>
      </c>
    </row>
    <row r="3" spans="2:56" ht="6.75" customHeight="1">
      <c r="B3" s="105"/>
      <c r="C3" s="106"/>
      <c r="D3" s="106"/>
      <c r="E3" s="106"/>
      <c r="F3" s="106"/>
      <c r="G3" s="106"/>
      <c r="H3" s="106"/>
      <c r="I3" s="107"/>
      <c r="J3" s="106"/>
      <c r="K3" s="106"/>
      <c r="L3" s="20"/>
      <c r="AT3" s="17" t="s">
        <v>89</v>
      </c>
      <c r="AZ3" s="104" t="s">
        <v>98</v>
      </c>
      <c r="BA3" s="104" t="s">
        <v>1</v>
      </c>
      <c r="BB3" s="104" t="s">
        <v>1</v>
      </c>
      <c r="BC3" s="104" t="s">
        <v>99</v>
      </c>
      <c r="BD3" s="104" t="s">
        <v>89</v>
      </c>
    </row>
    <row r="4" spans="2:56" ht="24.75" customHeight="1">
      <c r="B4" s="20"/>
      <c r="D4" s="108" t="s">
        <v>100</v>
      </c>
      <c r="L4" s="20"/>
      <c r="M4" s="109" t="s">
        <v>10</v>
      </c>
      <c r="AT4" s="17" t="s">
        <v>4</v>
      </c>
      <c r="AZ4" s="104" t="s">
        <v>101</v>
      </c>
      <c r="BA4" s="104" t="s">
        <v>1</v>
      </c>
      <c r="BB4" s="104" t="s">
        <v>1</v>
      </c>
      <c r="BC4" s="104" t="s">
        <v>102</v>
      </c>
      <c r="BD4" s="104" t="s">
        <v>89</v>
      </c>
    </row>
    <row r="5" spans="2:56" ht="6.75" customHeight="1">
      <c r="B5" s="20"/>
      <c r="L5" s="20"/>
      <c r="AZ5" s="104" t="s">
        <v>103</v>
      </c>
      <c r="BA5" s="104" t="s">
        <v>1</v>
      </c>
      <c r="BB5" s="104" t="s">
        <v>1</v>
      </c>
      <c r="BC5" s="104" t="s">
        <v>104</v>
      </c>
      <c r="BD5" s="104" t="s">
        <v>89</v>
      </c>
    </row>
    <row r="6" spans="2:56" ht="12" customHeight="1">
      <c r="B6" s="20"/>
      <c r="D6" s="110" t="s">
        <v>16</v>
      </c>
      <c r="L6" s="20"/>
      <c r="AZ6" s="104" t="s">
        <v>105</v>
      </c>
      <c r="BA6" s="104" t="s">
        <v>1</v>
      </c>
      <c r="BB6" s="104" t="s">
        <v>1</v>
      </c>
      <c r="BC6" s="104" t="s">
        <v>106</v>
      </c>
      <c r="BD6" s="104" t="s">
        <v>89</v>
      </c>
    </row>
    <row r="7" spans="2:56" ht="16.5" customHeight="1">
      <c r="B7" s="20"/>
      <c r="E7" s="312" t="str">
        <f>'Rekapitulace stavby'!K6</f>
        <v>Bezbariérový chodník Podlesí nad rybníkem - 2.etapa -vypracováno z projektu DPS</v>
      </c>
      <c r="F7" s="313"/>
      <c r="G7" s="313"/>
      <c r="H7" s="313"/>
      <c r="L7" s="20"/>
      <c r="AZ7" s="104" t="s">
        <v>107</v>
      </c>
      <c r="BA7" s="104" t="s">
        <v>1</v>
      </c>
      <c r="BB7" s="104" t="s">
        <v>1</v>
      </c>
      <c r="BC7" s="104" t="s">
        <v>108</v>
      </c>
      <c r="BD7" s="104" t="s">
        <v>89</v>
      </c>
    </row>
    <row r="8" spans="2:56" s="1" customFormat="1" ht="12" customHeight="1">
      <c r="B8" s="38"/>
      <c r="D8" s="110" t="s">
        <v>109</v>
      </c>
      <c r="I8" s="111"/>
      <c r="L8" s="38"/>
      <c r="AZ8" s="104" t="s">
        <v>110</v>
      </c>
      <c r="BA8" s="104" t="s">
        <v>1</v>
      </c>
      <c r="BB8" s="104" t="s">
        <v>1</v>
      </c>
      <c r="BC8" s="104" t="s">
        <v>111</v>
      </c>
      <c r="BD8" s="104" t="s">
        <v>89</v>
      </c>
    </row>
    <row r="9" spans="2:56" s="1" customFormat="1" ht="36.75" customHeight="1">
      <c r="B9" s="38"/>
      <c r="E9" s="314" t="s">
        <v>112</v>
      </c>
      <c r="F9" s="315"/>
      <c r="G9" s="315"/>
      <c r="H9" s="315"/>
      <c r="I9" s="111"/>
      <c r="L9" s="38"/>
      <c r="AZ9" s="104" t="s">
        <v>113</v>
      </c>
      <c r="BA9" s="104" t="s">
        <v>1</v>
      </c>
      <c r="BB9" s="104" t="s">
        <v>1</v>
      </c>
      <c r="BC9" s="104" t="s">
        <v>114</v>
      </c>
      <c r="BD9" s="104" t="s">
        <v>89</v>
      </c>
    </row>
    <row r="10" spans="2:56" s="1" customFormat="1" ht="11.25">
      <c r="B10" s="38"/>
      <c r="I10" s="111"/>
      <c r="L10" s="38"/>
      <c r="AZ10" s="104" t="s">
        <v>115</v>
      </c>
      <c r="BA10" s="104" t="s">
        <v>1</v>
      </c>
      <c r="BB10" s="104" t="s">
        <v>1</v>
      </c>
      <c r="BC10" s="104" t="s">
        <v>116</v>
      </c>
      <c r="BD10" s="104" t="s">
        <v>89</v>
      </c>
    </row>
    <row r="11" spans="2:12" s="1" customFormat="1" ht="12" customHeight="1">
      <c r="B11" s="38"/>
      <c r="D11" s="110" t="s">
        <v>19</v>
      </c>
      <c r="F11" s="112" t="s">
        <v>1</v>
      </c>
      <c r="I11" s="113" t="s">
        <v>20</v>
      </c>
      <c r="J11" s="112" t="s">
        <v>1</v>
      </c>
      <c r="L11" s="38"/>
    </row>
    <row r="12" spans="2:12" s="1" customFormat="1" ht="12" customHeight="1">
      <c r="B12" s="38"/>
      <c r="D12" s="110" t="s">
        <v>22</v>
      </c>
      <c r="F12" s="112" t="s">
        <v>23</v>
      </c>
      <c r="I12" s="113" t="s">
        <v>24</v>
      </c>
      <c r="J12" s="114" t="str">
        <f>'Rekapitulace stavby'!AN8</f>
        <v>13. 4. 2016</v>
      </c>
      <c r="L12" s="38"/>
    </row>
    <row r="13" spans="2:12" s="1" customFormat="1" ht="10.5" customHeight="1">
      <c r="B13" s="38"/>
      <c r="I13" s="111"/>
      <c r="L13" s="38"/>
    </row>
    <row r="14" spans="2:12" s="1" customFormat="1" ht="12" customHeight="1">
      <c r="B14" s="38"/>
      <c r="D14" s="110" t="s">
        <v>28</v>
      </c>
      <c r="I14" s="113" t="s">
        <v>29</v>
      </c>
      <c r="J14" s="112" t="s">
        <v>1</v>
      </c>
      <c r="L14" s="38"/>
    </row>
    <row r="15" spans="2:12" s="1" customFormat="1" ht="18" customHeight="1">
      <c r="B15" s="38"/>
      <c r="E15" s="112" t="s">
        <v>30</v>
      </c>
      <c r="I15" s="113" t="s">
        <v>31</v>
      </c>
      <c r="J15" s="112" t="s">
        <v>1</v>
      </c>
      <c r="L15" s="38"/>
    </row>
    <row r="16" spans="2:12" s="1" customFormat="1" ht="6.75" customHeight="1">
      <c r="B16" s="38"/>
      <c r="I16" s="111"/>
      <c r="L16" s="38"/>
    </row>
    <row r="17" spans="2:12" s="1" customFormat="1" ht="12" customHeight="1">
      <c r="B17" s="38"/>
      <c r="D17" s="110" t="s">
        <v>32</v>
      </c>
      <c r="I17" s="113" t="s">
        <v>29</v>
      </c>
      <c r="J17" s="30" t="str">
        <f>'Rekapitulace stavby'!AN13</f>
        <v>Vyplň údaj</v>
      </c>
      <c r="L17" s="38"/>
    </row>
    <row r="18" spans="2:12" s="1" customFormat="1" ht="18" customHeight="1">
      <c r="B18" s="38"/>
      <c r="E18" s="316" t="str">
        <f>'Rekapitulace stavby'!E14</f>
        <v>Vyplň údaj</v>
      </c>
      <c r="F18" s="317"/>
      <c r="G18" s="317"/>
      <c r="H18" s="317"/>
      <c r="I18" s="113" t="s">
        <v>31</v>
      </c>
      <c r="J18" s="30" t="str">
        <f>'Rekapitulace stavby'!AN14</f>
        <v>Vyplň údaj</v>
      </c>
      <c r="L18" s="38"/>
    </row>
    <row r="19" spans="2:12" s="1" customFormat="1" ht="6.75" customHeight="1">
      <c r="B19" s="38"/>
      <c r="I19" s="111"/>
      <c r="L19" s="38"/>
    </row>
    <row r="20" spans="2:12" s="1" customFormat="1" ht="12" customHeight="1">
      <c r="B20" s="38"/>
      <c r="D20" s="110" t="s">
        <v>34</v>
      </c>
      <c r="I20" s="113" t="s">
        <v>29</v>
      </c>
      <c r="J20" s="112">
        <f>IF('Rekapitulace stavby'!AN16="","",'Rekapitulace stavby'!AN16)</f>
      </c>
      <c r="L20" s="38"/>
    </row>
    <row r="21" spans="2:12" s="1" customFormat="1" ht="18" customHeight="1">
      <c r="B21" s="38"/>
      <c r="E21" s="112" t="str">
        <f>IF('Rekapitulace stavby'!E17="","",'Rekapitulace stavby'!E17)</f>
        <v> </v>
      </c>
      <c r="I21" s="113" t="s">
        <v>31</v>
      </c>
      <c r="J21" s="112">
        <f>IF('Rekapitulace stavby'!AN17="","",'Rekapitulace stavby'!AN17)</f>
      </c>
      <c r="L21" s="38"/>
    </row>
    <row r="22" spans="2:12" s="1" customFormat="1" ht="6.75" customHeight="1">
      <c r="B22" s="38"/>
      <c r="I22" s="111"/>
      <c r="L22" s="38"/>
    </row>
    <row r="23" spans="2:12" s="1" customFormat="1" ht="12" customHeight="1">
      <c r="B23" s="38"/>
      <c r="D23" s="110" t="s">
        <v>37</v>
      </c>
      <c r="I23" s="113" t="s">
        <v>29</v>
      </c>
      <c r="J23" s="112" t="s">
        <v>1</v>
      </c>
      <c r="L23" s="38"/>
    </row>
    <row r="24" spans="2:12" s="1" customFormat="1" ht="18" customHeight="1">
      <c r="B24" s="38"/>
      <c r="E24" s="112" t="s">
        <v>38</v>
      </c>
      <c r="I24" s="113" t="s">
        <v>31</v>
      </c>
      <c r="J24" s="112" t="s">
        <v>1</v>
      </c>
      <c r="L24" s="38"/>
    </row>
    <row r="25" spans="2:12" s="1" customFormat="1" ht="6.75" customHeight="1">
      <c r="B25" s="38"/>
      <c r="I25" s="111"/>
      <c r="L25" s="38"/>
    </row>
    <row r="26" spans="2:12" s="1" customFormat="1" ht="12" customHeight="1">
      <c r="B26" s="38"/>
      <c r="D26" s="110" t="s">
        <v>39</v>
      </c>
      <c r="I26" s="111"/>
      <c r="L26" s="38"/>
    </row>
    <row r="27" spans="2:12" s="7" customFormat="1" ht="16.5" customHeight="1">
      <c r="B27" s="115"/>
      <c r="E27" s="318" t="s">
        <v>1</v>
      </c>
      <c r="F27" s="318"/>
      <c r="G27" s="318"/>
      <c r="H27" s="318"/>
      <c r="I27" s="116"/>
      <c r="L27" s="115"/>
    </row>
    <row r="28" spans="2:12" s="1" customFormat="1" ht="6.75" customHeight="1">
      <c r="B28" s="38"/>
      <c r="I28" s="111"/>
      <c r="L28" s="38"/>
    </row>
    <row r="29" spans="2:12" s="1" customFormat="1" ht="6.75" customHeight="1">
      <c r="B29" s="38"/>
      <c r="D29" s="62"/>
      <c r="E29" s="62"/>
      <c r="F29" s="62"/>
      <c r="G29" s="62"/>
      <c r="H29" s="62"/>
      <c r="I29" s="117"/>
      <c r="J29" s="62"/>
      <c r="K29" s="62"/>
      <c r="L29" s="38"/>
    </row>
    <row r="30" spans="2:12" s="1" customFormat="1" ht="24.75" customHeight="1">
      <c r="B30" s="38"/>
      <c r="D30" s="118" t="s">
        <v>40</v>
      </c>
      <c r="I30" s="111"/>
      <c r="J30" s="119">
        <f>ROUND(J128,2)</f>
        <v>0</v>
      </c>
      <c r="L30" s="38"/>
    </row>
    <row r="31" spans="2:12" s="1" customFormat="1" ht="6.75" customHeight="1">
      <c r="B31" s="38"/>
      <c r="D31" s="62"/>
      <c r="E31" s="62"/>
      <c r="F31" s="62"/>
      <c r="G31" s="62"/>
      <c r="H31" s="62"/>
      <c r="I31" s="117"/>
      <c r="J31" s="62"/>
      <c r="K31" s="62"/>
      <c r="L31" s="38"/>
    </row>
    <row r="32" spans="2:12" s="1" customFormat="1" ht="14.25" customHeight="1">
      <c r="B32" s="38"/>
      <c r="F32" s="120" t="s">
        <v>42</v>
      </c>
      <c r="I32" s="121" t="s">
        <v>41</v>
      </c>
      <c r="J32" s="120" t="s">
        <v>43</v>
      </c>
      <c r="L32" s="38"/>
    </row>
    <row r="33" spans="2:12" s="1" customFormat="1" ht="14.25" customHeight="1">
      <c r="B33" s="38"/>
      <c r="D33" s="122" t="s">
        <v>44</v>
      </c>
      <c r="E33" s="110" t="s">
        <v>45</v>
      </c>
      <c r="F33" s="123">
        <f>ROUND((SUM(BE128:BE347)),2)</f>
        <v>0</v>
      </c>
      <c r="I33" s="124">
        <v>0.21</v>
      </c>
      <c r="J33" s="123">
        <f>ROUND(((SUM(BE128:BE347))*I33),2)</f>
        <v>0</v>
      </c>
      <c r="L33" s="38"/>
    </row>
    <row r="34" spans="2:12" s="1" customFormat="1" ht="14.25" customHeight="1">
      <c r="B34" s="38"/>
      <c r="E34" s="110" t="s">
        <v>46</v>
      </c>
      <c r="F34" s="123">
        <f>ROUND((SUM(BF128:BF347)),2)</f>
        <v>0</v>
      </c>
      <c r="I34" s="124">
        <v>0.15</v>
      </c>
      <c r="J34" s="123">
        <f>ROUND(((SUM(BF128:BF347))*I34),2)</f>
        <v>0</v>
      </c>
      <c r="L34" s="38"/>
    </row>
    <row r="35" spans="2:12" s="1" customFormat="1" ht="14.25" customHeight="1" hidden="1">
      <c r="B35" s="38"/>
      <c r="E35" s="110" t="s">
        <v>47</v>
      </c>
      <c r="F35" s="123">
        <f>ROUND((SUM(BG128:BG347)),2)</f>
        <v>0</v>
      </c>
      <c r="I35" s="124">
        <v>0.21</v>
      </c>
      <c r="J35" s="123">
        <f>0</f>
        <v>0</v>
      </c>
      <c r="L35" s="38"/>
    </row>
    <row r="36" spans="2:12" s="1" customFormat="1" ht="14.25" customHeight="1" hidden="1">
      <c r="B36" s="38"/>
      <c r="E36" s="110" t="s">
        <v>48</v>
      </c>
      <c r="F36" s="123">
        <f>ROUND((SUM(BH128:BH347)),2)</f>
        <v>0</v>
      </c>
      <c r="I36" s="124">
        <v>0.15</v>
      </c>
      <c r="J36" s="123">
        <f>0</f>
        <v>0</v>
      </c>
      <c r="L36" s="38"/>
    </row>
    <row r="37" spans="2:12" s="1" customFormat="1" ht="14.25" customHeight="1" hidden="1">
      <c r="B37" s="38"/>
      <c r="E37" s="110" t="s">
        <v>49</v>
      </c>
      <c r="F37" s="123">
        <f>ROUND((SUM(BI128:BI347)),2)</f>
        <v>0</v>
      </c>
      <c r="I37" s="124">
        <v>0</v>
      </c>
      <c r="J37" s="123">
        <f>0</f>
        <v>0</v>
      </c>
      <c r="L37" s="38"/>
    </row>
    <row r="38" spans="2:12" s="1" customFormat="1" ht="6.75" customHeight="1">
      <c r="B38" s="38"/>
      <c r="I38" s="111"/>
      <c r="L38" s="38"/>
    </row>
    <row r="39" spans="2:12" s="1" customFormat="1" ht="24.75" customHeight="1">
      <c r="B39" s="38"/>
      <c r="C39" s="125"/>
      <c r="D39" s="126" t="s">
        <v>50</v>
      </c>
      <c r="E39" s="127"/>
      <c r="F39" s="127"/>
      <c r="G39" s="128" t="s">
        <v>51</v>
      </c>
      <c r="H39" s="129" t="s">
        <v>52</v>
      </c>
      <c r="I39" s="130"/>
      <c r="J39" s="131">
        <f>SUM(J30:J37)</f>
        <v>0</v>
      </c>
      <c r="K39" s="132"/>
      <c r="L39" s="38"/>
    </row>
    <row r="40" spans="2:12" s="1" customFormat="1" ht="14.25" customHeight="1">
      <c r="B40" s="38"/>
      <c r="I40" s="111"/>
      <c r="L40" s="38"/>
    </row>
    <row r="41" spans="2:12" ht="14.25" customHeight="1">
      <c r="B41" s="20"/>
      <c r="L41" s="20"/>
    </row>
    <row r="42" spans="2:12" ht="14.25" customHeight="1">
      <c r="B42" s="20"/>
      <c r="L42" s="20"/>
    </row>
    <row r="43" spans="2:12" ht="14.25" customHeight="1">
      <c r="B43" s="20"/>
      <c r="L43" s="20"/>
    </row>
    <row r="44" spans="2:12" ht="14.25" customHeight="1">
      <c r="B44" s="20"/>
      <c r="L44" s="20"/>
    </row>
    <row r="45" spans="2:12" ht="14.25" customHeight="1">
      <c r="B45" s="20"/>
      <c r="L45" s="20"/>
    </row>
    <row r="46" spans="2:12" ht="14.25" customHeight="1">
      <c r="B46" s="20"/>
      <c r="L46" s="20"/>
    </row>
    <row r="47" spans="2:12" ht="14.25" customHeight="1">
      <c r="B47" s="20"/>
      <c r="L47" s="20"/>
    </row>
    <row r="48" spans="2:12" ht="14.25" customHeight="1">
      <c r="B48" s="20"/>
      <c r="L48" s="20"/>
    </row>
    <row r="49" spans="2:12" ht="14.25" customHeight="1">
      <c r="B49" s="20"/>
      <c r="L49" s="20"/>
    </row>
    <row r="50" spans="2:12" s="1" customFormat="1" ht="14.25" customHeight="1">
      <c r="B50" s="38"/>
      <c r="D50" s="133" t="s">
        <v>53</v>
      </c>
      <c r="E50" s="134"/>
      <c r="F50" s="134"/>
      <c r="G50" s="133" t="s">
        <v>54</v>
      </c>
      <c r="H50" s="134"/>
      <c r="I50" s="135"/>
      <c r="J50" s="134"/>
      <c r="K50" s="134"/>
      <c r="L50" s="38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2:12" s="1" customFormat="1" ht="12.75">
      <c r="B61" s="38"/>
      <c r="D61" s="136" t="s">
        <v>55</v>
      </c>
      <c r="E61" s="137"/>
      <c r="F61" s="138" t="s">
        <v>56</v>
      </c>
      <c r="G61" s="136" t="s">
        <v>55</v>
      </c>
      <c r="H61" s="137"/>
      <c r="I61" s="139"/>
      <c r="J61" s="140" t="s">
        <v>56</v>
      </c>
      <c r="K61" s="137"/>
      <c r="L61" s="38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2:12" s="1" customFormat="1" ht="12.75">
      <c r="B65" s="38"/>
      <c r="D65" s="133" t="s">
        <v>57</v>
      </c>
      <c r="E65" s="134"/>
      <c r="F65" s="134"/>
      <c r="G65" s="133" t="s">
        <v>58</v>
      </c>
      <c r="H65" s="134"/>
      <c r="I65" s="135"/>
      <c r="J65" s="134"/>
      <c r="K65" s="134"/>
      <c r="L65" s="38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2:12" s="1" customFormat="1" ht="12.75">
      <c r="B76" s="38"/>
      <c r="D76" s="136" t="s">
        <v>55</v>
      </c>
      <c r="E76" s="137"/>
      <c r="F76" s="138" t="s">
        <v>56</v>
      </c>
      <c r="G76" s="136" t="s">
        <v>55</v>
      </c>
      <c r="H76" s="137"/>
      <c r="I76" s="139"/>
      <c r="J76" s="140" t="s">
        <v>56</v>
      </c>
      <c r="K76" s="137"/>
      <c r="L76" s="38"/>
    </row>
    <row r="77" spans="2:12" s="1" customFormat="1" ht="14.25" customHeight="1">
      <c r="B77" s="141"/>
      <c r="C77" s="142"/>
      <c r="D77" s="142"/>
      <c r="E77" s="142"/>
      <c r="F77" s="142"/>
      <c r="G77" s="142"/>
      <c r="H77" s="142"/>
      <c r="I77" s="143"/>
      <c r="J77" s="142"/>
      <c r="K77" s="142"/>
      <c r="L77" s="38"/>
    </row>
    <row r="81" spans="2:12" s="1" customFormat="1" ht="6.75" customHeight="1" hidden="1">
      <c r="B81" s="144"/>
      <c r="C81" s="145"/>
      <c r="D81" s="145"/>
      <c r="E81" s="145"/>
      <c r="F81" s="145"/>
      <c r="G81" s="145"/>
      <c r="H81" s="145"/>
      <c r="I81" s="146"/>
      <c r="J81" s="145"/>
      <c r="K81" s="145"/>
      <c r="L81" s="38"/>
    </row>
    <row r="82" spans="2:12" s="1" customFormat="1" ht="24.75" customHeight="1" hidden="1">
      <c r="B82" s="34"/>
      <c r="C82" s="23" t="s">
        <v>117</v>
      </c>
      <c r="D82" s="35"/>
      <c r="E82" s="35"/>
      <c r="F82" s="35"/>
      <c r="G82" s="35"/>
      <c r="H82" s="35"/>
      <c r="I82" s="111"/>
      <c r="J82" s="35"/>
      <c r="K82" s="35"/>
      <c r="L82" s="38"/>
    </row>
    <row r="83" spans="2:12" s="1" customFormat="1" ht="6.75" customHeight="1" hidden="1">
      <c r="B83" s="34"/>
      <c r="C83" s="35"/>
      <c r="D83" s="35"/>
      <c r="E83" s="35"/>
      <c r="F83" s="35"/>
      <c r="G83" s="35"/>
      <c r="H83" s="35"/>
      <c r="I83" s="111"/>
      <c r="J83" s="35"/>
      <c r="K83" s="35"/>
      <c r="L83" s="38"/>
    </row>
    <row r="84" spans="2:12" s="1" customFormat="1" ht="12" customHeight="1" hidden="1">
      <c r="B84" s="34"/>
      <c r="C84" s="29" t="s">
        <v>16</v>
      </c>
      <c r="D84" s="35"/>
      <c r="E84" s="35"/>
      <c r="F84" s="35"/>
      <c r="G84" s="35"/>
      <c r="H84" s="35"/>
      <c r="I84" s="111"/>
      <c r="J84" s="35"/>
      <c r="K84" s="35"/>
      <c r="L84" s="38"/>
    </row>
    <row r="85" spans="2:12" s="1" customFormat="1" ht="16.5" customHeight="1" hidden="1">
      <c r="B85" s="34"/>
      <c r="C85" s="35"/>
      <c r="D85" s="35"/>
      <c r="E85" s="310" t="str">
        <f>E7</f>
        <v>Bezbariérový chodník Podlesí nad rybníkem - 2.etapa -vypracováno z projektu DPS</v>
      </c>
      <c r="F85" s="311"/>
      <c r="G85" s="311"/>
      <c r="H85" s="311"/>
      <c r="I85" s="111"/>
      <c r="J85" s="35"/>
      <c r="K85" s="35"/>
      <c r="L85" s="38"/>
    </row>
    <row r="86" spans="2:12" s="1" customFormat="1" ht="12" customHeight="1" hidden="1">
      <c r="B86" s="34"/>
      <c r="C86" s="29" t="s">
        <v>109</v>
      </c>
      <c r="D86" s="35"/>
      <c r="E86" s="35"/>
      <c r="F86" s="35"/>
      <c r="G86" s="35"/>
      <c r="H86" s="35"/>
      <c r="I86" s="111"/>
      <c r="J86" s="35"/>
      <c r="K86" s="35"/>
      <c r="L86" s="38"/>
    </row>
    <row r="87" spans="2:12" s="1" customFormat="1" ht="16.5" customHeight="1" hidden="1">
      <c r="B87" s="34"/>
      <c r="C87" s="35"/>
      <c r="D87" s="35"/>
      <c r="E87" s="293" t="str">
        <f>E9</f>
        <v>001 - SO 01 Chodník</v>
      </c>
      <c r="F87" s="309"/>
      <c r="G87" s="309"/>
      <c r="H87" s="309"/>
      <c r="I87" s="111"/>
      <c r="J87" s="35"/>
      <c r="K87" s="35"/>
      <c r="L87" s="38"/>
    </row>
    <row r="88" spans="2:12" s="1" customFormat="1" ht="6.75" customHeight="1" hidden="1">
      <c r="B88" s="34"/>
      <c r="C88" s="35"/>
      <c r="D88" s="35"/>
      <c r="E88" s="35"/>
      <c r="F88" s="35"/>
      <c r="G88" s="35"/>
      <c r="H88" s="35"/>
      <c r="I88" s="111"/>
      <c r="J88" s="35"/>
      <c r="K88" s="35"/>
      <c r="L88" s="38"/>
    </row>
    <row r="89" spans="2:12" s="1" customFormat="1" ht="12" customHeight="1" hidden="1">
      <c r="B89" s="34"/>
      <c r="C89" s="29" t="s">
        <v>22</v>
      </c>
      <c r="D89" s="35"/>
      <c r="E89" s="35"/>
      <c r="F89" s="27" t="str">
        <f>F12</f>
        <v>Valašské Meziříčí - Podlesí</v>
      </c>
      <c r="G89" s="35"/>
      <c r="H89" s="35"/>
      <c r="I89" s="113" t="s">
        <v>24</v>
      </c>
      <c r="J89" s="61" t="str">
        <f>IF(J12="","",J12)</f>
        <v>13. 4. 2016</v>
      </c>
      <c r="K89" s="35"/>
      <c r="L89" s="38"/>
    </row>
    <row r="90" spans="2:12" s="1" customFormat="1" ht="6.75" customHeight="1" hidden="1">
      <c r="B90" s="34"/>
      <c r="C90" s="35"/>
      <c r="D90" s="35"/>
      <c r="E90" s="35"/>
      <c r="F90" s="35"/>
      <c r="G90" s="35"/>
      <c r="H90" s="35"/>
      <c r="I90" s="111"/>
      <c r="J90" s="35"/>
      <c r="K90" s="35"/>
      <c r="L90" s="38"/>
    </row>
    <row r="91" spans="2:12" s="1" customFormat="1" ht="15" customHeight="1" hidden="1">
      <c r="B91" s="34"/>
      <c r="C91" s="29" t="s">
        <v>28</v>
      </c>
      <c r="D91" s="35"/>
      <c r="E91" s="35"/>
      <c r="F91" s="27" t="str">
        <f>E15</f>
        <v>Město Valašské Meziříčí</v>
      </c>
      <c r="G91" s="35"/>
      <c r="H91" s="35"/>
      <c r="I91" s="113" t="s">
        <v>34</v>
      </c>
      <c r="J91" s="32" t="str">
        <f>E21</f>
        <v> </v>
      </c>
      <c r="K91" s="35"/>
      <c r="L91" s="38"/>
    </row>
    <row r="92" spans="2:12" s="1" customFormat="1" ht="15" customHeight="1" hidden="1">
      <c r="B92" s="34"/>
      <c r="C92" s="29" t="s">
        <v>32</v>
      </c>
      <c r="D92" s="35"/>
      <c r="E92" s="35"/>
      <c r="F92" s="27" t="str">
        <f>IF(E18="","",E18)</f>
        <v>Vyplň údaj</v>
      </c>
      <c r="G92" s="35"/>
      <c r="H92" s="35"/>
      <c r="I92" s="113" t="s">
        <v>37</v>
      </c>
      <c r="J92" s="32" t="str">
        <f>E24</f>
        <v>Fajfrová Irena</v>
      </c>
      <c r="K92" s="35"/>
      <c r="L92" s="38"/>
    </row>
    <row r="93" spans="2:12" s="1" customFormat="1" ht="9.75" customHeight="1" hidden="1">
      <c r="B93" s="34"/>
      <c r="C93" s="35"/>
      <c r="D93" s="35"/>
      <c r="E93" s="35"/>
      <c r="F93" s="35"/>
      <c r="G93" s="35"/>
      <c r="H93" s="35"/>
      <c r="I93" s="111"/>
      <c r="J93" s="35"/>
      <c r="K93" s="35"/>
      <c r="L93" s="38"/>
    </row>
    <row r="94" spans="2:12" s="1" customFormat="1" ht="29.25" customHeight="1" hidden="1">
      <c r="B94" s="34"/>
      <c r="C94" s="147" t="s">
        <v>118</v>
      </c>
      <c r="D94" s="148"/>
      <c r="E94" s="148"/>
      <c r="F94" s="148"/>
      <c r="G94" s="148"/>
      <c r="H94" s="148"/>
      <c r="I94" s="149"/>
      <c r="J94" s="150" t="s">
        <v>119</v>
      </c>
      <c r="K94" s="148"/>
      <c r="L94" s="38"/>
    </row>
    <row r="95" spans="2:12" s="1" customFormat="1" ht="9.75" customHeight="1" hidden="1">
      <c r="B95" s="34"/>
      <c r="C95" s="35"/>
      <c r="D95" s="35"/>
      <c r="E95" s="35"/>
      <c r="F95" s="35"/>
      <c r="G95" s="35"/>
      <c r="H95" s="35"/>
      <c r="I95" s="111"/>
      <c r="J95" s="35"/>
      <c r="K95" s="35"/>
      <c r="L95" s="38"/>
    </row>
    <row r="96" spans="2:47" s="1" customFormat="1" ht="22.5" customHeight="1" hidden="1">
      <c r="B96" s="34"/>
      <c r="C96" s="151" t="s">
        <v>120</v>
      </c>
      <c r="D96" s="35"/>
      <c r="E96" s="35"/>
      <c r="F96" s="35"/>
      <c r="G96" s="35"/>
      <c r="H96" s="35"/>
      <c r="I96" s="111"/>
      <c r="J96" s="79">
        <f>J128</f>
        <v>0</v>
      </c>
      <c r="K96" s="35"/>
      <c r="L96" s="38"/>
      <c r="AU96" s="17" t="s">
        <v>121</v>
      </c>
    </row>
    <row r="97" spans="2:12" s="8" customFormat="1" ht="24.75" customHeight="1" hidden="1">
      <c r="B97" s="152"/>
      <c r="C97" s="153"/>
      <c r="D97" s="154" t="s">
        <v>122</v>
      </c>
      <c r="E97" s="155"/>
      <c r="F97" s="155"/>
      <c r="G97" s="155"/>
      <c r="H97" s="155"/>
      <c r="I97" s="156"/>
      <c r="J97" s="157">
        <f>J129</f>
        <v>0</v>
      </c>
      <c r="K97" s="153"/>
      <c r="L97" s="158"/>
    </row>
    <row r="98" spans="2:12" s="9" customFormat="1" ht="19.5" customHeight="1" hidden="1">
      <c r="B98" s="159"/>
      <c r="C98" s="160"/>
      <c r="D98" s="161" t="s">
        <v>123</v>
      </c>
      <c r="E98" s="162"/>
      <c r="F98" s="162"/>
      <c r="G98" s="162"/>
      <c r="H98" s="162"/>
      <c r="I98" s="163"/>
      <c r="J98" s="164">
        <f>J130</f>
        <v>0</v>
      </c>
      <c r="K98" s="160"/>
      <c r="L98" s="165"/>
    </row>
    <row r="99" spans="2:12" s="9" customFormat="1" ht="19.5" customHeight="1" hidden="1">
      <c r="B99" s="159"/>
      <c r="C99" s="160"/>
      <c r="D99" s="161" t="s">
        <v>124</v>
      </c>
      <c r="E99" s="162"/>
      <c r="F99" s="162"/>
      <c r="G99" s="162"/>
      <c r="H99" s="162"/>
      <c r="I99" s="163"/>
      <c r="J99" s="164">
        <f>J225</f>
        <v>0</v>
      </c>
      <c r="K99" s="160"/>
      <c r="L99" s="165"/>
    </row>
    <row r="100" spans="2:12" s="9" customFormat="1" ht="19.5" customHeight="1" hidden="1">
      <c r="B100" s="159"/>
      <c r="C100" s="160"/>
      <c r="D100" s="161" t="s">
        <v>125</v>
      </c>
      <c r="E100" s="162"/>
      <c r="F100" s="162"/>
      <c r="G100" s="162"/>
      <c r="H100" s="162"/>
      <c r="I100" s="163"/>
      <c r="J100" s="164">
        <f>J273</f>
        <v>0</v>
      </c>
      <c r="K100" s="160"/>
      <c r="L100" s="165"/>
    </row>
    <row r="101" spans="2:12" s="9" customFormat="1" ht="19.5" customHeight="1" hidden="1">
      <c r="B101" s="159"/>
      <c r="C101" s="160"/>
      <c r="D101" s="161" t="s">
        <v>126</v>
      </c>
      <c r="E101" s="162"/>
      <c r="F101" s="162"/>
      <c r="G101" s="162"/>
      <c r="H101" s="162"/>
      <c r="I101" s="163"/>
      <c r="J101" s="164">
        <f>J289</f>
        <v>0</v>
      </c>
      <c r="K101" s="160"/>
      <c r="L101" s="165"/>
    </row>
    <row r="102" spans="2:12" s="9" customFormat="1" ht="19.5" customHeight="1" hidden="1">
      <c r="B102" s="159"/>
      <c r="C102" s="160"/>
      <c r="D102" s="161" t="s">
        <v>127</v>
      </c>
      <c r="E102" s="162"/>
      <c r="F102" s="162"/>
      <c r="G102" s="162"/>
      <c r="H102" s="162"/>
      <c r="I102" s="163"/>
      <c r="J102" s="164">
        <f>J301</f>
        <v>0</v>
      </c>
      <c r="K102" s="160"/>
      <c r="L102" s="165"/>
    </row>
    <row r="103" spans="2:12" s="8" customFormat="1" ht="24.75" customHeight="1" hidden="1">
      <c r="B103" s="152"/>
      <c r="C103" s="153"/>
      <c r="D103" s="154" t="s">
        <v>128</v>
      </c>
      <c r="E103" s="155"/>
      <c r="F103" s="155"/>
      <c r="G103" s="155"/>
      <c r="H103" s="155"/>
      <c r="I103" s="156"/>
      <c r="J103" s="157">
        <f>J303</f>
        <v>0</v>
      </c>
      <c r="K103" s="153"/>
      <c r="L103" s="158"/>
    </row>
    <row r="104" spans="2:12" s="9" customFormat="1" ht="19.5" customHeight="1" hidden="1">
      <c r="B104" s="159"/>
      <c r="C104" s="160"/>
      <c r="D104" s="161" t="s">
        <v>129</v>
      </c>
      <c r="E104" s="162"/>
      <c r="F104" s="162"/>
      <c r="G104" s="162"/>
      <c r="H104" s="162"/>
      <c r="I104" s="163"/>
      <c r="J104" s="164">
        <f>J304</f>
        <v>0</v>
      </c>
      <c r="K104" s="160"/>
      <c r="L104" s="165"/>
    </row>
    <row r="105" spans="2:12" s="9" customFormat="1" ht="19.5" customHeight="1" hidden="1">
      <c r="B105" s="159"/>
      <c r="C105" s="160"/>
      <c r="D105" s="161" t="s">
        <v>130</v>
      </c>
      <c r="E105" s="162"/>
      <c r="F105" s="162"/>
      <c r="G105" s="162"/>
      <c r="H105" s="162"/>
      <c r="I105" s="163"/>
      <c r="J105" s="164">
        <f>J314</f>
        <v>0</v>
      </c>
      <c r="K105" s="160"/>
      <c r="L105" s="165"/>
    </row>
    <row r="106" spans="2:12" s="9" customFormat="1" ht="19.5" customHeight="1" hidden="1">
      <c r="B106" s="159"/>
      <c r="C106" s="160"/>
      <c r="D106" s="161" t="s">
        <v>131</v>
      </c>
      <c r="E106" s="162"/>
      <c r="F106" s="162"/>
      <c r="G106" s="162"/>
      <c r="H106" s="162"/>
      <c r="I106" s="163"/>
      <c r="J106" s="164">
        <f>J323</f>
        <v>0</v>
      </c>
      <c r="K106" s="160"/>
      <c r="L106" s="165"/>
    </row>
    <row r="107" spans="2:12" s="9" customFormat="1" ht="19.5" customHeight="1" hidden="1">
      <c r="B107" s="159"/>
      <c r="C107" s="160"/>
      <c r="D107" s="161" t="s">
        <v>132</v>
      </c>
      <c r="E107" s="162"/>
      <c r="F107" s="162"/>
      <c r="G107" s="162"/>
      <c r="H107" s="162"/>
      <c r="I107" s="163"/>
      <c r="J107" s="164">
        <f>J329</f>
        <v>0</v>
      </c>
      <c r="K107" s="160"/>
      <c r="L107" s="165"/>
    </row>
    <row r="108" spans="2:12" s="9" customFormat="1" ht="19.5" customHeight="1" hidden="1">
      <c r="B108" s="159"/>
      <c r="C108" s="160"/>
      <c r="D108" s="161" t="s">
        <v>133</v>
      </c>
      <c r="E108" s="162"/>
      <c r="F108" s="162"/>
      <c r="G108" s="162"/>
      <c r="H108" s="162"/>
      <c r="I108" s="163"/>
      <c r="J108" s="164">
        <f>J334</f>
        <v>0</v>
      </c>
      <c r="K108" s="160"/>
      <c r="L108" s="165"/>
    </row>
    <row r="109" spans="2:12" s="1" customFormat="1" ht="21.75" customHeight="1" hidden="1">
      <c r="B109" s="34"/>
      <c r="C109" s="35"/>
      <c r="D109" s="35"/>
      <c r="E109" s="35"/>
      <c r="F109" s="35"/>
      <c r="G109" s="35"/>
      <c r="H109" s="35"/>
      <c r="I109" s="111"/>
      <c r="J109" s="35"/>
      <c r="K109" s="35"/>
      <c r="L109" s="38"/>
    </row>
    <row r="110" spans="2:12" s="1" customFormat="1" ht="6.75" customHeight="1" hidden="1">
      <c r="B110" s="49"/>
      <c r="C110" s="50"/>
      <c r="D110" s="50"/>
      <c r="E110" s="50"/>
      <c r="F110" s="50"/>
      <c r="G110" s="50"/>
      <c r="H110" s="50"/>
      <c r="I110" s="143"/>
      <c r="J110" s="50"/>
      <c r="K110" s="50"/>
      <c r="L110" s="38"/>
    </row>
    <row r="111" ht="11.25" hidden="1"/>
    <row r="112" ht="11.25" hidden="1"/>
    <row r="113" ht="11.25" hidden="1"/>
    <row r="114" spans="2:12" s="1" customFormat="1" ht="6.75" customHeight="1">
      <c r="B114" s="51"/>
      <c r="C114" s="52"/>
      <c r="D114" s="52"/>
      <c r="E114" s="52"/>
      <c r="F114" s="52"/>
      <c r="G114" s="52"/>
      <c r="H114" s="52"/>
      <c r="I114" s="146"/>
      <c r="J114" s="52"/>
      <c r="K114" s="52"/>
      <c r="L114" s="38"/>
    </row>
    <row r="115" spans="2:12" s="1" customFormat="1" ht="24.75" customHeight="1">
      <c r="B115" s="34"/>
      <c r="C115" s="23" t="s">
        <v>134</v>
      </c>
      <c r="D115" s="35"/>
      <c r="E115" s="35"/>
      <c r="F115" s="35"/>
      <c r="G115" s="35"/>
      <c r="H115" s="35"/>
      <c r="I115" s="111"/>
      <c r="J115" s="35"/>
      <c r="K115" s="35"/>
      <c r="L115" s="38"/>
    </row>
    <row r="116" spans="2:12" s="1" customFormat="1" ht="6.75" customHeight="1">
      <c r="B116" s="34"/>
      <c r="C116" s="35"/>
      <c r="D116" s="35"/>
      <c r="E116" s="35"/>
      <c r="F116" s="35"/>
      <c r="G116" s="35"/>
      <c r="H116" s="35"/>
      <c r="I116" s="111"/>
      <c r="J116" s="35"/>
      <c r="K116" s="35"/>
      <c r="L116" s="38"/>
    </row>
    <row r="117" spans="2:12" s="1" customFormat="1" ht="12" customHeight="1">
      <c r="B117" s="34"/>
      <c r="C117" s="29" t="s">
        <v>16</v>
      </c>
      <c r="D117" s="35"/>
      <c r="E117" s="35"/>
      <c r="F117" s="35"/>
      <c r="G117" s="35"/>
      <c r="H117" s="35"/>
      <c r="I117" s="111"/>
      <c r="J117" s="35"/>
      <c r="K117" s="35"/>
      <c r="L117" s="38"/>
    </row>
    <row r="118" spans="2:12" s="1" customFormat="1" ht="16.5" customHeight="1">
      <c r="B118" s="34"/>
      <c r="C118" s="35"/>
      <c r="D118" s="35"/>
      <c r="E118" s="310" t="str">
        <f>E7</f>
        <v>Bezbariérový chodník Podlesí nad rybníkem - 2.etapa -vypracováno z projektu DPS</v>
      </c>
      <c r="F118" s="311"/>
      <c r="G118" s="311"/>
      <c r="H118" s="311"/>
      <c r="I118" s="111"/>
      <c r="J118" s="35"/>
      <c r="K118" s="35"/>
      <c r="L118" s="38"/>
    </row>
    <row r="119" spans="2:12" s="1" customFormat="1" ht="12" customHeight="1">
      <c r="B119" s="34"/>
      <c r="C119" s="29" t="s">
        <v>109</v>
      </c>
      <c r="D119" s="35"/>
      <c r="E119" s="35"/>
      <c r="F119" s="35"/>
      <c r="G119" s="35"/>
      <c r="H119" s="35"/>
      <c r="I119" s="111"/>
      <c r="J119" s="35"/>
      <c r="K119" s="35"/>
      <c r="L119" s="38"/>
    </row>
    <row r="120" spans="2:12" s="1" customFormat="1" ht="16.5" customHeight="1">
      <c r="B120" s="34"/>
      <c r="C120" s="35"/>
      <c r="D120" s="35"/>
      <c r="E120" s="293" t="str">
        <f>E9</f>
        <v>001 - SO 01 Chodník</v>
      </c>
      <c r="F120" s="309"/>
      <c r="G120" s="309"/>
      <c r="H120" s="309"/>
      <c r="I120" s="111"/>
      <c r="J120" s="35"/>
      <c r="K120" s="35"/>
      <c r="L120" s="38"/>
    </row>
    <row r="121" spans="2:12" s="1" customFormat="1" ht="6.75" customHeight="1">
      <c r="B121" s="34"/>
      <c r="C121" s="35"/>
      <c r="D121" s="35"/>
      <c r="E121" s="35"/>
      <c r="F121" s="35"/>
      <c r="G121" s="35"/>
      <c r="H121" s="35"/>
      <c r="I121" s="111"/>
      <c r="J121" s="35"/>
      <c r="K121" s="35"/>
      <c r="L121" s="38"/>
    </row>
    <row r="122" spans="2:12" s="1" customFormat="1" ht="12" customHeight="1">
      <c r="B122" s="34"/>
      <c r="C122" s="29" t="s">
        <v>22</v>
      </c>
      <c r="D122" s="35"/>
      <c r="E122" s="35"/>
      <c r="F122" s="27" t="str">
        <f>F12</f>
        <v>Valašské Meziříčí - Podlesí</v>
      </c>
      <c r="G122" s="35"/>
      <c r="H122" s="35"/>
      <c r="I122" s="113" t="s">
        <v>24</v>
      </c>
      <c r="J122" s="61" t="str">
        <f>IF(J12="","",J12)</f>
        <v>13. 4. 2016</v>
      </c>
      <c r="K122" s="35"/>
      <c r="L122" s="38"/>
    </row>
    <row r="123" spans="2:12" s="1" customFormat="1" ht="6.75" customHeight="1">
      <c r="B123" s="34"/>
      <c r="C123" s="35"/>
      <c r="D123" s="35"/>
      <c r="E123" s="35"/>
      <c r="F123" s="35"/>
      <c r="G123" s="35"/>
      <c r="H123" s="35"/>
      <c r="I123" s="111"/>
      <c r="J123" s="35"/>
      <c r="K123" s="35"/>
      <c r="L123" s="38"/>
    </row>
    <row r="124" spans="2:12" s="1" customFormat="1" ht="15" customHeight="1">
      <c r="B124" s="34"/>
      <c r="C124" s="29" t="s">
        <v>28</v>
      </c>
      <c r="D124" s="35"/>
      <c r="E124" s="35"/>
      <c r="F124" s="27" t="str">
        <f>E15</f>
        <v>Město Valašské Meziříčí</v>
      </c>
      <c r="G124" s="35"/>
      <c r="H124" s="35"/>
      <c r="I124" s="113" t="s">
        <v>34</v>
      </c>
      <c r="J124" s="32" t="str">
        <f>E21</f>
        <v> </v>
      </c>
      <c r="K124" s="35"/>
      <c r="L124" s="38"/>
    </row>
    <row r="125" spans="2:12" s="1" customFormat="1" ht="15" customHeight="1">
      <c r="B125" s="34"/>
      <c r="C125" s="29" t="s">
        <v>32</v>
      </c>
      <c r="D125" s="35"/>
      <c r="E125" s="35"/>
      <c r="F125" s="27" t="str">
        <f>IF(E18="","",E18)</f>
        <v>Vyplň údaj</v>
      </c>
      <c r="G125" s="35"/>
      <c r="H125" s="35"/>
      <c r="I125" s="113" t="s">
        <v>37</v>
      </c>
      <c r="J125" s="32" t="str">
        <f>E24</f>
        <v>Fajfrová Irena</v>
      </c>
      <c r="K125" s="35"/>
      <c r="L125" s="38"/>
    </row>
    <row r="126" spans="2:12" s="1" customFormat="1" ht="9.75" customHeight="1">
      <c r="B126" s="34"/>
      <c r="C126" s="35"/>
      <c r="D126" s="35"/>
      <c r="E126" s="35"/>
      <c r="F126" s="35"/>
      <c r="G126" s="35"/>
      <c r="H126" s="35"/>
      <c r="I126" s="111"/>
      <c r="J126" s="35"/>
      <c r="K126" s="35"/>
      <c r="L126" s="38"/>
    </row>
    <row r="127" spans="2:20" s="10" customFormat="1" ht="29.25" customHeight="1">
      <c r="B127" s="166"/>
      <c r="C127" s="167" t="s">
        <v>135</v>
      </c>
      <c r="D127" s="168" t="s">
        <v>65</v>
      </c>
      <c r="E127" s="168" t="s">
        <v>61</v>
      </c>
      <c r="F127" s="168" t="s">
        <v>62</v>
      </c>
      <c r="G127" s="168" t="s">
        <v>136</v>
      </c>
      <c r="H127" s="168" t="s">
        <v>137</v>
      </c>
      <c r="I127" s="169" t="s">
        <v>138</v>
      </c>
      <c r="J127" s="168" t="s">
        <v>119</v>
      </c>
      <c r="K127" s="170" t="s">
        <v>139</v>
      </c>
      <c r="L127" s="171"/>
      <c r="M127" s="70" t="s">
        <v>1</v>
      </c>
      <c r="N127" s="71" t="s">
        <v>44</v>
      </c>
      <c r="O127" s="71" t="s">
        <v>140</v>
      </c>
      <c r="P127" s="71" t="s">
        <v>141</v>
      </c>
      <c r="Q127" s="71" t="s">
        <v>142</v>
      </c>
      <c r="R127" s="71" t="s">
        <v>143</v>
      </c>
      <c r="S127" s="71" t="s">
        <v>144</v>
      </c>
      <c r="T127" s="72" t="s">
        <v>145</v>
      </c>
    </row>
    <row r="128" spans="2:63" s="1" customFormat="1" ht="22.5" customHeight="1">
      <c r="B128" s="34"/>
      <c r="C128" s="77" t="s">
        <v>146</v>
      </c>
      <c r="D128" s="35"/>
      <c r="E128" s="35"/>
      <c r="F128" s="35"/>
      <c r="G128" s="35"/>
      <c r="H128" s="35"/>
      <c r="I128" s="111"/>
      <c r="J128" s="172">
        <f>BK128</f>
        <v>0</v>
      </c>
      <c r="K128" s="35"/>
      <c r="L128" s="38"/>
      <c r="M128" s="73"/>
      <c r="N128" s="74"/>
      <c r="O128" s="74"/>
      <c r="P128" s="173">
        <f>P129+P303</f>
        <v>0</v>
      </c>
      <c r="Q128" s="74"/>
      <c r="R128" s="173">
        <f>R129+R303</f>
        <v>171.93719800000002</v>
      </c>
      <c r="S128" s="74"/>
      <c r="T128" s="174">
        <f>T129+T303</f>
        <v>201.768</v>
      </c>
      <c r="AT128" s="17" t="s">
        <v>79</v>
      </c>
      <c r="AU128" s="17" t="s">
        <v>121</v>
      </c>
      <c r="BK128" s="175">
        <f>BK129+BK303</f>
        <v>0</v>
      </c>
    </row>
    <row r="129" spans="2:63" s="11" customFormat="1" ht="25.5" customHeight="1">
      <c r="B129" s="176"/>
      <c r="C129" s="177"/>
      <c r="D129" s="178" t="s">
        <v>79</v>
      </c>
      <c r="E129" s="179" t="s">
        <v>147</v>
      </c>
      <c r="F129" s="179" t="s">
        <v>148</v>
      </c>
      <c r="G129" s="177"/>
      <c r="H129" s="177"/>
      <c r="I129" s="180"/>
      <c r="J129" s="181">
        <f>BK129</f>
        <v>0</v>
      </c>
      <c r="K129" s="177"/>
      <c r="L129" s="182"/>
      <c r="M129" s="183"/>
      <c r="N129" s="184"/>
      <c r="O129" s="184"/>
      <c r="P129" s="185">
        <f>P130+P225+P273+P289+P301</f>
        <v>0</v>
      </c>
      <c r="Q129" s="184"/>
      <c r="R129" s="185">
        <f>R130+R225+R273+R289+R301</f>
        <v>171.93719800000002</v>
      </c>
      <c r="S129" s="184"/>
      <c r="T129" s="186">
        <f>T130+T225+T273+T289+T301</f>
        <v>201.768</v>
      </c>
      <c r="AR129" s="187" t="s">
        <v>21</v>
      </c>
      <c r="AT129" s="188" t="s">
        <v>79</v>
      </c>
      <c r="AU129" s="188" t="s">
        <v>80</v>
      </c>
      <c r="AY129" s="187" t="s">
        <v>149</v>
      </c>
      <c r="BK129" s="189">
        <f>BK130+BK225+BK273+BK289+BK301</f>
        <v>0</v>
      </c>
    </row>
    <row r="130" spans="2:63" s="11" customFormat="1" ht="22.5" customHeight="1">
      <c r="B130" s="176"/>
      <c r="C130" s="177"/>
      <c r="D130" s="178" t="s">
        <v>79</v>
      </c>
      <c r="E130" s="190" t="s">
        <v>21</v>
      </c>
      <c r="F130" s="190" t="s">
        <v>150</v>
      </c>
      <c r="G130" s="177"/>
      <c r="H130" s="177"/>
      <c r="I130" s="180"/>
      <c r="J130" s="191">
        <f>BK130</f>
        <v>0</v>
      </c>
      <c r="K130" s="177"/>
      <c r="L130" s="182"/>
      <c r="M130" s="183"/>
      <c r="N130" s="184"/>
      <c r="O130" s="184"/>
      <c r="P130" s="185">
        <f>SUM(P131:P224)</f>
        <v>0</v>
      </c>
      <c r="Q130" s="184"/>
      <c r="R130" s="185">
        <f>SUM(R131:R224)</f>
        <v>0.00962</v>
      </c>
      <c r="S130" s="184"/>
      <c r="T130" s="186">
        <f>SUM(T131:T224)</f>
        <v>201.768</v>
      </c>
      <c r="AR130" s="187" t="s">
        <v>21</v>
      </c>
      <c r="AT130" s="188" t="s">
        <v>79</v>
      </c>
      <c r="AU130" s="188" t="s">
        <v>21</v>
      </c>
      <c r="AY130" s="187" t="s">
        <v>149</v>
      </c>
      <c r="BK130" s="189">
        <f>SUM(BK131:BK224)</f>
        <v>0</v>
      </c>
    </row>
    <row r="131" spans="2:65" s="1" customFormat="1" ht="16.5" customHeight="1">
      <c r="B131" s="34"/>
      <c r="C131" s="192" t="s">
        <v>21</v>
      </c>
      <c r="D131" s="192" t="s">
        <v>151</v>
      </c>
      <c r="E131" s="193" t="s">
        <v>152</v>
      </c>
      <c r="F131" s="194" t="s">
        <v>153</v>
      </c>
      <c r="G131" s="195" t="s">
        <v>154</v>
      </c>
      <c r="H131" s="196">
        <v>4</v>
      </c>
      <c r="I131" s="197"/>
      <c r="J131" s="198">
        <f aca="true" t="shared" si="0" ref="J131:J144">ROUND(I131*H131,2)</f>
        <v>0</v>
      </c>
      <c r="K131" s="194" t="s">
        <v>155</v>
      </c>
      <c r="L131" s="38"/>
      <c r="M131" s="199" t="s">
        <v>1</v>
      </c>
      <c r="N131" s="200" t="s">
        <v>45</v>
      </c>
      <c r="O131" s="66"/>
      <c r="P131" s="201">
        <f aca="true" t="shared" si="1" ref="P131:P144">O131*H131</f>
        <v>0</v>
      </c>
      <c r="Q131" s="201">
        <v>0</v>
      </c>
      <c r="R131" s="201">
        <f aca="true" t="shared" si="2" ref="R131:R144">Q131*H131</f>
        <v>0</v>
      </c>
      <c r="S131" s="201">
        <v>0</v>
      </c>
      <c r="T131" s="202">
        <f aca="true" t="shared" si="3" ref="T131:T144">S131*H131</f>
        <v>0</v>
      </c>
      <c r="AR131" s="203" t="s">
        <v>156</v>
      </c>
      <c r="AT131" s="203" t="s">
        <v>151</v>
      </c>
      <c r="AU131" s="203" t="s">
        <v>89</v>
      </c>
      <c r="AY131" s="17" t="s">
        <v>149</v>
      </c>
      <c r="BE131" s="204">
        <f aca="true" t="shared" si="4" ref="BE131:BE144">IF(N131="základní",J131,0)</f>
        <v>0</v>
      </c>
      <c r="BF131" s="204">
        <f aca="true" t="shared" si="5" ref="BF131:BF144">IF(N131="snížená",J131,0)</f>
        <v>0</v>
      </c>
      <c r="BG131" s="204">
        <f aca="true" t="shared" si="6" ref="BG131:BG144">IF(N131="zákl. přenesená",J131,0)</f>
        <v>0</v>
      </c>
      <c r="BH131" s="204">
        <f aca="true" t="shared" si="7" ref="BH131:BH144">IF(N131="sníž. přenesená",J131,0)</f>
        <v>0</v>
      </c>
      <c r="BI131" s="204">
        <f aca="true" t="shared" si="8" ref="BI131:BI144">IF(N131="nulová",J131,0)</f>
        <v>0</v>
      </c>
      <c r="BJ131" s="17" t="s">
        <v>21</v>
      </c>
      <c r="BK131" s="204">
        <f aca="true" t="shared" si="9" ref="BK131:BK144">ROUND(I131*H131,2)</f>
        <v>0</v>
      </c>
      <c r="BL131" s="17" t="s">
        <v>156</v>
      </c>
      <c r="BM131" s="203" t="s">
        <v>157</v>
      </c>
    </row>
    <row r="132" spans="2:65" s="1" customFormat="1" ht="16.5" customHeight="1">
      <c r="B132" s="34"/>
      <c r="C132" s="192" t="s">
        <v>89</v>
      </c>
      <c r="D132" s="192" t="s">
        <v>151</v>
      </c>
      <c r="E132" s="193" t="s">
        <v>158</v>
      </c>
      <c r="F132" s="194" t="s">
        <v>159</v>
      </c>
      <c r="G132" s="195" t="s">
        <v>154</v>
      </c>
      <c r="H132" s="196">
        <v>10</v>
      </c>
      <c r="I132" s="197"/>
      <c r="J132" s="198">
        <f t="shared" si="0"/>
        <v>0</v>
      </c>
      <c r="K132" s="194" t="s">
        <v>155</v>
      </c>
      <c r="L132" s="38"/>
      <c r="M132" s="199" t="s">
        <v>1</v>
      </c>
      <c r="N132" s="200" t="s">
        <v>45</v>
      </c>
      <c r="O132" s="66"/>
      <c r="P132" s="201">
        <f t="shared" si="1"/>
        <v>0</v>
      </c>
      <c r="Q132" s="201">
        <v>0</v>
      </c>
      <c r="R132" s="201">
        <f t="shared" si="2"/>
        <v>0</v>
      </c>
      <c r="S132" s="201">
        <v>0</v>
      </c>
      <c r="T132" s="202">
        <f t="shared" si="3"/>
        <v>0</v>
      </c>
      <c r="AR132" s="203" t="s">
        <v>156</v>
      </c>
      <c r="AT132" s="203" t="s">
        <v>151</v>
      </c>
      <c r="AU132" s="203" t="s">
        <v>89</v>
      </c>
      <c r="AY132" s="17" t="s">
        <v>149</v>
      </c>
      <c r="BE132" s="204">
        <f t="shared" si="4"/>
        <v>0</v>
      </c>
      <c r="BF132" s="204">
        <f t="shared" si="5"/>
        <v>0</v>
      </c>
      <c r="BG132" s="204">
        <f t="shared" si="6"/>
        <v>0</v>
      </c>
      <c r="BH132" s="204">
        <f t="shared" si="7"/>
        <v>0</v>
      </c>
      <c r="BI132" s="204">
        <f t="shared" si="8"/>
        <v>0</v>
      </c>
      <c r="BJ132" s="17" t="s">
        <v>21</v>
      </c>
      <c r="BK132" s="204">
        <f t="shared" si="9"/>
        <v>0</v>
      </c>
      <c r="BL132" s="17" t="s">
        <v>156</v>
      </c>
      <c r="BM132" s="203" t="s">
        <v>160</v>
      </c>
    </row>
    <row r="133" spans="2:65" s="1" customFormat="1" ht="16.5" customHeight="1">
      <c r="B133" s="34"/>
      <c r="C133" s="192" t="s">
        <v>161</v>
      </c>
      <c r="D133" s="192" t="s">
        <v>151</v>
      </c>
      <c r="E133" s="193" t="s">
        <v>162</v>
      </c>
      <c r="F133" s="194" t="s">
        <v>163</v>
      </c>
      <c r="G133" s="195" t="s">
        <v>154</v>
      </c>
      <c r="H133" s="196">
        <v>16</v>
      </c>
      <c r="I133" s="197"/>
      <c r="J133" s="198">
        <f t="shared" si="0"/>
        <v>0</v>
      </c>
      <c r="K133" s="194" t="s">
        <v>155</v>
      </c>
      <c r="L133" s="38"/>
      <c r="M133" s="199" t="s">
        <v>1</v>
      </c>
      <c r="N133" s="200" t="s">
        <v>45</v>
      </c>
      <c r="O133" s="66"/>
      <c r="P133" s="201">
        <f t="shared" si="1"/>
        <v>0</v>
      </c>
      <c r="Q133" s="201">
        <v>0</v>
      </c>
      <c r="R133" s="201">
        <f t="shared" si="2"/>
        <v>0</v>
      </c>
      <c r="S133" s="201">
        <v>0</v>
      </c>
      <c r="T133" s="202">
        <f t="shared" si="3"/>
        <v>0</v>
      </c>
      <c r="AR133" s="203" t="s">
        <v>156</v>
      </c>
      <c r="AT133" s="203" t="s">
        <v>151</v>
      </c>
      <c r="AU133" s="203" t="s">
        <v>89</v>
      </c>
      <c r="AY133" s="17" t="s">
        <v>149</v>
      </c>
      <c r="BE133" s="204">
        <f t="shared" si="4"/>
        <v>0</v>
      </c>
      <c r="BF133" s="204">
        <f t="shared" si="5"/>
        <v>0</v>
      </c>
      <c r="BG133" s="204">
        <f t="shared" si="6"/>
        <v>0</v>
      </c>
      <c r="BH133" s="204">
        <f t="shared" si="7"/>
        <v>0</v>
      </c>
      <c r="BI133" s="204">
        <f t="shared" si="8"/>
        <v>0</v>
      </c>
      <c r="BJ133" s="17" t="s">
        <v>21</v>
      </c>
      <c r="BK133" s="204">
        <f t="shared" si="9"/>
        <v>0</v>
      </c>
      <c r="BL133" s="17" t="s">
        <v>156</v>
      </c>
      <c r="BM133" s="203" t="s">
        <v>164</v>
      </c>
    </row>
    <row r="134" spans="2:65" s="1" customFormat="1" ht="16.5" customHeight="1">
      <c r="B134" s="34"/>
      <c r="C134" s="192" t="s">
        <v>156</v>
      </c>
      <c r="D134" s="192" t="s">
        <v>151</v>
      </c>
      <c r="E134" s="193" t="s">
        <v>165</v>
      </c>
      <c r="F134" s="194" t="s">
        <v>166</v>
      </c>
      <c r="G134" s="195" t="s">
        <v>154</v>
      </c>
      <c r="H134" s="196">
        <v>15</v>
      </c>
      <c r="I134" s="197"/>
      <c r="J134" s="198">
        <f t="shared" si="0"/>
        <v>0</v>
      </c>
      <c r="K134" s="194" t="s">
        <v>155</v>
      </c>
      <c r="L134" s="38"/>
      <c r="M134" s="199" t="s">
        <v>1</v>
      </c>
      <c r="N134" s="200" t="s">
        <v>45</v>
      </c>
      <c r="O134" s="66"/>
      <c r="P134" s="201">
        <f t="shared" si="1"/>
        <v>0</v>
      </c>
      <c r="Q134" s="201">
        <v>0</v>
      </c>
      <c r="R134" s="201">
        <f t="shared" si="2"/>
        <v>0</v>
      </c>
      <c r="S134" s="201">
        <v>0</v>
      </c>
      <c r="T134" s="202">
        <f t="shared" si="3"/>
        <v>0</v>
      </c>
      <c r="AR134" s="203" t="s">
        <v>156</v>
      </c>
      <c r="AT134" s="203" t="s">
        <v>151</v>
      </c>
      <c r="AU134" s="203" t="s">
        <v>89</v>
      </c>
      <c r="AY134" s="17" t="s">
        <v>149</v>
      </c>
      <c r="BE134" s="204">
        <f t="shared" si="4"/>
        <v>0</v>
      </c>
      <c r="BF134" s="204">
        <f t="shared" si="5"/>
        <v>0</v>
      </c>
      <c r="BG134" s="204">
        <f t="shared" si="6"/>
        <v>0</v>
      </c>
      <c r="BH134" s="204">
        <f t="shared" si="7"/>
        <v>0</v>
      </c>
      <c r="BI134" s="204">
        <f t="shared" si="8"/>
        <v>0</v>
      </c>
      <c r="BJ134" s="17" t="s">
        <v>21</v>
      </c>
      <c r="BK134" s="204">
        <f t="shared" si="9"/>
        <v>0</v>
      </c>
      <c r="BL134" s="17" t="s">
        <v>156</v>
      </c>
      <c r="BM134" s="203" t="s">
        <v>167</v>
      </c>
    </row>
    <row r="135" spans="2:65" s="1" customFormat="1" ht="16.5" customHeight="1">
      <c r="B135" s="34"/>
      <c r="C135" s="192" t="s">
        <v>168</v>
      </c>
      <c r="D135" s="192" t="s">
        <v>151</v>
      </c>
      <c r="E135" s="193" t="s">
        <v>169</v>
      </c>
      <c r="F135" s="194" t="s">
        <v>170</v>
      </c>
      <c r="G135" s="195" t="s">
        <v>154</v>
      </c>
      <c r="H135" s="196">
        <v>10</v>
      </c>
      <c r="I135" s="197"/>
      <c r="J135" s="198">
        <f t="shared" si="0"/>
        <v>0</v>
      </c>
      <c r="K135" s="194" t="s">
        <v>155</v>
      </c>
      <c r="L135" s="38"/>
      <c r="M135" s="199" t="s">
        <v>1</v>
      </c>
      <c r="N135" s="200" t="s">
        <v>45</v>
      </c>
      <c r="O135" s="66"/>
      <c r="P135" s="201">
        <f t="shared" si="1"/>
        <v>0</v>
      </c>
      <c r="Q135" s="201">
        <v>0</v>
      </c>
      <c r="R135" s="201">
        <f t="shared" si="2"/>
        <v>0</v>
      </c>
      <c r="S135" s="201">
        <v>0</v>
      </c>
      <c r="T135" s="202">
        <f t="shared" si="3"/>
        <v>0</v>
      </c>
      <c r="AR135" s="203" t="s">
        <v>156</v>
      </c>
      <c r="AT135" s="203" t="s">
        <v>151</v>
      </c>
      <c r="AU135" s="203" t="s">
        <v>89</v>
      </c>
      <c r="AY135" s="17" t="s">
        <v>149</v>
      </c>
      <c r="BE135" s="204">
        <f t="shared" si="4"/>
        <v>0</v>
      </c>
      <c r="BF135" s="204">
        <f t="shared" si="5"/>
        <v>0</v>
      </c>
      <c r="BG135" s="204">
        <f t="shared" si="6"/>
        <v>0</v>
      </c>
      <c r="BH135" s="204">
        <f t="shared" si="7"/>
        <v>0</v>
      </c>
      <c r="BI135" s="204">
        <f t="shared" si="8"/>
        <v>0</v>
      </c>
      <c r="BJ135" s="17" t="s">
        <v>21</v>
      </c>
      <c r="BK135" s="204">
        <f t="shared" si="9"/>
        <v>0</v>
      </c>
      <c r="BL135" s="17" t="s">
        <v>156</v>
      </c>
      <c r="BM135" s="203" t="s">
        <v>171</v>
      </c>
    </row>
    <row r="136" spans="2:65" s="1" customFormat="1" ht="24" customHeight="1">
      <c r="B136" s="34"/>
      <c r="C136" s="192" t="s">
        <v>172</v>
      </c>
      <c r="D136" s="192" t="s">
        <v>151</v>
      </c>
      <c r="E136" s="193" t="s">
        <v>173</v>
      </c>
      <c r="F136" s="194" t="s">
        <v>174</v>
      </c>
      <c r="G136" s="195" t="s">
        <v>154</v>
      </c>
      <c r="H136" s="196">
        <v>3</v>
      </c>
      <c r="I136" s="197"/>
      <c r="J136" s="198">
        <f t="shared" si="0"/>
        <v>0</v>
      </c>
      <c r="K136" s="194" t="s">
        <v>155</v>
      </c>
      <c r="L136" s="38"/>
      <c r="M136" s="199" t="s">
        <v>1</v>
      </c>
      <c r="N136" s="200" t="s">
        <v>45</v>
      </c>
      <c r="O136" s="66"/>
      <c r="P136" s="201">
        <f t="shared" si="1"/>
        <v>0</v>
      </c>
      <c r="Q136" s="201">
        <v>0</v>
      </c>
      <c r="R136" s="201">
        <f t="shared" si="2"/>
        <v>0</v>
      </c>
      <c r="S136" s="201">
        <v>0</v>
      </c>
      <c r="T136" s="202">
        <f t="shared" si="3"/>
        <v>0</v>
      </c>
      <c r="AR136" s="203" t="s">
        <v>156</v>
      </c>
      <c r="AT136" s="203" t="s">
        <v>151</v>
      </c>
      <c r="AU136" s="203" t="s">
        <v>89</v>
      </c>
      <c r="AY136" s="17" t="s">
        <v>149</v>
      </c>
      <c r="BE136" s="204">
        <f t="shared" si="4"/>
        <v>0</v>
      </c>
      <c r="BF136" s="204">
        <f t="shared" si="5"/>
        <v>0</v>
      </c>
      <c r="BG136" s="204">
        <f t="shared" si="6"/>
        <v>0</v>
      </c>
      <c r="BH136" s="204">
        <f t="shared" si="7"/>
        <v>0</v>
      </c>
      <c r="BI136" s="204">
        <f t="shared" si="8"/>
        <v>0</v>
      </c>
      <c r="BJ136" s="17" t="s">
        <v>21</v>
      </c>
      <c r="BK136" s="204">
        <f t="shared" si="9"/>
        <v>0</v>
      </c>
      <c r="BL136" s="17" t="s">
        <v>156</v>
      </c>
      <c r="BM136" s="203" t="s">
        <v>175</v>
      </c>
    </row>
    <row r="137" spans="2:65" s="1" customFormat="1" ht="24" customHeight="1">
      <c r="B137" s="34"/>
      <c r="C137" s="192" t="s">
        <v>176</v>
      </c>
      <c r="D137" s="192" t="s">
        <v>151</v>
      </c>
      <c r="E137" s="193" t="s">
        <v>177</v>
      </c>
      <c r="F137" s="194" t="s">
        <v>178</v>
      </c>
      <c r="G137" s="195" t="s">
        <v>154</v>
      </c>
      <c r="H137" s="196">
        <v>1</v>
      </c>
      <c r="I137" s="197"/>
      <c r="J137" s="198">
        <f t="shared" si="0"/>
        <v>0</v>
      </c>
      <c r="K137" s="194" t="s">
        <v>155</v>
      </c>
      <c r="L137" s="38"/>
      <c r="M137" s="199" t="s">
        <v>1</v>
      </c>
      <c r="N137" s="200" t="s">
        <v>45</v>
      </c>
      <c r="O137" s="66"/>
      <c r="P137" s="201">
        <f t="shared" si="1"/>
        <v>0</v>
      </c>
      <c r="Q137" s="201">
        <v>0</v>
      </c>
      <c r="R137" s="201">
        <f t="shared" si="2"/>
        <v>0</v>
      </c>
      <c r="S137" s="201">
        <v>0</v>
      </c>
      <c r="T137" s="202">
        <f t="shared" si="3"/>
        <v>0</v>
      </c>
      <c r="AR137" s="203" t="s">
        <v>156</v>
      </c>
      <c r="AT137" s="203" t="s">
        <v>151</v>
      </c>
      <c r="AU137" s="203" t="s">
        <v>89</v>
      </c>
      <c r="AY137" s="17" t="s">
        <v>149</v>
      </c>
      <c r="BE137" s="204">
        <f t="shared" si="4"/>
        <v>0</v>
      </c>
      <c r="BF137" s="204">
        <f t="shared" si="5"/>
        <v>0</v>
      </c>
      <c r="BG137" s="204">
        <f t="shared" si="6"/>
        <v>0</v>
      </c>
      <c r="BH137" s="204">
        <f t="shared" si="7"/>
        <v>0</v>
      </c>
      <c r="BI137" s="204">
        <f t="shared" si="8"/>
        <v>0</v>
      </c>
      <c r="BJ137" s="17" t="s">
        <v>21</v>
      </c>
      <c r="BK137" s="204">
        <f t="shared" si="9"/>
        <v>0</v>
      </c>
      <c r="BL137" s="17" t="s">
        <v>156</v>
      </c>
      <c r="BM137" s="203" t="s">
        <v>179</v>
      </c>
    </row>
    <row r="138" spans="2:65" s="1" customFormat="1" ht="24" customHeight="1">
      <c r="B138" s="34"/>
      <c r="C138" s="192" t="s">
        <v>180</v>
      </c>
      <c r="D138" s="192" t="s">
        <v>151</v>
      </c>
      <c r="E138" s="193" t="s">
        <v>181</v>
      </c>
      <c r="F138" s="194" t="s">
        <v>182</v>
      </c>
      <c r="G138" s="195" t="s">
        <v>154</v>
      </c>
      <c r="H138" s="196">
        <v>5</v>
      </c>
      <c r="I138" s="197"/>
      <c r="J138" s="198">
        <f t="shared" si="0"/>
        <v>0</v>
      </c>
      <c r="K138" s="194" t="s">
        <v>155</v>
      </c>
      <c r="L138" s="38"/>
      <c r="M138" s="199" t="s">
        <v>1</v>
      </c>
      <c r="N138" s="200" t="s">
        <v>45</v>
      </c>
      <c r="O138" s="66"/>
      <c r="P138" s="201">
        <f t="shared" si="1"/>
        <v>0</v>
      </c>
      <c r="Q138" s="201">
        <v>0</v>
      </c>
      <c r="R138" s="201">
        <f t="shared" si="2"/>
        <v>0</v>
      </c>
      <c r="S138" s="201">
        <v>0</v>
      </c>
      <c r="T138" s="202">
        <f t="shared" si="3"/>
        <v>0</v>
      </c>
      <c r="AR138" s="203" t="s">
        <v>156</v>
      </c>
      <c r="AT138" s="203" t="s">
        <v>151</v>
      </c>
      <c r="AU138" s="203" t="s">
        <v>89</v>
      </c>
      <c r="AY138" s="17" t="s">
        <v>149</v>
      </c>
      <c r="BE138" s="204">
        <f t="shared" si="4"/>
        <v>0</v>
      </c>
      <c r="BF138" s="204">
        <f t="shared" si="5"/>
        <v>0</v>
      </c>
      <c r="BG138" s="204">
        <f t="shared" si="6"/>
        <v>0</v>
      </c>
      <c r="BH138" s="204">
        <f t="shared" si="7"/>
        <v>0</v>
      </c>
      <c r="BI138" s="204">
        <f t="shared" si="8"/>
        <v>0</v>
      </c>
      <c r="BJ138" s="17" t="s">
        <v>21</v>
      </c>
      <c r="BK138" s="204">
        <f t="shared" si="9"/>
        <v>0</v>
      </c>
      <c r="BL138" s="17" t="s">
        <v>156</v>
      </c>
      <c r="BM138" s="203" t="s">
        <v>183</v>
      </c>
    </row>
    <row r="139" spans="2:65" s="1" customFormat="1" ht="16.5" customHeight="1">
      <c r="B139" s="34"/>
      <c r="C139" s="192" t="s">
        <v>184</v>
      </c>
      <c r="D139" s="192" t="s">
        <v>151</v>
      </c>
      <c r="E139" s="193" t="s">
        <v>185</v>
      </c>
      <c r="F139" s="194" t="s">
        <v>186</v>
      </c>
      <c r="G139" s="195" t="s">
        <v>154</v>
      </c>
      <c r="H139" s="196">
        <v>4</v>
      </c>
      <c r="I139" s="197"/>
      <c r="J139" s="198">
        <f t="shared" si="0"/>
        <v>0</v>
      </c>
      <c r="K139" s="194" t="s">
        <v>155</v>
      </c>
      <c r="L139" s="38"/>
      <c r="M139" s="199" t="s">
        <v>1</v>
      </c>
      <c r="N139" s="200" t="s">
        <v>45</v>
      </c>
      <c r="O139" s="66"/>
      <c r="P139" s="201">
        <f t="shared" si="1"/>
        <v>0</v>
      </c>
      <c r="Q139" s="201">
        <v>8E-05</v>
      </c>
      <c r="R139" s="201">
        <f t="shared" si="2"/>
        <v>0.00032</v>
      </c>
      <c r="S139" s="201">
        <v>0</v>
      </c>
      <c r="T139" s="202">
        <f t="shared" si="3"/>
        <v>0</v>
      </c>
      <c r="AR139" s="203" t="s">
        <v>156</v>
      </c>
      <c r="AT139" s="203" t="s">
        <v>151</v>
      </c>
      <c r="AU139" s="203" t="s">
        <v>89</v>
      </c>
      <c r="AY139" s="17" t="s">
        <v>149</v>
      </c>
      <c r="BE139" s="204">
        <f t="shared" si="4"/>
        <v>0</v>
      </c>
      <c r="BF139" s="204">
        <f t="shared" si="5"/>
        <v>0</v>
      </c>
      <c r="BG139" s="204">
        <f t="shared" si="6"/>
        <v>0</v>
      </c>
      <c r="BH139" s="204">
        <f t="shared" si="7"/>
        <v>0</v>
      </c>
      <c r="BI139" s="204">
        <f t="shared" si="8"/>
        <v>0</v>
      </c>
      <c r="BJ139" s="17" t="s">
        <v>21</v>
      </c>
      <c r="BK139" s="204">
        <f t="shared" si="9"/>
        <v>0</v>
      </c>
      <c r="BL139" s="17" t="s">
        <v>156</v>
      </c>
      <c r="BM139" s="203" t="s">
        <v>187</v>
      </c>
    </row>
    <row r="140" spans="2:65" s="1" customFormat="1" ht="16.5" customHeight="1">
      <c r="B140" s="34"/>
      <c r="C140" s="192" t="s">
        <v>26</v>
      </c>
      <c r="D140" s="192" t="s">
        <v>151</v>
      </c>
      <c r="E140" s="193" t="s">
        <v>188</v>
      </c>
      <c r="F140" s="194" t="s">
        <v>189</v>
      </c>
      <c r="G140" s="195" t="s">
        <v>154</v>
      </c>
      <c r="H140" s="196">
        <v>10</v>
      </c>
      <c r="I140" s="197"/>
      <c r="J140" s="198">
        <f t="shared" si="0"/>
        <v>0</v>
      </c>
      <c r="K140" s="194" t="s">
        <v>155</v>
      </c>
      <c r="L140" s="38"/>
      <c r="M140" s="199" t="s">
        <v>1</v>
      </c>
      <c r="N140" s="200" t="s">
        <v>45</v>
      </c>
      <c r="O140" s="66"/>
      <c r="P140" s="201">
        <f t="shared" si="1"/>
        <v>0</v>
      </c>
      <c r="Q140" s="201">
        <v>8E-05</v>
      </c>
      <c r="R140" s="201">
        <f t="shared" si="2"/>
        <v>0.0008</v>
      </c>
      <c r="S140" s="201">
        <v>0</v>
      </c>
      <c r="T140" s="202">
        <f t="shared" si="3"/>
        <v>0</v>
      </c>
      <c r="AR140" s="203" t="s">
        <v>156</v>
      </c>
      <c r="AT140" s="203" t="s">
        <v>151</v>
      </c>
      <c r="AU140" s="203" t="s">
        <v>89</v>
      </c>
      <c r="AY140" s="17" t="s">
        <v>149</v>
      </c>
      <c r="BE140" s="204">
        <f t="shared" si="4"/>
        <v>0</v>
      </c>
      <c r="BF140" s="204">
        <f t="shared" si="5"/>
        <v>0</v>
      </c>
      <c r="BG140" s="204">
        <f t="shared" si="6"/>
        <v>0</v>
      </c>
      <c r="BH140" s="204">
        <f t="shared" si="7"/>
        <v>0</v>
      </c>
      <c r="BI140" s="204">
        <f t="shared" si="8"/>
        <v>0</v>
      </c>
      <c r="BJ140" s="17" t="s">
        <v>21</v>
      </c>
      <c r="BK140" s="204">
        <f t="shared" si="9"/>
        <v>0</v>
      </c>
      <c r="BL140" s="17" t="s">
        <v>156</v>
      </c>
      <c r="BM140" s="203" t="s">
        <v>190</v>
      </c>
    </row>
    <row r="141" spans="2:65" s="1" customFormat="1" ht="16.5" customHeight="1">
      <c r="B141" s="34"/>
      <c r="C141" s="192" t="s">
        <v>191</v>
      </c>
      <c r="D141" s="192" t="s">
        <v>151</v>
      </c>
      <c r="E141" s="193" t="s">
        <v>192</v>
      </c>
      <c r="F141" s="194" t="s">
        <v>193</v>
      </c>
      <c r="G141" s="195" t="s">
        <v>154</v>
      </c>
      <c r="H141" s="196">
        <v>16</v>
      </c>
      <c r="I141" s="197"/>
      <c r="J141" s="198">
        <f t="shared" si="0"/>
        <v>0</v>
      </c>
      <c r="K141" s="194" t="s">
        <v>155</v>
      </c>
      <c r="L141" s="38"/>
      <c r="M141" s="199" t="s">
        <v>1</v>
      </c>
      <c r="N141" s="200" t="s">
        <v>45</v>
      </c>
      <c r="O141" s="66"/>
      <c r="P141" s="201">
        <f t="shared" si="1"/>
        <v>0</v>
      </c>
      <c r="Q141" s="201">
        <v>0.00017</v>
      </c>
      <c r="R141" s="201">
        <f t="shared" si="2"/>
        <v>0.00272</v>
      </c>
      <c r="S141" s="201">
        <v>0</v>
      </c>
      <c r="T141" s="202">
        <f t="shared" si="3"/>
        <v>0</v>
      </c>
      <c r="AR141" s="203" t="s">
        <v>156</v>
      </c>
      <c r="AT141" s="203" t="s">
        <v>151</v>
      </c>
      <c r="AU141" s="203" t="s">
        <v>89</v>
      </c>
      <c r="AY141" s="17" t="s">
        <v>149</v>
      </c>
      <c r="BE141" s="204">
        <f t="shared" si="4"/>
        <v>0</v>
      </c>
      <c r="BF141" s="204">
        <f t="shared" si="5"/>
        <v>0</v>
      </c>
      <c r="BG141" s="204">
        <f t="shared" si="6"/>
        <v>0</v>
      </c>
      <c r="BH141" s="204">
        <f t="shared" si="7"/>
        <v>0</v>
      </c>
      <c r="BI141" s="204">
        <f t="shared" si="8"/>
        <v>0</v>
      </c>
      <c r="BJ141" s="17" t="s">
        <v>21</v>
      </c>
      <c r="BK141" s="204">
        <f t="shared" si="9"/>
        <v>0</v>
      </c>
      <c r="BL141" s="17" t="s">
        <v>156</v>
      </c>
      <c r="BM141" s="203" t="s">
        <v>194</v>
      </c>
    </row>
    <row r="142" spans="2:65" s="1" customFormat="1" ht="16.5" customHeight="1">
      <c r="B142" s="34"/>
      <c r="C142" s="192" t="s">
        <v>195</v>
      </c>
      <c r="D142" s="192" t="s">
        <v>151</v>
      </c>
      <c r="E142" s="193" t="s">
        <v>196</v>
      </c>
      <c r="F142" s="194" t="s">
        <v>197</v>
      </c>
      <c r="G142" s="195" t="s">
        <v>154</v>
      </c>
      <c r="H142" s="196">
        <v>15</v>
      </c>
      <c r="I142" s="197"/>
      <c r="J142" s="198">
        <f t="shared" si="0"/>
        <v>0</v>
      </c>
      <c r="K142" s="194" t="s">
        <v>155</v>
      </c>
      <c r="L142" s="38"/>
      <c r="M142" s="199" t="s">
        <v>1</v>
      </c>
      <c r="N142" s="200" t="s">
        <v>45</v>
      </c>
      <c r="O142" s="66"/>
      <c r="P142" s="201">
        <f t="shared" si="1"/>
        <v>0</v>
      </c>
      <c r="Q142" s="201">
        <v>0.00017</v>
      </c>
      <c r="R142" s="201">
        <f t="shared" si="2"/>
        <v>0.00255</v>
      </c>
      <c r="S142" s="201">
        <v>0</v>
      </c>
      <c r="T142" s="202">
        <f t="shared" si="3"/>
        <v>0</v>
      </c>
      <c r="AR142" s="203" t="s">
        <v>156</v>
      </c>
      <c r="AT142" s="203" t="s">
        <v>151</v>
      </c>
      <c r="AU142" s="203" t="s">
        <v>89</v>
      </c>
      <c r="AY142" s="17" t="s">
        <v>149</v>
      </c>
      <c r="BE142" s="204">
        <f t="shared" si="4"/>
        <v>0</v>
      </c>
      <c r="BF142" s="204">
        <f t="shared" si="5"/>
        <v>0</v>
      </c>
      <c r="BG142" s="204">
        <f t="shared" si="6"/>
        <v>0</v>
      </c>
      <c r="BH142" s="204">
        <f t="shared" si="7"/>
        <v>0</v>
      </c>
      <c r="BI142" s="204">
        <f t="shared" si="8"/>
        <v>0</v>
      </c>
      <c r="BJ142" s="17" t="s">
        <v>21</v>
      </c>
      <c r="BK142" s="204">
        <f t="shared" si="9"/>
        <v>0</v>
      </c>
      <c r="BL142" s="17" t="s">
        <v>156</v>
      </c>
      <c r="BM142" s="203" t="s">
        <v>198</v>
      </c>
    </row>
    <row r="143" spans="2:65" s="1" customFormat="1" ht="16.5" customHeight="1">
      <c r="B143" s="34"/>
      <c r="C143" s="192" t="s">
        <v>199</v>
      </c>
      <c r="D143" s="192" t="s">
        <v>151</v>
      </c>
      <c r="E143" s="193" t="s">
        <v>200</v>
      </c>
      <c r="F143" s="194" t="s">
        <v>201</v>
      </c>
      <c r="G143" s="195" t="s">
        <v>154</v>
      </c>
      <c r="H143" s="196">
        <v>19</v>
      </c>
      <c r="I143" s="197"/>
      <c r="J143" s="198">
        <f t="shared" si="0"/>
        <v>0</v>
      </c>
      <c r="K143" s="194" t="s">
        <v>155</v>
      </c>
      <c r="L143" s="38"/>
      <c r="M143" s="199" t="s">
        <v>1</v>
      </c>
      <c r="N143" s="200" t="s">
        <v>45</v>
      </c>
      <c r="O143" s="66"/>
      <c r="P143" s="201">
        <f t="shared" si="1"/>
        <v>0</v>
      </c>
      <c r="Q143" s="201">
        <v>0.00017</v>
      </c>
      <c r="R143" s="201">
        <f t="shared" si="2"/>
        <v>0.0032300000000000002</v>
      </c>
      <c r="S143" s="201">
        <v>0</v>
      </c>
      <c r="T143" s="202">
        <f t="shared" si="3"/>
        <v>0</v>
      </c>
      <c r="AR143" s="203" t="s">
        <v>156</v>
      </c>
      <c r="AT143" s="203" t="s">
        <v>151</v>
      </c>
      <c r="AU143" s="203" t="s">
        <v>89</v>
      </c>
      <c r="AY143" s="17" t="s">
        <v>149</v>
      </c>
      <c r="BE143" s="204">
        <f t="shared" si="4"/>
        <v>0</v>
      </c>
      <c r="BF143" s="204">
        <f t="shared" si="5"/>
        <v>0</v>
      </c>
      <c r="BG143" s="204">
        <f t="shared" si="6"/>
        <v>0</v>
      </c>
      <c r="BH143" s="204">
        <f t="shared" si="7"/>
        <v>0</v>
      </c>
      <c r="BI143" s="204">
        <f t="shared" si="8"/>
        <v>0</v>
      </c>
      <c r="BJ143" s="17" t="s">
        <v>21</v>
      </c>
      <c r="BK143" s="204">
        <f t="shared" si="9"/>
        <v>0</v>
      </c>
      <c r="BL143" s="17" t="s">
        <v>156</v>
      </c>
      <c r="BM143" s="203" t="s">
        <v>202</v>
      </c>
    </row>
    <row r="144" spans="2:65" s="1" customFormat="1" ht="24" customHeight="1">
      <c r="B144" s="34"/>
      <c r="C144" s="192" t="s">
        <v>203</v>
      </c>
      <c r="D144" s="192" t="s">
        <v>151</v>
      </c>
      <c r="E144" s="193" t="s">
        <v>204</v>
      </c>
      <c r="F144" s="194" t="s">
        <v>205</v>
      </c>
      <c r="G144" s="195" t="s">
        <v>206</v>
      </c>
      <c r="H144" s="196">
        <v>24</v>
      </c>
      <c r="I144" s="197"/>
      <c r="J144" s="198">
        <f t="shared" si="0"/>
        <v>0</v>
      </c>
      <c r="K144" s="194" t="s">
        <v>155</v>
      </c>
      <c r="L144" s="38"/>
      <c r="M144" s="199" t="s">
        <v>1</v>
      </c>
      <c r="N144" s="200" t="s">
        <v>45</v>
      </c>
      <c r="O144" s="66"/>
      <c r="P144" s="201">
        <f t="shared" si="1"/>
        <v>0</v>
      </c>
      <c r="Q144" s="201">
        <v>0</v>
      </c>
      <c r="R144" s="201">
        <f t="shared" si="2"/>
        <v>0</v>
      </c>
      <c r="S144" s="201">
        <v>0.295</v>
      </c>
      <c r="T144" s="202">
        <f t="shared" si="3"/>
        <v>7.08</v>
      </c>
      <c r="AR144" s="203" t="s">
        <v>156</v>
      </c>
      <c r="AT144" s="203" t="s">
        <v>151</v>
      </c>
      <c r="AU144" s="203" t="s">
        <v>89</v>
      </c>
      <c r="AY144" s="17" t="s">
        <v>149</v>
      </c>
      <c r="BE144" s="204">
        <f t="shared" si="4"/>
        <v>0</v>
      </c>
      <c r="BF144" s="204">
        <f t="shared" si="5"/>
        <v>0</v>
      </c>
      <c r="BG144" s="204">
        <f t="shared" si="6"/>
        <v>0</v>
      </c>
      <c r="BH144" s="204">
        <f t="shared" si="7"/>
        <v>0</v>
      </c>
      <c r="BI144" s="204">
        <f t="shared" si="8"/>
        <v>0</v>
      </c>
      <c r="BJ144" s="17" t="s">
        <v>21</v>
      </c>
      <c r="BK144" s="204">
        <f t="shared" si="9"/>
        <v>0</v>
      </c>
      <c r="BL144" s="17" t="s">
        <v>156</v>
      </c>
      <c r="BM144" s="203" t="s">
        <v>207</v>
      </c>
    </row>
    <row r="145" spans="2:51" s="12" customFormat="1" ht="11.25">
      <c r="B145" s="205"/>
      <c r="C145" s="206"/>
      <c r="D145" s="207" t="s">
        <v>208</v>
      </c>
      <c r="E145" s="208" t="s">
        <v>1</v>
      </c>
      <c r="F145" s="209" t="s">
        <v>209</v>
      </c>
      <c r="G145" s="206"/>
      <c r="H145" s="210">
        <v>24</v>
      </c>
      <c r="I145" s="211"/>
      <c r="J145" s="206"/>
      <c r="K145" s="206"/>
      <c r="L145" s="212"/>
      <c r="M145" s="213"/>
      <c r="N145" s="214"/>
      <c r="O145" s="214"/>
      <c r="P145" s="214"/>
      <c r="Q145" s="214"/>
      <c r="R145" s="214"/>
      <c r="S145" s="214"/>
      <c r="T145" s="215"/>
      <c r="AT145" s="216" t="s">
        <v>208</v>
      </c>
      <c r="AU145" s="216" t="s">
        <v>89</v>
      </c>
      <c r="AV145" s="12" t="s">
        <v>89</v>
      </c>
      <c r="AW145" s="12" t="s">
        <v>36</v>
      </c>
      <c r="AX145" s="12" t="s">
        <v>21</v>
      </c>
      <c r="AY145" s="216" t="s">
        <v>149</v>
      </c>
    </row>
    <row r="146" spans="2:65" s="1" customFormat="1" ht="24" customHeight="1">
      <c r="B146" s="34"/>
      <c r="C146" s="192" t="s">
        <v>8</v>
      </c>
      <c r="D146" s="192" t="s">
        <v>151</v>
      </c>
      <c r="E146" s="193" t="s">
        <v>210</v>
      </c>
      <c r="F146" s="194" t="s">
        <v>211</v>
      </c>
      <c r="G146" s="195" t="s">
        <v>206</v>
      </c>
      <c r="H146" s="196">
        <v>24</v>
      </c>
      <c r="I146" s="197"/>
      <c r="J146" s="198">
        <f>ROUND(I146*H146,2)</f>
        <v>0</v>
      </c>
      <c r="K146" s="194" t="s">
        <v>155</v>
      </c>
      <c r="L146" s="38"/>
      <c r="M146" s="199" t="s">
        <v>1</v>
      </c>
      <c r="N146" s="200" t="s">
        <v>45</v>
      </c>
      <c r="O146" s="66"/>
      <c r="P146" s="201">
        <f>O146*H146</f>
        <v>0</v>
      </c>
      <c r="Q146" s="201">
        <v>0</v>
      </c>
      <c r="R146" s="201">
        <f>Q146*H146</f>
        <v>0</v>
      </c>
      <c r="S146" s="201">
        <v>0.24</v>
      </c>
      <c r="T146" s="202">
        <f>S146*H146</f>
        <v>5.76</v>
      </c>
      <c r="AR146" s="203" t="s">
        <v>156</v>
      </c>
      <c r="AT146" s="203" t="s">
        <v>151</v>
      </c>
      <c r="AU146" s="203" t="s">
        <v>89</v>
      </c>
      <c r="AY146" s="17" t="s">
        <v>149</v>
      </c>
      <c r="BE146" s="204">
        <f>IF(N146="základní",J146,0)</f>
        <v>0</v>
      </c>
      <c r="BF146" s="204">
        <f>IF(N146="snížená",J146,0)</f>
        <v>0</v>
      </c>
      <c r="BG146" s="204">
        <f>IF(N146="zákl. přenesená",J146,0)</f>
        <v>0</v>
      </c>
      <c r="BH146" s="204">
        <f>IF(N146="sníž. přenesená",J146,0)</f>
        <v>0</v>
      </c>
      <c r="BI146" s="204">
        <f>IF(N146="nulová",J146,0)</f>
        <v>0</v>
      </c>
      <c r="BJ146" s="17" t="s">
        <v>21</v>
      </c>
      <c r="BK146" s="204">
        <f>ROUND(I146*H146,2)</f>
        <v>0</v>
      </c>
      <c r="BL146" s="17" t="s">
        <v>156</v>
      </c>
      <c r="BM146" s="203" t="s">
        <v>212</v>
      </c>
    </row>
    <row r="147" spans="2:51" s="12" customFormat="1" ht="11.25">
      <c r="B147" s="205"/>
      <c r="C147" s="206"/>
      <c r="D147" s="207" t="s">
        <v>208</v>
      </c>
      <c r="E147" s="208" t="s">
        <v>1</v>
      </c>
      <c r="F147" s="209" t="s">
        <v>209</v>
      </c>
      <c r="G147" s="206"/>
      <c r="H147" s="210">
        <v>24</v>
      </c>
      <c r="I147" s="211"/>
      <c r="J147" s="206"/>
      <c r="K147" s="206"/>
      <c r="L147" s="212"/>
      <c r="M147" s="213"/>
      <c r="N147" s="214"/>
      <c r="O147" s="214"/>
      <c r="P147" s="214"/>
      <c r="Q147" s="214"/>
      <c r="R147" s="214"/>
      <c r="S147" s="214"/>
      <c r="T147" s="215"/>
      <c r="AT147" s="216" t="s">
        <v>208</v>
      </c>
      <c r="AU147" s="216" t="s">
        <v>89</v>
      </c>
      <c r="AV147" s="12" t="s">
        <v>89</v>
      </c>
      <c r="AW147" s="12" t="s">
        <v>36</v>
      </c>
      <c r="AX147" s="12" t="s">
        <v>21</v>
      </c>
      <c r="AY147" s="216" t="s">
        <v>149</v>
      </c>
    </row>
    <row r="148" spans="2:65" s="1" customFormat="1" ht="24" customHeight="1">
      <c r="B148" s="34"/>
      <c r="C148" s="192" t="s">
        <v>213</v>
      </c>
      <c r="D148" s="192" t="s">
        <v>151</v>
      </c>
      <c r="E148" s="193" t="s">
        <v>214</v>
      </c>
      <c r="F148" s="194" t="s">
        <v>215</v>
      </c>
      <c r="G148" s="195" t="s">
        <v>206</v>
      </c>
      <c r="H148" s="196">
        <v>43</v>
      </c>
      <c r="I148" s="197"/>
      <c r="J148" s="198">
        <f>ROUND(I148*H148,2)</f>
        <v>0</v>
      </c>
      <c r="K148" s="194" t="s">
        <v>155</v>
      </c>
      <c r="L148" s="38"/>
      <c r="M148" s="199" t="s">
        <v>1</v>
      </c>
      <c r="N148" s="200" t="s">
        <v>45</v>
      </c>
      <c r="O148" s="66"/>
      <c r="P148" s="201">
        <f>O148*H148</f>
        <v>0</v>
      </c>
      <c r="Q148" s="201">
        <v>0</v>
      </c>
      <c r="R148" s="201">
        <f>Q148*H148</f>
        <v>0</v>
      </c>
      <c r="S148" s="201">
        <v>0.235</v>
      </c>
      <c r="T148" s="202">
        <f>S148*H148</f>
        <v>10.104999999999999</v>
      </c>
      <c r="AR148" s="203" t="s">
        <v>156</v>
      </c>
      <c r="AT148" s="203" t="s">
        <v>151</v>
      </c>
      <c r="AU148" s="203" t="s">
        <v>89</v>
      </c>
      <c r="AY148" s="17" t="s">
        <v>149</v>
      </c>
      <c r="BE148" s="204">
        <f>IF(N148="základní",J148,0)</f>
        <v>0</v>
      </c>
      <c r="BF148" s="204">
        <f>IF(N148="snížená",J148,0)</f>
        <v>0</v>
      </c>
      <c r="BG148" s="204">
        <f>IF(N148="zákl. přenesená",J148,0)</f>
        <v>0</v>
      </c>
      <c r="BH148" s="204">
        <f>IF(N148="sníž. přenesená",J148,0)</f>
        <v>0</v>
      </c>
      <c r="BI148" s="204">
        <f>IF(N148="nulová",J148,0)</f>
        <v>0</v>
      </c>
      <c r="BJ148" s="17" t="s">
        <v>21</v>
      </c>
      <c r="BK148" s="204">
        <f>ROUND(I148*H148,2)</f>
        <v>0</v>
      </c>
      <c r="BL148" s="17" t="s">
        <v>156</v>
      </c>
      <c r="BM148" s="203" t="s">
        <v>216</v>
      </c>
    </row>
    <row r="149" spans="2:65" s="1" customFormat="1" ht="24" customHeight="1">
      <c r="B149" s="34"/>
      <c r="C149" s="192" t="s">
        <v>217</v>
      </c>
      <c r="D149" s="192" t="s">
        <v>151</v>
      </c>
      <c r="E149" s="193" t="s">
        <v>218</v>
      </c>
      <c r="F149" s="194" t="s">
        <v>219</v>
      </c>
      <c r="G149" s="195" t="s">
        <v>206</v>
      </c>
      <c r="H149" s="196">
        <v>23</v>
      </c>
      <c r="I149" s="197"/>
      <c r="J149" s="198">
        <f>ROUND(I149*H149,2)</f>
        <v>0</v>
      </c>
      <c r="K149" s="194" t="s">
        <v>155</v>
      </c>
      <c r="L149" s="38"/>
      <c r="M149" s="199" t="s">
        <v>1</v>
      </c>
      <c r="N149" s="200" t="s">
        <v>45</v>
      </c>
      <c r="O149" s="66"/>
      <c r="P149" s="201">
        <f>O149*H149</f>
        <v>0</v>
      </c>
      <c r="Q149" s="201">
        <v>0</v>
      </c>
      <c r="R149" s="201">
        <f>Q149*H149</f>
        <v>0</v>
      </c>
      <c r="S149" s="201">
        <v>0.4</v>
      </c>
      <c r="T149" s="202">
        <f>S149*H149</f>
        <v>9.200000000000001</v>
      </c>
      <c r="AR149" s="203" t="s">
        <v>156</v>
      </c>
      <c r="AT149" s="203" t="s">
        <v>151</v>
      </c>
      <c r="AU149" s="203" t="s">
        <v>89</v>
      </c>
      <c r="AY149" s="17" t="s">
        <v>149</v>
      </c>
      <c r="BE149" s="204">
        <f>IF(N149="základní",J149,0)</f>
        <v>0</v>
      </c>
      <c r="BF149" s="204">
        <f>IF(N149="snížená",J149,0)</f>
        <v>0</v>
      </c>
      <c r="BG149" s="204">
        <f>IF(N149="zákl. přenesená",J149,0)</f>
        <v>0</v>
      </c>
      <c r="BH149" s="204">
        <f>IF(N149="sníž. přenesená",J149,0)</f>
        <v>0</v>
      </c>
      <c r="BI149" s="204">
        <f>IF(N149="nulová",J149,0)</f>
        <v>0</v>
      </c>
      <c r="BJ149" s="17" t="s">
        <v>21</v>
      </c>
      <c r="BK149" s="204">
        <f>ROUND(I149*H149,2)</f>
        <v>0</v>
      </c>
      <c r="BL149" s="17" t="s">
        <v>156</v>
      </c>
      <c r="BM149" s="203" t="s">
        <v>220</v>
      </c>
    </row>
    <row r="150" spans="2:65" s="1" customFormat="1" ht="24" customHeight="1">
      <c r="B150" s="34"/>
      <c r="C150" s="192" t="s">
        <v>221</v>
      </c>
      <c r="D150" s="192" t="s">
        <v>151</v>
      </c>
      <c r="E150" s="193" t="s">
        <v>222</v>
      </c>
      <c r="F150" s="194" t="s">
        <v>223</v>
      </c>
      <c r="G150" s="195" t="s">
        <v>206</v>
      </c>
      <c r="H150" s="196">
        <v>43</v>
      </c>
      <c r="I150" s="197"/>
      <c r="J150" s="198">
        <f>ROUND(I150*H150,2)</f>
        <v>0</v>
      </c>
      <c r="K150" s="194" t="s">
        <v>155</v>
      </c>
      <c r="L150" s="38"/>
      <c r="M150" s="199" t="s">
        <v>1</v>
      </c>
      <c r="N150" s="200" t="s">
        <v>45</v>
      </c>
      <c r="O150" s="66"/>
      <c r="P150" s="201">
        <f>O150*H150</f>
        <v>0</v>
      </c>
      <c r="Q150" s="201">
        <v>0</v>
      </c>
      <c r="R150" s="201">
        <f>Q150*H150</f>
        <v>0</v>
      </c>
      <c r="S150" s="201">
        <v>0.229</v>
      </c>
      <c r="T150" s="202">
        <f>S150*H150</f>
        <v>9.847</v>
      </c>
      <c r="AR150" s="203" t="s">
        <v>156</v>
      </c>
      <c r="AT150" s="203" t="s">
        <v>151</v>
      </c>
      <c r="AU150" s="203" t="s">
        <v>89</v>
      </c>
      <c r="AY150" s="17" t="s">
        <v>149</v>
      </c>
      <c r="BE150" s="204">
        <f>IF(N150="základní",J150,0)</f>
        <v>0</v>
      </c>
      <c r="BF150" s="204">
        <f>IF(N150="snížená",J150,0)</f>
        <v>0</v>
      </c>
      <c r="BG150" s="204">
        <f>IF(N150="zákl. přenesená",J150,0)</f>
        <v>0</v>
      </c>
      <c r="BH150" s="204">
        <f>IF(N150="sníž. přenesená",J150,0)</f>
        <v>0</v>
      </c>
      <c r="BI150" s="204">
        <f>IF(N150="nulová",J150,0)</f>
        <v>0</v>
      </c>
      <c r="BJ150" s="17" t="s">
        <v>21</v>
      </c>
      <c r="BK150" s="204">
        <f>ROUND(I150*H150,2)</f>
        <v>0</v>
      </c>
      <c r="BL150" s="17" t="s">
        <v>156</v>
      </c>
      <c r="BM150" s="203" t="s">
        <v>224</v>
      </c>
    </row>
    <row r="151" spans="2:51" s="12" customFormat="1" ht="11.25">
      <c r="B151" s="205"/>
      <c r="C151" s="206"/>
      <c r="D151" s="207" t="s">
        <v>208</v>
      </c>
      <c r="E151" s="208" t="s">
        <v>1</v>
      </c>
      <c r="F151" s="209" t="s">
        <v>225</v>
      </c>
      <c r="G151" s="206"/>
      <c r="H151" s="210">
        <v>14</v>
      </c>
      <c r="I151" s="211"/>
      <c r="J151" s="206"/>
      <c r="K151" s="206"/>
      <c r="L151" s="212"/>
      <c r="M151" s="213"/>
      <c r="N151" s="214"/>
      <c r="O151" s="214"/>
      <c r="P151" s="214"/>
      <c r="Q151" s="214"/>
      <c r="R151" s="214"/>
      <c r="S151" s="214"/>
      <c r="T151" s="215"/>
      <c r="AT151" s="216" t="s">
        <v>208</v>
      </c>
      <c r="AU151" s="216" t="s">
        <v>89</v>
      </c>
      <c r="AV151" s="12" t="s">
        <v>89</v>
      </c>
      <c r="AW151" s="12" t="s">
        <v>36</v>
      </c>
      <c r="AX151" s="12" t="s">
        <v>80</v>
      </c>
      <c r="AY151" s="216" t="s">
        <v>149</v>
      </c>
    </row>
    <row r="152" spans="2:51" s="12" customFormat="1" ht="11.25">
      <c r="B152" s="205"/>
      <c r="C152" s="206"/>
      <c r="D152" s="207" t="s">
        <v>208</v>
      </c>
      <c r="E152" s="208" t="s">
        <v>1</v>
      </c>
      <c r="F152" s="209" t="s">
        <v>226</v>
      </c>
      <c r="G152" s="206"/>
      <c r="H152" s="210">
        <v>14</v>
      </c>
      <c r="I152" s="211"/>
      <c r="J152" s="206"/>
      <c r="K152" s="206"/>
      <c r="L152" s="212"/>
      <c r="M152" s="213"/>
      <c r="N152" s="214"/>
      <c r="O152" s="214"/>
      <c r="P152" s="214"/>
      <c r="Q152" s="214"/>
      <c r="R152" s="214"/>
      <c r="S152" s="214"/>
      <c r="T152" s="215"/>
      <c r="AT152" s="216" t="s">
        <v>208</v>
      </c>
      <c r="AU152" s="216" t="s">
        <v>89</v>
      </c>
      <c r="AV152" s="12" t="s">
        <v>89</v>
      </c>
      <c r="AW152" s="12" t="s">
        <v>36</v>
      </c>
      <c r="AX152" s="12" t="s">
        <v>80</v>
      </c>
      <c r="AY152" s="216" t="s">
        <v>149</v>
      </c>
    </row>
    <row r="153" spans="2:51" s="13" customFormat="1" ht="11.25">
      <c r="B153" s="217"/>
      <c r="C153" s="218"/>
      <c r="D153" s="207" t="s">
        <v>208</v>
      </c>
      <c r="E153" s="219" t="s">
        <v>1</v>
      </c>
      <c r="F153" s="220" t="s">
        <v>227</v>
      </c>
      <c r="G153" s="218"/>
      <c r="H153" s="219" t="s">
        <v>1</v>
      </c>
      <c r="I153" s="221"/>
      <c r="J153" s="218"/>
      <c r="K153" s="218"/>
      <c r="L153" s="222"/>
      <c r="M153" s="223"/>
      <c r="N153" s="224"/>
      <c r="O153" s="224"/>
      <c r="P153" s="224"/>
      <c r="Q153" s="224"/>
      <c r="R153" s="224"/>
      <c r="S153" s="224"/>
      <c r="T153" s="225"/>
      <c r="AT153" s="226" t="s">
        <v>208</v>
      </c>
      <c r="AU153" s="226" t="s">
        <v>89</v>
      </c>
      <c r="AV153" s="13" t="s">
        <v>21</v>
      </c>
      <c r="AW153" s="13" t="s">
        <v>36</v>
      </c>
      <c r="AX153" s="13" t="s">
        <v>80</v>
      </c>
      <c r="AY153" s="226" t="s">
        <v>149</v>
      </c>
    </row>
    <row r="154" spans="2:51" s="12" customFormat="1" ht="11.25">
      <c r="B154" s="205"/>
      <c r="C154" s="206"/>
      <c r="D154" s="207" t="s">
        <v>208</v>
      </c>
      <c r="E154" s="208" t="s">
        <v>1</v>
      </c>
      <c r="F154" s="209" t="s">
        <v>228</v>
      </c>
      <c r="G154" s="206"/>
      <c r="H154" s="210">
        <v>15</v>
      </c>
      <c r="I154" s="211"/>
      <c r="J154" s="206"/>
      <c r="K154" s="206"/>
      <c r="L154" s="212"/>
      <c r="M154" s="213"/>
      <c r="N154" s="214"/>
      <c r="O154" s="214"/>
      <c r="P154" s="214"/>
      <c r="Q154" s="214"/>
      <c r="R154" s="214"/>
      <c r="S154" s="214"/>
      <c r="T154" s="215"/>
      <c r="AT154" s="216" t="s">
        <v>208</v>
      </c>
      <c r="AU154" s="216" t="s">
        <v>89</v>
      </c>
      <c r="AV154" s="12" t="s">
        <v>89</v>
      </c>
      <c r="AW154" s="12" t="s">
        <v>36</v>
      </c>
      <c r="AX154" s="12" t="s">
        <v>80</v>
      </c>
      <c r="AY154" s="216" t="s">
        <v>149</v>
      </c>
    </row>
    <row r="155" spans="2:51" s="14" customFormat="1" ht="11.25">
      <c r="B155" s="227"/>
      <c r="C155" s="228"/>
      <c r="D155" s="207" t="s">
        <v>208</v>
      </c>
      <c r="E155" s="229" t="s">
        <v>1</v>
      </c>
      <c r="F155" s="230" t="s">
        <v>229</v>
      </c>
      <c r="G155" s="228"/>
      <c r="H155" s="231">
        <v>43</v>
      </c>
      <c r="I155" s="232"/>
      <c r="J155" s="228"/>
      <c r="K155" s="228"/>
      <c r="L155" s="233"/>
      <c r="M155" s="234"/>
      <c r="N155" s="235"/>
      <c r="O155" s="235"/>
      <c r="P155" s="235"/>
      <c r="Q155" s="235"/>
      <c r="R155" s="235"/>
      <c r="S155" s="235"/>
      <c r="T155" s="236"/>
      <c r="AT155" s="237" t="s">
        <v>208</v>
      </c>
      <c r="AU155" s="237" t="s">
        <v>89</v>
      </c>
      <c r="AV155" s="14" t="s">
        <v>156</v>
      </c>
      <c r="AW155" s="14" t="s">
        <v>36</v>
      </c>
      <c r="AX155" s="14" t="s">
        <v>21</v>
      </c>
      <c r="AY155" s="237" t="s">
        <v>149</v>
      </c>
    </row>
    <row r="156" spans="2:65" s="1" customFormat="1" ht="16.5" customHeight="1">
      <c r="B156" s="34"/>
      <c r="C156" s="192" t="s">
        <v>230</v>
      </c>
      <c r="D156" s="192" t="s">
        <v>151</v>
      </c>
      <c r="E156" s="193" t="s">
        <v>231</v>
      </c>
      <c r="F156" s="194" t="s">
        <v>232</v>
      </c>
      <c r="G156" s="195" t="s">
        <v>206</v>
      </c>
      <c r="H156" s="196">
        <v>23</v>
      </c>
      <c r="I156" s="197"/>
      <c r="J156" s="198">
        <f>ROUND(I156*H156,2)</f>
        <v>0</v>
      </c>
      <c r="K156" s="194" t="s">
        <v>155</v>
      </c>
      <c r="L156" s="38"/>
      <c r="M156" s="199" t="s">
        <v>1</v>
      </c>
      <c r="N156" s="200" t="s">
        <v>45</v>
      </c>
      <c r="O156" s="66"/>
      <c r="P156" s="201">
        <f>O156*H156</f>
        <v>0</v>
      </c>
      <c r="Q156" s="201">
        <v>0</v>
      </c>
      <c r="R156" s="201">
        <f>Q156*H156</f>
        <v>0</v>
      </c>
      <c r="S156" s="201">
        <v>0.316</v>
      </c>
      <c r="T156" s="202">
        <f>S156*H156</f>
        <v>7.268</v>
      </c>
      <c r="AR156" s="203" t="s">
        <v>156</v>
      </c>
      <c r="AT156" s="203" t="s">
        <v>151</v>
      </c>
      <c r="AU156" s="203" t="s">
        <v>89</v>
      </c>
      <c r="AY156" s="17" t="s">
        <v>149</v>
      </c>
      <c r="BE156" s="204">
        <f>IF(N156="základní",J156,0)</f>
        <v>0</v>
      </c>
      <c r="BF156" s="204">
        <f>IF(N156="snížená",J156,0)</f>
        <v>0</v>
      </c>
      <c r="BG156" s="204">
        <f>IF(N156="zákl. přenesená",J156,0)</f>
        <v>0</v>
      </c>
      <c r="BH156" s="204">
        <f>IF(N156="sníž. přenesená",J156,0)</f>
        <v>0</v>
      </c>
      <c r="BI156" s="204">
        <f>IF(N156="nulová",J156,0)</f>
        <v>0</v>
      </c>
      <c r="BJ156" s="17" t="s">
        <v>21</v>
      </c>
      <c r="BK156" s="204">
        <f>ROUND(I156*H156,2)</f>
        <v>0</v>
      </c>
      <c r="BL156" s="17" t="s">
        <v>156</v>
      </c>
      <c r="BM156" s="203" t="s">
        <v>233</v>
      </c>
    </row>
    <row r="157" spans="2:51" s="13" customFormat="1" ht="11.25">
      <c r="B157" s="217"/>
      <c r="C157" s="218"/>
      <c r="D157" s="207" t="s">
        <v>208</v>
      </c>
      <c r="E157" s="219" t="s">
        <v>1</v>
      </c>
      <c r="F157" s="220" t="s">
        <v>234</v>
      </c>
      <c r="G157" s="218"/>
      <c r="H157" s="219" t="s">
        <v>1</v>
      </c>
      <c r="I157" s="221"/>
      <c r="J157" s="218"/>
      <c r="K157" s="218"/>
      <c r="L157" s="222"/>
      <c r="M157" s="223"/>
      <c r="N157" s="224"/>
      <c r="O157" s="224"/>
      <c r="P157" s="224"/>
      <c r="Q157" s="224"/>
      <c r="R157" s="224"/>
      <c r="S157" s="224"/>
      <c r="T157" s="225"/>
      <c r="AT157" s="226" t="s">
        <v>208</v>
      </c>
      <c r="AU157" s="226" t="s">
        <v>89</v>
      </c>
      <c r="AV157" s="13" t="s">
        <v>21</v>
      </c>
      <c r="AW157" s="13" t="s">
        <v>36</v>
      </c>
      <c r="AX157" s="13" t="s">
        <v>80</v>
      </c>
      <c r="AY157" s="226" t="s">
        <v>149</v>
      </c>
    </row>
    <row r="158" spans="2:51" s="12" customFormat="1" ht="11.25">
      <c r="B158" s="205"/>
      <c r="C158" s="206"/>
      <c r="D158" s="207" t="s">
        <v>208</v>
      </c>
      <c r="E158" s="208" t="s">
        <v>1</v>
      </c>
      <c r="F158" s="209" t="s">
        <v>235</v>
      </c>
      <c r="G158" s="206"/>
      <c r="H158" s="210">
        <v>23</v>
      </c>
      <c r="I158" s="211"/>
      <c r="J158" s="206"/>
      <c r="K158" s="206"/>
      <c r="L158" s="212"/>
      <c r="M158" s="213"/>
      <c r="N158" s="214"/>
      <c r="O158" s="214"/>
      <c r="P158" s="214"/>
      <c r="Q158" s="214"/>
      <c r="R158" s="214"/>
      <c r="S158" s="214"/>
      <c r="T158" s="215"/>
      <c r="AT158" s="216" t="s">
        <v>208</v>
      </c>
      <c r="AU158" s="216" t="s">
        <v>89</v>
      </c>
      <c r="AV158" s="12" t="s">
        <v>89</v>
      </c>
      <c r="AW158" s="12" t="s">
        <v>36</v>
      </c>
      <c r="AX158" s="12" t="s">
        <v>21</v>
      </c>
      <c r="AY158" s="216" t="s">
        <v>149</v>
      </c>
    </row>
    <row r="159" spans="2:65" s="1" customFormat="1" ht="24" customHeight="1">
      <c r="B159" s="34"/>
      <c r="C159" s="192" t="s">
        <v>236</v>
      </c>
      <c r="D159" s="192" t="s">
        <v>151</v>
      </c>
      <c r="E159" s="193" t="s">
        <v>237</v>
      </c>
      <c r="F159" s="194" t="s">
        <v>238</v>
      </c>
      <c r="G159" s="195" t="s">
        <v>206</v>
      </c>
      <c r="H159" s="196">
        <v>56</v>
      </c>
      <c r="I159" s="197"/>
      <c r="J159" s="198">
        <f>ROUND(I159*H159,2)</f>
        <v>0</v>
      </c>
      <c r="K159" s="194" t="s">
        <v>155</v>
      </c>
      <c r="L159" s="38"/>
      <c r="M159" s="199" t="s">
        <v>1</v>
      </c>
      <c r="N159" s="200" t="s">
        <v>45</v>
      </c>
      <c r="O159" s="66"/>
      <c r="P159" s="201">
        <f>O159*H159</f>
        <v>0</v>
      </c>
      <c r="Q159" s="201">
        <v>0</v>
      </c>
      <c r="R159" s="201">
        <f>Q159*H159</f>
        <v>0</v>
      </c>
      <c r="S159" s="201">
        <v>0.4</v>
      </c>
      <c r="T159" s="202">
        <f>S159*H159</f>
        <v>22.400000000000002</v>
      </c>
      <c r="AR159" s="203" t="s">
        <v>156</v>
      </c>
      <c r="AT159" s="203" t="s">
        <v>151</v>
      </c>
      <c r="AU159" s="203" t="s">
        <v>89</v>
      </c>
      <c r="AY159" s="17" t="s">
        <v>149</v>
      </c>
      <c r="BE159" s="204">
        <f>IF(N159="základní",J159,0)</f>
        <v>0</v>
      </c>
      <c r="BF159" s="204">
        <f>IF(N159="snížená",J159,0)</f>
        <v>0</v>
      </c>
      <c r="BG159" s="204">
        <f>IF(N159="zákl. přenesená",J159,0)</f>
        <v>0</v>
      </c>
      <c r="BH159" s="204">
        <f>IF(N159="sníž. přenesená",J159,0)</f>
        <v>0</v>
      </c>
      <c r="BI159" s="204">
        <f>IF(N159="nulová",J159,0)</f>
        <v>0</v>
      </c>
      <c r="BJ159" s="17" t="s">
        <v>21</v>
      </c>
      <c r="BK159" s="204">
        <f>ROUND(I159*H159,2)</f>
        <v>0</v>
      </c>
      <c r="BL159" s="17" t="s">
        <v>156</v>
      </c>
      <c r="BM159" s="203" t="s">
        <v>239</v>
      </c>
    </row>
    <row r="160" spans="2:65" s="1" customFormat="1" ht="24" customHeight="1">
      <c r="B160" s="34"/>
      <c r="C160" s="192" t="s">
        <v>7</v>
      </c>
      <c r="D160" s="192" t="s">
        <v>151</v>
      </c>
      <c r="E160" s="193" t="s">
        <v>240</v>
      </c>
      <c r="F160" s="194" t="s">
        <v>241</v>
      </c>
      <c r="G160" s="195" t="s">
        <v>206</v>
      </c>
      <c r="H160" s="196">
        <v>56</v>
      </c>
      <c r="I160" s="197"/>
      <c r="J160" s="198">
        <f>ROUND(I160*H160,2)</f>
        <v>0</v>
      </c>
      <c r="K160" s="194" t="s">
        <v>155</v>
      </c>
      <c r="L160" s="38"/>
      <c r="M160" s="199" t="s">
        <v>1</v>
      </c>
      <c r="N160" s="200" t="s">
        <v>45</v>
      </c>
      <c r="O160" s="66"/>
      <c r="P160" s="201">
        <f>O160*H160</f>
        <v>0</v>
      </c>
      <c r="Q160" s="201">
        <v>0</v>
      </c>
      <c r="R160" s="201">
        <f>Q160*H160</f>
        <v>0</v>
      </c>
      <c r="S160" s="201">
        <v>0.316</v>
      </c>
      <c r="T160" s="202">
        <f>S160*H160</f>
        <v>17.696</v>
      </c>
      <c r="AR160" s="203" t="s">
        <v>156</v>
      </c>
      <c r="AT160" s="203" t="s">
        <v>151</v>
      </c>
      <c r="AU160" s="203" t="s">
        <v>89</v>
      </c>
      <c r="AY160" s="17" t="s">
        <v>149</v>
      </c>
      <c r="BE160" s="204">
        <f>IF(N160="základní",J160,0)</f>
        <v>0</v>
      </c>
      <c r="BF160" s="204">
        <f>IF(N160="snížená",J160,0)</f>
        <v>0</v>
      </c>
      <c r="BG160" s="204">
        <f>IF(N160="zákl. přenesená",J160,0)</f>
        <v>0</v>
      </c>
      <c r="BH160" s="204">
        <f>IF(N160="sníž. přenesená",J160,0)</f>
        <v>0</v>
      </c>
      <c r="BI160" s="204">
        <f>IF(N160="nulová",J160,0)</f>
        <v>0</v>
      </c>
      <c r="BJ160" s="17" t="s">
        <v>21</v>
      </c>
      <c r="BK160" s="204">
        <f>ROUND(I160*H160,2)</f>
        <v>0</v>
      </c>
      <c r="BL160" s="17" t="s">
        <v>156</v>
      </c>
      <c r="BM160" s="203" t="s">
        <v>242</v>
      </c>
    </row>
    <row r="161" spans="2:51" s="12" customFormat="1" ht="11.25">
      <c r="B161" s="205"/>
      <c r="C161" s="206"/>
      <c r="D161" s="207" t="s">
        <v>208</v>
      </c>
      <c r="E161" s="208" t="s">
        <v>1</v>
      </c>
      <c r="F161" s="209" t="s">
        <v>243</v>
      </c>
      <c r="G161" s="206"/>
      <c r="H161" s="210">
        <v>56</v>
      </c>
      <c r="I161" s="211"/>
      <c r="J161" s="206"/>
      <c r="K161" s="206"/>
      <c r="L161" s="212"/>
      <c r="M161" s="213"/>
      <c r="N161" s="214"/>
      <c r="O161" s="214"/>
      <c r="P161" s="214"/>
      <c r="Q161" s="214"/>
      <c r="R161" s="214"/>
      <c r="S161" s="214"/>
      <c r="T161" s="215"/>
      <c r="AT161" s="216" t="s">
        <v>208</v>
      </c>
      <c r="AU161" s="216" t="s">
        <v>89</v>
      </c>
      <c r="AV161" s="12" t="s">
        <v>89</v>
      </c>
      <c r="AW161" s="12" t="s">
        <v>36</v>
      </c>
      <c r="AX161" s="12" t="s">
        <v>21</v>
      </c>
      <c r="AY161" s="216" t="s">
        <v>149</v>
      </c>
    </row>
    <row r="162" spans="2:65" s="1" customFormat="1" ht="24" customHeight="1">
      <c r="B162" s="34"/>
      <c r="C162" s="192" t="s">
        <v>244</v>
      </c>
      <c r="D162" s="192" t="s">
        <v>151</v>
      </c>
      <c r="E162" s="193" t="s">
        <v>245</v>
      </c>
      <c r="F162" s="194" t="s">
        <v>246</v>
      </c>
      <c r="G162" s="195" t="s">
        <v>206</v>
      </c>
      <c r="H162" s="196">
        <v>157</v>
      </c>
      <c r="I162" s="197"/>
      <c r="J162" s="198">
        <f>ROUND(I162*H162,2)</f>
        <v>0</v>
      </c>
      <c r="K162" s="194" t="s">
        <v>155</v>
      </c>
      <c r="L162" s="38"/>
      <c r="M162" s="199" t="s">
        <v>1</v>
      </c>
      <c r="N162" s="200" t="s">
        <v>45</v>
      </c>
      <c r="O162" s="66"/>
      <c r="P162" s="201">
        <f>O162*H162</f>
        <v>0</v>
      </c>
      <c r="Q162" s="201">
        <v>0</v>
      </c>
      <c r="R162" s="201">
        <f>Q162*H162</f>
        <v>0</v>
      </c>
      <c r="S162" s="201">
        <v>0.4</v>
      </c>
      <c r="T162" s="202">
        <f>S162*H162</f>
        <v>62.800000000000004</v>
      </c>
      <c r="AR162" s="203" t="s">
        <v>156</v>
      </c>
      <c r="AT162" s="203" t="s">
        <v>151</v>
      </c>
      <c r="AU162" s="203" t="s">
        <v>89</v>
      </c>
      <c r="AY162" s="17" t="s">
        <v>149</v>
      </c>
      <c r="BE162" s="204">
        <f>IF(N162="základní",J162,0)</f>
        <v>0</v>
      </c>
      <c r="BF162" s="204">
        <f>IF(N162="snížená",J162,0)</f>
        <v>0</v>
      </c>
      <c r="BG162" s="204">
        <f>IF(N162="zákl. přenesená",J162,0)</f>
        <v>0</v>
      </c>
      <c r="BH162" s="204">
        <f>IF(N162="sníž. přenesená",J162,0)</f>
        <v>0</v>
      </c>
      <c r="BI162" s="204">
        <f>IF(N162="nulová",J162,0)</f>
        <v>0</v>
      </c>
      <c r="BJ162" s="17" t="s">
        <v>21</v>
      </c>
      <c r="BK162" s="204">
        <f>ROUND(I162*H162,2)</f>
        <v>0</v>
      </c>
      <c r="BL162" s="17" t="s">
        <v>156</v>
      </c>
      <c r="BM162" s="203" t="s">
        <v>247</v>
      </c>
    </row>
    <row r="163" spans="2:65" s="1" customFormat="1" ht="24" customHeight="1">
      <c r="B163" s="34"/>
      <c r="C163" s="192" t="s">
        <v>248</v>
      </c>
      <c r="D163" s="192" t="s">
        <v>151</v>
      </c>
      <c r="E163" s="193" t="s">
        <v>249</v>
      </c>
      <c r="F163" s="194" t="s">
        <v>250</v>
      </c>
      <c r="G163" s="195" t="s">
        <v>206</v>
      </c>
      <c r="H163" s="196">
        <v>157</v>
      </c>
      <c r="I163" s="197"/>
      <c r="J163" s="198">
        <f>ROUND(I163*H163,2)</f>
        <v>0</v>
      </c>
      <c r="K163" s="194" t="s">
        <v>155</v>
      </c>
      <c r="L163" s="38"/>
      <c r="M163" s="199" t="s">
        <v>1</v>
      </c>
      <c r="N163" s="200" t="s">
        <v>45</v>
      </c>
      <c r="O163" s="66"/>
      <c r="P163" s="201">
        <f>O163*H163</f>
        <v>0</v>
      </c>
      <c r="Q163" s="201">
        <v>0</v>
      </c>
      <c r="R163" s="201">
        <f>Q163*H163</f>
        <v>0</v>
      </c>
      <c r="S163" s="201">
        <v>0.316</v>
      </c>
      <c r="T163" s="202">
        <f>S163*H163</f>
        <v>49.612</v>
      </c>
      <c r="AR163" s="203" t="s">
        <v>156</v>
      </c>
      <c r="AT163" s="203" t="s">
        <v>151</v>
      </c>
      <c r="AU163" s="203" t="s">
        <v>89</v>
      </c>
      <c r="AY163" s="17" t="s">
        <v>149</v>
      </c>
      <c r="BE163" s="204">
        <f>IF(N163="základní",J163,0)</f>
        <v>0</v>
      </c>
      <c r="BF163" s="204">
        <f>IF(N163="snížená",J163,0)</f>
        <v>0</v>
      </c>
      <c r="BG163" s="204">
        <f>IF(N163="zákl. přenesená",J163,0)</f>
        <v>0</v>
      </c>
      <c r="BH163" s="204">
        <f>IF(N163="sníž. přenesená",J163,0)</f>
        <v>0</v>
      </c>
      <c r="BI163" s="204">
        <f>IF(N163="nulová",J163,0)</f>
        <v>0</v>
      </c>
      <c r="BJ163" s="17" t="s">
        <v>21</v>
      </c>
      <c r="BK163" s="204">
        <f>ROUND(I163*H163,2)</f>
        <v>0</v>
      </c>
      <c r="BL163" s="17" t="s">
        <v>156</v>
      </c>
      <c r="BM163" s="203" t="s">
        <v>251</v>
      </c>
    </row>
    <row r="164" spans="2:51" s="12" customFormat="1" ht="11.25">
      <c r="B164" s="205"/>
      <c r="C164" s="206"/>
      <c r="D164" s="207" t="s">
        <v>208</v>
      </c>
      <c r="E164" s="208" t="s">
        <v>1</v>
      </c>
      <c r="F164" s="209" t="s">
        <v>252</v>
      </c>
      <c r="G164" s="206"/>
      <c r="H164" s="210">
        <v>157</v>
      </c>
      <c r="I164" s="211"/>
      <c r="J164" s="206"/>
      <c r="K164" s="206"/>
      <c r="L164" s="212"/>
      <c r="M164" s="213"/>
      <c r="N164" s="214"/>
      <c r="O164" s="214"/>
      <c r="P164" s="214"/>
      <c r="Q164" s="214"/>
      <c r="R164" s="214"/>
      <c r="S164" s="214"/>
      <c r="T164" s="215"/>
      <c r="AT164" s="216" t="s">
        <v>208</v>
      </c>
      <c r="AU164" s="216" t="s">
        <v>89</v>
      </c>
      <c r="AV164" s="12" t="s">
        <v>89</v>
      </c>
      <c r="AW164" s="12" t="s">
        <v>36</v>
      </c>
      <c r="AX164" s="12" t="s">
        <v>21</v>
      </c>
      <c r="AY164" s="216" t="s">
        <v>149</v>
      </c>
    </row>
    <row r="165" spans="2:65" s="1" customFormat="1" ht="16.5" customHeight="1">
      <c r="B165" s="34"/>
      <c r="C165" s="192" t="s">
        <v>253</v>
      </c>
      <c r="D165" s="192" t="s">
        <v>151</v>
      </c>
      <c r="E165" s="193" t="s">
        <v>254</v>
      </c>
      <c r="F165" s="194" t="s">
        <v>255</v>
      </c>
      <c r="G165" s="195" t="s">
        <v>256</v>
      </c>
      <c r="H165" s="196">
        <v>46.26</v>
      </c>
      <c r="I165" s="197"/>
      <c r="J165" s="198">
        <f>ROUND(I165*H165,2)</f>
        <v>0</v>
      </c>
      <c r="K165" s="194" t="s">
        <v>155</v>
      </c>
      <c r="L165" s="38"/>
      <c r="M165" s="199" t="s">
        <v>1</v>
      </c>
      <c r="N165" s="200" t="s">
        <v>45</v>
      </c>
      <c r="O165" s="66"/>
      <c r="P165" s="201">
        <f>O165*H165</f>
        <v>0</v>
      </c>
      <c r="Q165" s="201">
        <v>0</v>
      </c>
      <c r="R165" s="201">
        <f>Q165*H165</f>
        <v>0</v>
      </c>
      <c r="S165" s="201">
        <v>0</v>
      </c>
      <c r="T165" s="202">
        <f>S165*H165</f>
        <v>0</v>
      </c>
      <c r="AR165" s="203" t="s">
        <v>156</v>
      </c>
      <c r="AT165" s="203" t="s">
        <v>151</v>
      </c>
      <c r="AU165" s="203" t="s">
        <v>89</v>
      </c>
      <c r="AY165" s="17" t="s">
        <v>149</v>
      </c>
      <c r="BE165" s="204">
        <f>IF(N165="základní",J165,0)</f>
        <v>0</v>
      </c>
      <c r="BF165" s="204">
        <f>IF(N165="snížená",J165,0)</f>
        <v>0</v>
      </c>
      <c r="BG165" s="204">
        <f>IF(N165="zákl. přenesená",J165,0)</f>
        <v>0</v>
      </c>
      <c r="BH165" s="204">
        <f>IF(N165="sníž. přenesená",J165,0)</f>
        <v>0</v>
      </c>
      <c r="BI165" s="204">
        <f>IF(N165="nulová",J165,0)</f>
        <v>0</v>
      </c>
      <c r="BJ165" s="17" t="s">
        <v>21</v>
      </c>
      <c r="BK165" s="204">
        <f>ROUND(I165*H165,2)</f>
        <v>0</v>
      </c>
      <c r="BL165" s="17" t="s">
        <v>156</v>
      </c>
      <c r="BM165" s="203" t="s">
        <v>257</v>
      </c>
    </row>
    <row r="166" spans="2:51" s="12" customFormat="1" ht="11.25">
      <c r="B166" s="205"/>
      <c r="C166" s="206"/>
      <c r="D166" s="207" t="s">
        <v>208</v>
      </c>
      <c r="E166" s="208" t="s">
        <v>1</v>
      </c>
      <c r="F166" s="209" t="s">
        <v>258</v>
      </c>
      <c r="G166" s="206"/>
      <c r="H166" s="210">
        <v>46.26</v>
      </c>
      <c r="I166" s="211"/>
      <c r="J166" s="206"/>
      <c r="K166" s="206"/>
      <c r="L166" s="212"/>
      <c r="M166" s="213"/>
      <c r="N166" s="214"/>
      <c r="O166" s="214"/>
      <c r="P166" s="214"/>
      <c r="Q166" s="214"/>
      <c r="R166" s="214"/>
      <c r="S166" s="214"/>
      <c r="T166" s="215"/>
      <c r="AT166" s="216" t="s">
        <v>208</v>
      </c>
      <c r="AU166" s="216" t="s">
        <v>89</v>
      </c>
      <c r="AV166" s="12" t="s">
        <v>89</v>
      </c>
      <c r="AW166" s="12" t="s">
        <v>36</v>
      </c>
      <c r="AX166" s="12" t="s">
        <v>80</v>
      </c>
      <c r="AY166" s="216" t="s">
        <v>149</v>
      </c>
    </row>
    <row r="167" spans="2:51" s="14" customFormat="1" ht="11.25">
      <c r="B167" s="227"/>
      <c r="C167" s="228"/>
      <c r="D167" s="207" t="s">
        <v>208</v>
      </c>
      <c r="E167" s="229" t="s">
        <v>105</v>
      </c>
      <c r="F167" s="230" t="s">
        <v>229</v>
      </c>
      <c r="G167" s="228"/>
      <c r="H167" s="231">
        <v>46.26</v>
      </c>
      <c r="I167" s="232"/>
      <c r="J167" s="228"/>
      <c r="K167" s="228"/>
      <c r="L167" s="233"/>
      <c r="M167" s="234"/>
      <c r="N167" s="235"/>
      <c r="O167" s="235"/>
      <c r="P167" s="235"/>
      <c r="Q167" s="235"/>
      <c r="R167" s="235"/>
      <c r="S167" s="235"/>
      <c r="T167" s="236"/>
      <c r="AT167" s="237" t="s">
        <v>208</v>
      </c>
      <c r="AU167" s="237" t="s">
        <v>89</v>
      </c>
      <c r="AV167" s="14" t="s">
        <v>156</v>
      </c>
      <c r="AW167" s="14" t="s">
        <v>36</v>
      </c>
      <c r="AX167" s="14" t="s">
        <v>21</v>
      </c>
      <c r="AY167" s="237" t="s">
        <v>149</v>
      </c>
    </row>
    <row r="168" spans="2:65" s="1" customFormat="1" ht="24" customHeight="1">
      <c r="B168" s="34"/>
      <c r="C168" s="192" t="s">
        <v>259</v>
      </c>
      <c r="D168" s="192" t="s">
        <v>151</v>
      </c>
      <c r="E168" s="193" t="s">
        <v>260</v>
      </c>
      <c r="F168" s="194" t="s">
        <v>261</v>
      </c>
      <c r="G168" s="195" t="s">
        <v>256</v>
      </c>
      <c r="H168" s="196">
        <v>483.394</v>
      </c>
      <c r="I168" s="197"/>
      <c r="J168" s="198">
        <f>ROUND(I168*H168,2)</f>
        <v>0</v>
      </c>
      <c r="K168" s="194" t="s">
        <v>155</v>
      </c>
      <c r="L168" s="38"/>
      <c r="M168" s="199" t="s">
        <v>1</v>
      </c>
      <c r="N168" s="200" t="s">
        <v>45</v>
      </c>
      <c r="O168" s="66"/>
      <c r="P168" s="201">
        <f>O168*H168</f>
        <v>0</v>
      </c>
      <c r="Q168" s="201">
        <v>0</v>
      </c>
      <c r="R168" s="201">
        <f>Q168*H168</f>
        <v>0</v>
      </c>
      <c r="S168" s="201">
        <v>0</v>
      </c>
      <c r="T168" s="202">
        <f>S168*H168</f>
        <v>0</v>
      </c>
      <c r="AR168" s="203" t="s">
        <v>156</v>
      </c>
      <c r="AT168" s="203" t="s">
        <v>151</v>
      </c>
      <c r="AU168" s="203" t="s">
        <v>89</v>
      </c>
      <c r="AY168" s="17" t="s">
        <v>149</v>
      </c>
      <c r="BE168" s="204">
        <f>IF(N168="základní",J168,0)</f>
        <v>0</v>
      </c>
      <c r="BF168" s="204">
        <f>IF(N168="snížená",J168,0)</f>
        <v>0</v>
      </c>
      <c r="BG168" s="204">
        <f>IF(N168="zákl. přenesená",J168,0)</f>
        <v>0</v>
      </c>
      <c r="BH168" s="204">
        <f>IF(N168="sníž. přenesená",J168,0)</f>
        <v>0</v>
      </c>
      <c r="BI168" s="204">
        <f>IF(N168="nulová",J168,0)</f>
        <v>0</v>
      </c>
      <c r="BJ168" s="17" t="s">
        <v>21</v>
      </c>
      <c r="BK168" s="204">
        <f>ROUND(I168*H168,2)</f>
        <v>0</v>
      </c>
      <c r="BL168" s="17" t="s">
        <v>156</v>
      </c>
      <c r="BM168" s="203" t="s">
        <v>262</v>
      </c>
    </row>
    <row r="169" spans="2:51" s="13" customFormat="1" ht="11.25">
      <c r="B169" s="217"/>
      <c r="C169" s="218"/>
      <c r="D169" s="207" t="s">
        <v>208</v>
      </c>
      <c r="E169" s="219" t="s">
        <v>1</v>
      </c>
      <c r="F169" s="220" t="s">
        <v>263</v>
      </c>
      <c r="G169" s="218"/>
      <c r="H169" s="219" t="s">
        <v>1</v>
      </c>
      <c r="I169" s="221"/>
      <c r="J169" s="218"/>
      <c r="K169" s="218"/>
      <c r="L169" s="222"/>
      <c r="M169" s="223"/>
      <c r="N169" s="224"/>
      <c r="O169" s="224"/>
      <c r="P169" s="224"/>
      <c r="Q169" s="224"/>
      <c r="R169" s="224"/>
      <c r="S169" s="224"/>
      <c r="T169" s="225"/>
      <c r="AT169" s="226" t="s">
        <v>208</v>
      </c>
      <c r="AU169" s="226" t="s">
        <v>89</v>
      </c>
      <c r="AV169" s="13" t="s">
        <v>21</v>
      </c>
      <c r="AW169" s="13" t="s">
        <v>36</v>
      </c>
      <c r="AX169" s="13" t="s">
        <v>80</v>
      </c>
      <c r="AY169" s="226" t="s">
        <v>149</v>
      </c>
    </row>
    <row r="170" spans="2:51" s="12" customFormat="1" ht="11.25">
      <c r="B170" s="205"/>
      <c r="C170" s="206"/>
      <c r="D170" s="207" t="s">
        <v>208</v>
      </c>
      <c r="E170" s="208" t="s">
        <v>1</v>
      </c>
      <c r="F170" s="209" t="s">
        <v>264</v>
      </c>
      <c r="G170" s="206"/>
      <c r="H170" s="210">
        <v>20</v>
      </c>
      <c r="I170" s="211"/>
      <c r="J170" s="206"/>
      <c r="K170" s="206"/>
      <c r="L170" s="212"/>
      <c r="M170" s="213"/>
      <c r="N170" s="214"/>
      <c r="O170" s="214"/>
      <c r="P170" s="214"/>
      <c r="Q170" s="214"/>
      <c r="R170" s="214"/>
      <c r="S170" s="214"/>
      <c r="T170" s="215"/>
      <c r="AT170" s="216" t="s">
        <v>208</v>
      </c>
      <c r="AU170" s="216" t="s">
        <v>89</v>
      </c>
      <c r="AV170" s="12" t="s">
        <v>89</v>
      </c>
      <c r="AW170" s="12" t="s">
        <v>36</v>
      </c>
      <c r="AX170" s="12" t="s">
        <v>80</v>
      </c>
      <c r="AY170" s="216" t="s">
        <v>149</v>
      </c>
    </row>
    <row r="171" spans="2:51" s="12" customFormat="1" ht="11.25">
      <c r="B171" s="205"/>
      <c r="C171" s="206"/>
      <c r="D171" s="207" t="s">
        <v>208</v>
      </c>
      <c r="E171" s="208" t="s">
        <v>1</v>
      </c>
      <c r="F171" s="209" t="s">
        <v>265</v>
      </c>
      <c r="G171" s="206"/>
      <c r="H171" s="210">
        <v>225</v>
      </c>
      <c r="I171" s="211"/>
      <c r="J171" s="206"/>
      <c r="K171" s="206"/>
      <c r="L171" s="212"/>
      <c r="M171" s="213"/>
      <c r="N171" s="214"/>
      <c r="O171" s="214"/>
      <c r="P171" s="214"/>
      <c r="Q171" s="214"/>
      <c r="R171" s="214"/>
      <c r="S171" s="214"/>
      <c r="T171" s="215"/>
      <c r="AT171" s="216" t="s">
        <v>208</v>
      </c>
      <c r="AU171" s="216" t="s">
        <v>89</v>
      </c>
      <c r="AV171" s="12" t="s">
        <v>89</v>
      </c>
      <c r="AW171" s="12" t="s">
        <v>36</v>
      </c>
      <c r="AX171" s="12" t="s">
        <v>80</v>
      </c>
      <c r="AY171" s="216" t="s">
        <v>149</v>
      </c>
    </row>
    <row r="172" spans="2:51" s="12" customFormat="1" ht="11.25">
      <c r="B172" s="205"/>
      <c r="C172" s="206"/>
      <c r="D172" s="207" t="s">
        <v>208</v>
      </c>
      <c r="E172" s="208" t="s">
        <v>1</v>
      </c>
      <c r="F172" s="209" t="s">
        <v>266</v>
      </c>
      <c r="G172" s="206"/>
      <c r="H172" s="210">
        <v>58.5</v>
      </c>
      <c r="I172" s="211"/>
      <c r="J172" s="206"/>
      <c r="K172" s="206"/>
      <c r="L172" s="212"/>
      <c r="M172" s="213"/>
      <c r="N172" s="214"/>
      <c r="O172" s="214"/>
      <c r="P172" s="214"/>
      <c r="Q172" s="214"/>
      <c r="R172" s="214"/>
      <c r="S172" s="214"/>
      <c r="T172" s="215"/>
      <c r="AT172" s="216" t="s">
        <v>208</v>
      </c>
      <c r="AU172" s="216" t="s">
        <v>89</v>
      </c>
      <c r="AV172" s="12" t="s">
        <v>89</v>
      </c>
      <c r="AW172" s="12" t="s">
        <v>36</v>
      </c>
      <c r="AX172" s="12" t="s">
        <v>80</v>
      </c>
      <c r="AY172" s="216" t="s">
        <v>149</v>
      </c>
    </row>
    <row r="173" spans="2:51" s="12" customFormat="1" ht="11.25">
      <c r="B173" s="205"/>
      <c r="C173" s="206"/>
      <c r="D173" s="207" t="s">
        <v>208</v>
      </c>
      <c r="E173" s="208" t="s">
        <v>1</v>
      </c>
      <c r="F173" s="209" t="s">
        <v>267</v>
      </c>
      <c r="G173" s="206"/>
      <c r="H173" s="210">
        <v>23.2</v>
      </c>
      <c r="I173" s="211"/>
      <c r="J173" s="206"/>
      <c r="K173" s="206"/>
      <c r="L173" s="212"/>
      <c r="M173" s="213"/>
      <c r="N173" s="214"/>
      <c r="O173" s="214"/>
      <c r="P173" s="214"/>
      <c r="Q173" s="214"/>
      <c r="R173" s="214"/>
      <c r="S173" s="214"/>
      <c r="T173" s="215"/>
      <c r="AT173" s="216" t="s">
        <v>208</v>
      </c>
      <c r="AU173" s="216" t="s">
        <v>89</v>
      </c>
      <c r="AV173" s="12" t="s">
        <v>89</v>
      </c>
      <c r="AW173" s="12" t="s">
        <v>36</v>
      </c>
      <c r="AX173" s="12" t="s">
        <v>80</v>
      </c>
      <c r="AY173" s="216" t="s">
        <v>149</v>
      </c>
    </row>
    <row r="174" spans="2:51" s="12" customFormat="1" ht="11.25">
      <c r="B174" s="205"/>
      <c r="C174" s="206"/>
      <c r="D174" s="207" t="s">
        <v>208</v>
      </c>
      <c r="E174" s="208" t="s">
        <v>1</v>
      </c>
      <c r="F174" s="209" t="s">
        <v>268</v>
      </c>
      <c r="G174" s="206"/>
      <c r="H174" s="210">
        <v>7</v>
      </c>
      <c r="I174" s="211"/>
      <c r="J174" s="206"/>
      <c r="K174" s="206"/>
      <c r="L174" s="212"/>
      <c r="M174" s="213"/>
      <c r="N174" s="214"/>
      <c r="O174" s="214"/>
      <c r="P174" s="214"/>
      <c r="Q174" s="214"/>
      <c r="R174" s="214"/>
      <c r="S174" s="214"/>
      <c r="T174" s="215"/>
      <c r="AT174" s="216" t="s">
        <v>208</v>
      </c>
      <c r="AU174" s="216" t="s">
        <v>89</v>
      </c>
      <c r="AV174" s="12" t="s">
        <v>89</v>
      </c>
      <c r="AW174" s="12" t="s">
        <v>36</v>
      </c>
      <c r="AX174" s="12" t="s">
        <v>80</v>
      </c>
      <c r="AY174" s="216" t="s">
        <v>149</v>
      </c>
    </row>
    <row r="175" spans="2:51" s="12" customFormat="1" ht="11.25">
      <c r="B175" s="205"/>
      <c r="C175" s="206"/>
      <c r="D175" s="207" t="s">
        <v>208</v>
      </c>
      <c r="E175" s="208" t="s">
        <v>1</v>
      </c>
      <c r="F175" s="209" t="s">
        <v>269</v>
      </c>
      <c r="G175" s="206"/>
      <c r="H175" s="210">
        <v>32.5</v>
      </c>
      <c r="I175" s="211"/>
      <c r="J175" s="206"/>
      <c r="K175" s="206"/>
      <c r="L175" s="212"/>
      <c r="M175" s="213"/>
      <c r="N175" s="214"/>
      <c r="O175" s="214"/>
      <c r="P175" s="214"/>
      <c r="Q175" s="214"/>
      <c r="R175" s="214"/>
      <c r="S175" s="214"/>
      <c r="T175" s="215"/>
      <c r="AT175" s="216" t="s">
        <v>208</v>
      </c>
      <c r="AU175" s="216" t="s">
        <v>89</v>
      </c>
      <c r="AV175" s="12" t="s">
        <v>89</v>
      </c>
      <c r="AW175" s="12" t="s">
        <v>36</v>
      </c>
      <c r="AX175" s="12" t="s">
        <v>80</v>
      </c>
      <c r="AY175" s="216" t="s">
        <v>149</v>
      </c>
    </row>
    <row r="176" spans="2:51" s="12" customFormat="1" ht="11.25">
      <c r="B176" s="205"/>
      <c r="C176" s="206"/>
      <c r="D176" s="207" t="s">
        <v>208</v>
      </c>
      <c r="E176" s="208" t="s">
        <v>1</v>
      </c>
      <c r="F176" s="209" t="s">
        <v>270</v>
      </c>
      <c r="G176" s="206"/>
      <c r="H176" s="210">
        <v>113.594</v>
      </c>
      <c r="I176" s="211"/>
      <c r="J176" s="206"/>
      <c r="K176" s="206"/>
      <c r="L176" s="212"/>
      <c r="M176" s="213"/>
      <c r="N176" s="214"/>
      <c r="O176" s="214"/>
      <c r="P176" s="214"/>
      <c r="Q176" s="214"/>
      <c r="R176" s="214"/>
      <c r="S176" s="214"/>
      <c r="T176" s="215"/>
      <c r="AT176" s="216" t="s">
        <v>208</v>
      </c>
      <c r="AU176" s="216" t="s">
        <v>89</v>
      </c>
      <c r="AV176" s="12" t="s">
        <v>89</v>
      </c>
      <c r="AW176" s="12" t="s">
        <v>36</v>
      </c>
      <c r="AX176" s="12" t="s">
        <v>80</v>
      </c>
      <c r="AY176" s="216" t="s">
        <v>149</v>
      </c>
    </row>
    <row r="177" spans="2:51" s="13" customFormat="1" ht="11.25">
      <c r="B177" s="217"/>
      <c r="C177" s="218"/>
      <c r="D177" s="207" t="s">
        <v>208</v>
      </c>
      <c r="E177" s="219" t="s">
        <v>1</v>
      </c>
      <c r="F177" s="220" t="s">
        <v>271</v>
      </c>
      <c r="G177" s="218"/>
      <c r="H177" s="219" t="s">
        <v>1</v>
      </c>
      <c r="I177" s="221"/>
      <c r="J177" s="218"/>
      <c r="K177" s="218"/>
      <c r="L177" s="222"/>
      <c r="M177" s="223"/>
      <c r="N177" s="224"/>
      <c r="O177" s="224"/>
      <c r="P177" s="224"/>
      <c r="Q177" s="224"/>
      <c r="R177" s="224"/>
      <c r="S177" s="224"/>
      <c r="T177" s="225"/>
      <c r="AT177" s="226" t="s">
        <v>208</v>
      </c>
      <c r="AU177" s="226" t="s">
        <v>89</v>
      </c>
      <c r="AV177" s="13" t="s">
        <v>21</v>
      </c>
      <c r="AW177" s="13" t="s">
        <v>36</v>
      </c>
      <c r="AX177" s="13" t="s">
        <v>80</v>
      </c>
      <c r="AY177" s="226" t="s">
        <v>149</v>
      </c>
    </row>
    <row r="178" spans="2:51" s="12" customFormat="1" ht="11.25">
      <c r="B178" s="205"/>
      <c r="C178" s="206"/>
      <c r="D178" s="207" t="s">
        <v>208</v>
      </c>
      <c r="E178" s="208" t="s">
        <v>1</v>
      </c>
      <c r="F178" s="209" t="s">
        <v>272</v>
      </c>
      <c r="G178" s="206"/>
      <c r="H178" s="210">
        <v>3.6</v>
      </c>
      <c r="I178" s="211"/>
      <c r="J178" s="206"/>
      <c r="K178" s="206"/>
      <c r="L178" s="212"/>
      <c r="M178" s="213"/>
      <c r="N178" s="214"/>
      <c r="O178" s="214"/>
      <c r="P178" s="214"/>
      <c r="Q178" s="214"/>
      <c r="R178" s="214"/>
      <c r="S178" s="214"/>
      <c r="T178" s="215"/>
      <c r="AT178" s="216" t="s">
        <v>208</v>
      </c>
      <c r="AU178" s="216" t="s">
        <v>89</v>
      </c>
      <c r="AV178" s="12" t="s">
        <v>89</v>
      </c>
      <c r="AW178" s="12" t="s">
        <v>36</v>
      </c>
      <c r="AX178" s="12" t="s">
        <v>80</v>
      </c>
      <c r="AY178" s="216" t="s">
        <v>149</v>
      </c>
    </row>
    <row r="179" spans="2:51" s="14" customFormat="1" ht="11.25">
      <c r="B179" s="227"/>
      <c r="C179" s="228"/>
      <c r="D179" s="207" t="s">
        <v>208</v>
      </c>
      <c r="E179" s="229" t="s">
        <v>101</v>
      </c>
      <c r="F179" s="230" t="s">
        <v>229</v>
      </c>
      <c r="G179" s="228"/>
      <c r="H179" s="231">
        <v>483.394</v>
      </c>
      <c r="I179" s="232"/>
      <c r="J179" s="228"/>
      <c r="K179" s="228"/>
      <c r="L179" s="233"/>
      <c r="M179" s="234"/>
      <c r="N179" s="235"/>
      <c r="O179" s="235"/>
      <c r="P179" s="235"/>
      <c r="Q179" s="235"/>
      <c r="R179" s="235"/>
      <c r="S179" s="235"/>
      <c r="T179" s="236"/>
      <c r="AT179" s="237" t="s">
        <v>208</v>
      </c>
      <c r="AU179" s="237" t="s">
        <v>89</v>
      </c>
      <c r="AV179" s="14" t="s">
        <v>156</v>
      </c>
      <c r="AW179" s="14" t="s">
        <v>36</v>
      </c>
      <c r="AX179" s="14" t="s">
        <v>21</v>
      </c>
      <c r="AY179" s="237" t="s">
        <v>149</v>
      </c>
    </row>
    <row r="180" spans="2:65" s="1" customFormat="1" ht="24" customHeight="1">
      <c r="B180" s="34"/>
      <c r="C180" s="192" t="s">
        <v>273</v>
      </c>
      <c r="D180" s="192" t="s">
        <v>151</v>
      </c>
      <c r="E180" s="193" t="s">
        <v>274</v>
      </c>
      <c r="F180" s="194" t="s">
        <v>275</v>
      </c>
      <c r="G180" s="195" t="s">
        <v>256</v>
      </c>
      <c r="H180" s="196">
        <v>145.018</v>
      </c>
      <c r="I180" s="197"/>
      <c r="J180" s="198">
        <f>ROUND(I180*H180,2)</f>
        <v>0</v>
      </c>
      <c r="K180" s="194" t="s">
        <v>155</v>
      </c>
      <c r="L180" s="38"/>
      <c r="M180" s="199" t="s">
        <v>1</v>
      </c>
      <c r="N180" s="200" t="s">
        <v>45</v>
      </c>
      <c r="O180" s="66"/>
      <c r="P180" s="201">
        <f>O180*H180</f>
        <v>0</v>
      </c>
      <c r="Q180" s="201">
        <v>0</v>
      </c>
      <c r="R180" s="201">
        <f>Q180*H180</f>
        <v>0</v>
      </c>
      <c r="S180" s="201">
        <v>0</v>
      </c>
      <c r="T180" s="202">
        <f>S180*H180</f>
        <v>0</v>
      </c>
      <c r="AR180" s="203" t="s">
        <v>156</v>
      </c>
      <c r="AT180" s="203" t="s">
        <v>151</v>
      </c>
      <c r="AU180" s="203" t="s">
        <v>89</v>
      </c>
      <c r="AY180" s="17" t="s">
        <v>149</v>
      </c>
      <c r="BE180" s="204">
        <f>IF(N180="základní",J180,0)</f>
        <v>0</v>
      </c>
      <c r="BF180" s="204">
        <f>IF(N180="snížená",J180,0)</f>
        <v>0</v>
      </c>
      <c r="BG180" s="204">
        <f>IF(N180="zákl. přenesená",J180,0)</f>
        <v>0</v>
      </c>
      <c r="BH180" s="204">
        <f>IF(N180="sníž. přenesená",J180,0)</f>
        <v>0</v>
      </c>
      <c r="BI180" s="204">
        <f>IF(N180="nulová",J180,0)</f>
        <v>0</v>
      </c>
      <c r="BJ180" s="17" t="s">
        <v>21</v>
      </c>
      <c r="BK180" s="204">
        <f>ROUND(I180*H180,2)</f>
        <v>0</v>
      </c>
      <c r="BL180" s="17" t="s">
        <v>156</v>
      </c>
      <c r="BM180" s="203" t="s">
        <v>276</v>
      </c>
    </row>
    <row r="181" spans="2:51" s="12" customFormat="1" ht="11.25">
      <c r="B181" s="205"/>
      <c r="C181" s="206"/>
      <c r="D181" s="207" t="s">
        <v>208</v>
      </c>
      <c r="E181" s="208" t="s">
        <v>1</v>
      </c>
      <c r="F181" s="209" t="s">
        <v>277</v>
      </c>
      <c r="G181" s="206"/>
      <c r="H181" s="210">
        <v>145.018</v>
      </c>
      <c r="I181" s="211"/>
      <c r="J181" s="206"/>
      <c r="K181" s="206"/>
      <c r="L181" s="212"/>
      <c r="M181" s="213"/>
      <c r="N181" s="214"/>
      <c r="O181" s="214"/>
      <c r="P181" s="214"/>
      <c r="Q181" s="214"/>
      <c r="R181" s="214"/>
      <c r="S181" s="214"/>
      <c r="T181" s="215"/>
      <c r="AT181" s="216" t="s">
        <v>208</v>
      </c>
      <c r="AU181" s="216" t="s">
        <v>89</v>
      </c>
      <c r="AV181" s="12" t="s">
        <v>89</v>
      </c>
      <c r="AW181" s="12" t="s">
        <v>36</v>
      </c>
      <c r="AX181" s="12" t="s">
        <v>21</v>
      </c>
      <c r="AY181" s="216" t="s">
        <v>149</v>
      </c>
    </row>
    <row r="182" spans="2:65" s="1" customFormat="1" ht="24" customHeight="1">
      <c r="B182" s="34"/>
      <c r="C182" s="192" t="s">
        <v>278</v>
      </c>
      <c r="D182" s="192" t="s">
        <v>151</v>
      </c>
      <c r="E182" s="193" t="s">
        <v>279</v>
      </c>
      <c r="F182" s="194" t="s">
        <v>280</v>
      </c>
      <c r="G182" s="195" t="s">
        <v>256</v>
      </c>
      <c r="H182" s="196">
        <v>12.555</v>
      </c>
      <c r="I182" s="197"/>
      <c r="J182" s="198">
        <f>ROUND(I182*H182,2)</f>
        <v>0</v>
      </c>
      <c r="K182" s="194" t="s">
        <v>155</v>
      </c>
      <c r="L182" s="38"/>
      <c r="M182" s="199" t="s">
        <v>1</v>
      </c>
      <c r="N182" s="200" t="s">
        <v>45</v>
      </c>
      <c r="O182" s="66"/>
      <c r="P182" s="201">
        <f>O182*H182</f>
        <v>0</v>
      </c>
      <c r="Q182" s="201">
        <v>0</v>
      </c>
      <c r="R182" s="201">
        <f>Q182*H182</f>
        <v>0</v>
      </c>
      <c r="S182" s="201">
        <v>0</v>
      </c>
      <c r="T182" s="202">
        <f>S182*H182</f>
        <v>0</v>
      </c>
      <c r="AR182" s="203" t="s">
        <v>156</v>
      </c>
      <c r="AT182" s="203" t="s">
        <v>151</v>
      </c>
      <c r="AU182" s="203" t="s">
        <v>89</v>
      </c>
      <c r="AY182" s="17" t="s">
        <v>149</v>
      </c>
      <c r="BE182" s="204">
        <f>IF(N182="základní",J182,0)</f>
        <v>0</v>
      </c>
      <c r="BF182" s="204">
        <f>IF(N182="snížená",J182,0)</f>
        <v>0</v>
      </c>
      <c r="BG182" s="204">
        <f>IF(N182="zákl. přenesená",J182,0)</f>
        <v>0</v>
      </c>
      <c r="BH182" s="204">
        <f>IF(N182="sníž. přenesená",J182,0)</f>
        <v>0</v>
      </c>
      <c r="BI182" s="204">
        <f>IF(N182="nulová",J182,0)</f>
        <v>0</v>
      </c>
      <c r="BJ182" s="17" t="s">
        <v>21</v>
      </c>
      <c r="BK182" s="204">
        <f>ROUND(I182*H182,2)</f>
        <v>0</v>
      </c>
      <c r="BL182" s="17" t="s">
        <v>156</v>
      </c>
      <c r="BM182" s="203" t="s">
        <v>281</v>
      </c>
    </row>
    <row r="183" spans="2:51" s="13" customFormat="1" ht="11.25">
      <c r="B183" s="217"/>
      <c r="C183" s="218"/>
      <c r="D183" s="207" t="s">
        <v>208</v>
      </c>
      <c r="E183" s="219" t="s">
        <v>1</v>
      </c>
      <c r="F183" s="220" t="s">
        <v>282</v>
      </c>
      <c r="G183" s="218"/>
      <c r="H183" s="219" t="s">
        <v>1</v>
      </c>
      <c r="I183" s="221"/>
      <c r="J183" s="218"/>
      <c r="K183" s="218"/>
      <c r="L183" s="222"/>
      <c r="M183" s="223"/>
      <c r="N183" s="224"/>
      <c r="O183" s="224"/>
      <c r="P183" s="224"/>
      <c r="Q183" s="224"/>
      <c r="R183" s="224"/>
      <c r="S183" s="224"/>
      <c r="T183" s="225"/>
      <c r="AT183" s="226" t="s">
        <v>208</v>
      </c>
      <c r="AU183" s="226" t="s">
        <v>89</v>
      </c>
      <c r="AV183" s="13" t="s">
        <v>21</v>
      </c>
      <c r="AW183" s="13" t="s">
        <v>36</v>
      </c>
      <c r="AX183" s="13" t="s">
        <v>80</v>
      </c>
      <c r="AY183" s="226" t="s">
        <v>149</v>
      </c>
    </row>
    <row r="184" spans="2:51" s="12" customFormat="1" ht="11.25">
      <c r="B184" s="205"/>
      <c r="C184" s="206"/>
      <c r="D184" s="207" t="s">
        <v>208</v>
      </c>
      <c r="E184" s="208" t="s">
        <v>1</v>
      </c>
      <c r="F184" s="209" t="s">
        <v>283</v>
      </c>
      <c r="G184" s="206"/>
      <c r="H184" s="210">
        <v>12.555</v>
      </c>
      <c r="I184" s="211"/>
      <c r="J184" s="206"/>
      <c r="K184" s="206"/>
      <c r="L184" s="212"/>
      <c r="M184" s="213"/>
      <c r="N184" s="214"/>
      <c r="O184" s="214"/>
      <c r="P184" s="214"/>
      <c r="Q184" s="214"/>
      <c r="R184" s="214"/>
      <c r="S184" s="214"/>
      <c r="T184" s="215"/>
      <c r="AT184" s="216" t="s">
        <v>208</v>
      </c>
      <c r="AU184" s="216" t="s">
        <v>89</v>
      </c>
      <c r="AV184" s="12" t="s">
        <v>89</v>
      </c>
      <c r="AW184" s="12" t="s">
        <v>36</v>
      </c>
      <c r="AX184" s="12" t="s">
        <v>80</v>
      </c>
      <c r="AY184" s="216" t="s">
        <v>149</v>
      </c>
    </row>
    <row r="185" spans="2:51" s="14" customFormat="1" ht="11.25">
      <c r="B185" s="227"/>
      <c r="C185" s="228"/>
      <c r="D185" s="207" t="s">
        <v>208</v>
      </c>
      <c r="E185" s="229" t="s">
        <v>107</v>
      </c>
      <c r="F185" s="230" t="s">
        <v>229</v>
      </c>
      <c r="G185" s="228"/>
      <c r="H185" s="231">
        <v>12.555</v>
      </c>
      <c r="I185" s="232"/>
      <c r="J185" s="228"/>
      <c r="K185" s="228"/>
      <c r="L185" s="233"/>
      <c r="M185" s="234"/>
      <c r="N185" s="235"/>
      <c r="O185" s="235"/>
      <c r="P185" s="235"/>
      <c r="Q185" s="235"/>
      <c r="R185" s="235"/>
      <c r="S185" s="235"/>
      <c r="T185" s="236"/>
      <c r="AT185" s="237" t="s">
        <v>208</v>
      </c>
      <c r="AU185" s="237" t="s">
        <v>89</v>
      </c>
      <c r="AV185" s="14" t="s">
        <v>156</v>
      </c>
      <c r="AW185" s="14" t="s">
        <v>36</v>
      </c>
      <c r="AX185" s="14" t="s">
        <v>21</v>
      </c>
      <c r="AY185" s="237" t="s">
        <v>149</v>
      </c>
    </row>
    <row r="186" spans="2:65" s="1" customFormat="1" ht="24" customHeight="1">
      <c r="B186" s="34"/>
      <c r="C186" s="192" t="s">
        <v>284</v>
      </c>
      <c r="D186" s="192" t="s">
        <v>151</v>
      </c>
      <c r="E186" s="193" t="s">
        <v>285</v>
      </c>
      <c r="F186" s="194" t="s">
        <v>286</v>
      </c>
      <c r="G186" s="195" t="s">
        <v>256</v>
      </c>
      <c r="H186" s="196">
        <v>3.767</v>
      </c>
      <c r="I186" s="197"/>
      <c r="J186" s="198">
        <f>ROUND(I186*H186,2)</f>
        <v>0</v>
      </c>
      <c r="K186" s="194" t="s">
        <v>155</v>
      </c>
      <c r="L186" s="38"/>
      <c r="M186" s="199" t="s">
        <v>1</v>
      </c>
      <c r="N186" s="200" t="s">
        <v>45</v>
      </c>
      <c r="O186" s="66"/>
      <c r="P186" s="201">
        <f>O186*H186</f>
        <v>0</v>
      </c>
      <c r="Q186" s="201">
        <v>0</v>
      </c>
      <c r="R186" s="201">
        <f>Q186*H186</f>
        <v>0</v>
      </c>
      <c r="S186" s="201">
        <v>0</v>
      </c>
      <c r="T186" s="202">
        <f>S186*H186</f>
        <v>0</v>
      </c>
      <c r="AR186" s="203" t="s">
        <v>156</v>
      </c>
      <c r="AT186" s="203" t="s">
        <v>151</v>
      </c>
      <c r="AU186" s="203" t="s">
        <v>89</v>
      </c>
      <c r="AY186" s="17" t="s">
        <v>149</v>
      </c>
      <c r="BE186" s="204">
        <f>IF(N186="základní",J186,0)</f>
        <v>0</v>
      </c>
      <c r="BF186" s="204">
        <f>IF(N186="snížená",J186,0)</f>
        <v>0</v>
      </c>
      <c r="BG186" s="204">
        <f>IF(N186="zákl. přenesená",J186,0)</f>
        <v>0</v>
      </c>
      <c r="BH186" s="204">
        <f>IF(N186="sníž. přenesená",J186,0)</f>
        <v>0</v>
      </c>
      <c r="BI186" s="204">
        <f>IF(N186="nulová",J186,0)</f>
        <v>0</v>
      </c>
      <c r="BJ186" s="17" t="s">
        <v>21</v>
      </c>
      <c r="BK186" s="204">
        <f>ROUND(I186*H186,2)</f>
        <v>0</v>
      </c>
      <c r="BL186" s="17" t="s">
        <v>156</v>
      </c>
      <c r="BM186" s="203" t="s">
        <v>287</v>
      </c>
    </row>
    <row r="187" spans="2:51" s="12" customFormat="1" ht="11.25">
      <c r="B187" s="205"/>
      <c r="C187" s="206"/>
      <c r="D187" s="207" t="s">
        <v>208</v>
      </c>
      <c r="E187" s="208" t="s">
        <v>1</v>
      </c>
      <c r="F187" s="209" t="s">
        <v>288</v>
      </c>
      <c r="G187" s="206"/>
      <c r="H187" s="210">
        <v>3.767</v>
      </c>
      <c r="I187" s="211"/>
      <c r="J187" s="206"/>
      <c r="K187" s="206"/>
      <c r="L187" s="212"/>
      <c r="M187" s="213"/>
      <c r="N187" s="214"/>
      <c r="O187" s="214"/>
      <c r="P187" s="214"/>
      <c r="Q187" s="214"/>
      <c r="R187" s="214"/>
      <c r="S187" s="214"/>
      <c r="T187" s="215"/>
      <c r="AT187" s="216" t="s">
        <v>208</v>
      </c>
      <c r="AU187" s="216" t="s">
        <v>89</v>
      </c>
      <c r="AV187" s="12" t="s">
        <v>89</v>
      </c>
      <c r="AW187" s="12" t="s">
        <v>36</v>
      </c>
      <c r="AX187" s="12" t="s">
        <v>21</v>
      </c>
      <c r="AY187" s="216" t="s">
        <v>149</v>
      </c>
    </row>
    <row r="188" spans="2:65" s="1" customFormat="1" ht="24" customHeight="1">
      <c r="B188" s="34"/>
      <c r="C188" s="192" t="s">
        <v>289</v>
      </c>
      <c r="D188" s="192" t="s">
        <v>151</v>
      </c>
      <c r="E188" s="193" t="s">
        <v>290</v>
      </c>
      <c r="F188" s="194" t="s">
        <v>291</v>
      </c>
      <c r="G188" s="195" t="s">
        <v>154</v>
      </c>
      <c r="H188" s="196">
        <v>4</v>
      </c>
      <c r="I188" s="197"/>
      <c r="J188" s="198">
        <f>ROUND(I188*H188,2)</f>
        <v>0</v>
      </c>
      <c r="K188" s="194" t="s">
        <v>155</v>
      </c>
      <c r="L188" s="38"/>
      <c r="M188" s="199" t="s">
        <v>1</v>
      </c>
      <c r="N188" s="200" t="s">
        <v>45</v>
      </c>
      <c r="O188" s="66"/>
      <c r="P188" s="201">
        <f>O188*H188</f>
        <v>0</v>
      </c>
      <c r="Q188" s="201">
        <v>0</v>
      </c>
      <c r="R188" s="201">
        <f>Q188*H188</f>
        <v>0</v>
      </c>
      <c r="S188" s="201">
        <v>0</v>
      </c>
      <c r="T188" s="202">
        <f>S188*H188</f>
        <v>0</v>
      </c>
      <c r="AR188" s="203" t="s">
        <v>156</v>
      </c>
      <c r="AT188" s="203" t="s">
        <v>151</v>
      </c>
      <c r="AU188" s="203" t="s">
        <v>89</v>
      </c>
      <c r="AY188" s="17" t="s">
        <v>149</v>
      </c>
      <c r="BE188" s="204">
        <f>IF(N188="základní",J188,0)</f>
        <v>0</v>
      </c>
      <c r="BF188" s="204">
        <f>IF(N188="snížená",J188,0)</f>
        <v>0</v>
      </c>
      <c r="BG188" s="204">
        <f>IF(N188="zákl. přenesená",J188,0)</f>
        <v>0</v>
      </c>
      <c r="BH188" s="204">
        <f>IF(N188="sníž. přenesená",J188,0)</f>
        <v>0</v>
      </c>
      <c r="BI188" s="204">
        <f>IF(N188="nulová",J188,0)</f>
        <v>0</v>
      </c>
      <c r="BJ188" s="17" t="s">
        <v>21</v>
      </c>
      <c r="BK188" s="204">
        <f>ROUND(I188*H188,2)</f>
        <v>0</v>
      </c>
      <c r="BL188" s="17" t="s">
        <v>156</v>
      </c>
      <c r="BM188" s="203" t="s">
        <v>292</v>
      </c>
    </row>
    <row r="189" spans="2:65" s="1" customFormat="1" ht="24" customHeight="1">
      <c r="B189" s="34"/>
      <c r="C189" s="192" t="s">
        <v>293</v>
      </c>
      <c r="D189" s="192" t="s">
        <v>151</v>
      </c>
      <c r="E189" s="193" t="s">
        <v>294</v>
      </c>
      <c r="F189" s="194" t="s">
        <v>295</v>
      </c>
      <c r="G189" s="195" t="s">
        <v>154</v>
      </c>
      <c r="H189" s="196">
        <v>10</v>
      </c>
      <c r="I189" s="197"/>
      <c r="J189" s="198">
        <f>ROUND(I189*H189,2)</f>
        <v>0</v>
      </c>
      <c r="K189" s="194" t="s">
        <v>155</v>
      </c>
      <c r="L189" s="38"/>
      <c r="M189" s="199" t="s">
        <v>1</v>
      </c>
      <c r="N189" s="200" t="s">
        <v>45</v>
      </c>
      <c r="O189" s="66"/>
      <c r="P189" s="201">
        <f>O189*H189</f>
        <v>0</v>
      </c>
      <c r="Q189" s="201">
        <v>0</v>
      </c>
      <c r="R189" s="201">
        <f>Q189*H189</f>
        <v>0</v>
      </c>
      <c r="S189" s="201">
        <v>0</v>
      </c>
      <c r="T189" s="202">
        <f>S189*H189</f>
        <v>0</v>
      </c>
      <c r="AR189" s="203" t="s">
        <v>156</v>
      </c>
      <c r="AT189" s="203" t="s">
        <v>151</v>
      </c>
      <c r="AU189" s="203" t="s">
        <v>89</v>
      </c>
      <c r="AY189" s="17" t="s">
        <v>149</v>
      </c>
      <c r="BE189" s="204">
        <f>IF(N189="základní",J189,0)</f>
        <v>0</v>
      </c>
      <c r="BF189" s="204">
        <f>IF(N189="snížená",J189,0)</f>
        <v>0</v>
      </c>
      <c r="BG189" s="204">
        <f>IF(N189="zákl. přenesená",J189,0)</f>
        <v>0</v>
      </c>
      <c r="BH189" s="204">
        <f>IF(N189="sníž. přenesená",J189,0)</f>
        <v>0</v>
      </c>
      <c r="BI189" s="204">
        <f>IF(N189="nulová",J189,0)</f>
        <v>0</v>
      </c>
      <c r="BJ189" s="17" t="s">
        <v>21</v>
      </c>
      <c r="BK189" s="204">
        <f>ROUND(I189*H189,2)</f>
        <v>0</v>
      </c>
      <c r="BL189" s="17" t="s">
        <v>156</v>
      </c>
      <c r="BM189" s="203" t="s">
        <v>296</v>
      </c>
    </row>
    <row r="190" spans="2:65" s="1" customFormat="1" ht="24" customHeight="1">
      <c r="B190" s="34"/>
      <c r="C190" s="192" t="s">
        <v>297</v>
      </c>
      <c r="D190" s="192" t="s">
        <v>151</v>
      </c>
      <c r="E190" s="193" t="s">
        <v>298</v>
      </c>
      <c r="F190" s="194" t="s">
        <v>299</v>
      </c>
      <c r="G190" s="195" t="s">
        <v>154</v>
      </c>
      <c r="H190" s="196">
        <v>16</v>
      </c>
      <c r="I190" s="197"/>
      <c r="J190" s="198">
        <f>ROUND(I190*H190,2)</f>
        <v>0</v>
      </c>
      <c r="K190" s="194" t="s">
        <v>155</v>
      </c>
      <c r="L190" s="38"/>
      <c r="M190" s="199" t="s">
        <v>1</v>
      </c>
      <c r="N190" s="200" t="s">
        <v>45</v>
      </c>
      <c r="O190" s="66"/>
      <c r="P190" s="201">
        <f>O190*H190</f>
        <v>0</v>
      </c>
      <c r="Q190" s="201">
        <v>0</v>
      </c>
      <c r="R190" s="201">
        <f>Q190*H190</f>
        <v>0</v>
      </c>
      <c r="S190" s="201">
        <v>0</v>
      </c>
      <c r="T190" s="202">
        <f>S190*H190</f>
        <v>0</v>
      </c>
      <c r="AR190" s="203" t="s">
        <v>156</v>
      </c>
      <c r="AT190" s="203" t="s">
        <v>151</v>
      </c>
      <c r="AU190" s="203" t="s">
        <v>89</v>
      </c>
      <c r="AY190" s="17" t="s">
        <v>149</v>
      </c>
      <c r="BE190" s="204">
        <f>IF(N190="základní",J190,0)</f>
        <v>0</v>
      </c>
      <c r="BF190" s="204">
        <f>IF(N190="snížená",J190,0)</f>
        <v>0</v>
      </c>
      <c r="BG190" s="204">
        <f>IF(N190="zákl. přenesená",J190,0)</f>
        <v>0</v>
      </c>
      <c r="BH190" s="204">
        <f>IF(N190="sníž. přenesená",J190,0)</f>
        <v>0</v>
      </c>
      <c r="BI190" s="204">
        <f>IF(N190="nulová",J190,0)</f>
        <v>0</v>
      </c>
      <c r="BJ190" s="17" t="s">
        <v>21</v>
      </c>
      <c r="BK190" s="204">
        <f>ROUND(I190*H190,2)</f>
        <v>0</v>
      </c>
      <c r="BL190" s="17" t="s">
        <v>156</v>
      </c>
      <c r="BM190" s="203" t="s">
        <v>300</v>
      </c>
    </row>
    <row r="191" spans="2:65" s="1" customFormat="1" ht="24" customHeight="1">
      <c r="B191" s="34"/>
      <c r="C191" s="192" t="s">
        <v>301</v>
      </c>
      <c r="D191" s="192" t="s">
        <v>151</v>
      </c>
      <c r="E191" s="193" t="s">
        <v>302</v>
      </c>
      <c r="F191" s="194" t="s">
        <v>303</v>
      </c>
      <c r="G191" s="195" t="s">
        <v>154</v>
      </c>
      <c r="H191" s="196">
        <v>34</v>
      </c>
      <c r="I191" s="197"/>
      <c r="J191" s="198">
        <f>ROUND(I191*H191,2)</f>
        <v>0</v>
      </c>
      <c r="K191" s="194" t="s">
        <v>155</v>
      </c>
      <c r="L191" s="38"/>
      <c r="M191" s="199" t="s">
        <v>1</v>
      </c>
      <c r="N191" s="200" t="s">
        <v>45</v>
      </c>
      <c r="O191" s="66"/>
      <c r="P191" s="201">
        <f>O191*H191</f>
        <v>0</v>
      </c>
      <c r="Q191" s="201">
        <v>0</v>
      </c>
      <c r="R191" s="201">
        <f>Q191*H191</f>
        <v>0</v>
      </c>
      <c r="S191" s="201">
        <v>0</v>
      </c>
      <c r="T191" s="202">
        <f>S191*H191</f>
        <v>0</v>
      </c>
      <c r="AR191" s="203" t="s">
        <v>156</v>
      </c>
      <c r="AT191" s="203" t="s">
        <v>151</v>
      </c>
      <c r="AU191" s="203" t="s">
        <v>89</v>
      </c>
      <c r="AY191" s="17" t="s">
        <v>149</v>
      </c>
      <c r="BE191" s="204">
        <f>IF(N191="základní",J191,0)</f>
        <v>0</v>
      </c>
      <c r="BF191" s="204">
        <f>IF(N191="snížená",J191,0)</f>
        <v>0</v>
      </c>
      <c r="BG191" s="204">
        <f>IF(N191="zákl. přenesená",J191,0)</f>
        <v>0</v>
      </c>
      <c r="BH191" s="204">
        <f>IF(N191="sníž. přenesená",J191,0)</f>
        <v>0</v>
      </c>
      <c r="BI191" s="204">
        <f>IF(N191="nulová",J191,0)</f>
        <v>0</v>
      </c>
      <c r="BJ191" s="17" t="s">
        <v>21</v>
      </c>
      <c r="BK191" s="204">
        <f>ROUND(I191*H191,2)</f>
        <v>0</v>
      </c>
      <c r="BL191" s="17" t="s">
        <v>156</v>
      </c>
      <c r="BM191" s="203" t="s">
        <v>304</v>
      </c>
    </row>
    <row r="192" spans="2:51" s="12" customFormat="1" ht="11.25">
      <c r="B192" s="205"/>
      <c r="C192" s="206"/>
      <c r="D192" s="207" t="s">
        <v>208</v>
      </c>
      <c r="E192" s="208" t="s">
        <v>1</v>
      </c>
      <c r="F192" s="209" t="s">
        <v>305</v>
      </c>
      <c r="G192" s="206"/>
      <c r="H192" s="210">
        <v>34</v>
      </c>
      <c r="I192" s="211"/>
      <c r="J192" s="206"/>
      <c r="K192" s="206"/>
      <c r="L192" s="212"/>
      <c r="M192" s="213"/>
      <c r="N192" s="214"/>
      <c r="O192" s="214"/>
      <c r="P192" s="214"/>
      <c r="Q192" s="214"/>
      <c r="R192" s="214"/>
      <c r="S192" s="214"/>
      <c r="T192" s="215"/>
      <c r="AT192" s="216" t="s">
        <v>208</v>
      </c>
      <c r="AU192" s="216" t="s">
        <v>89</v>
      </c>
      <c r="AV192" s="12" t="s">
        <v>89</v>
      </c>
      <c r="AW192" s="12" t="s">
        <v>36</v>
      </c>
      <c r="AX192" s="12" t="s">
        <v>21</v>
      </c>
      <c r="AY192" s="216" t="s">
        <v>149</v>
      </c>
    </row>
    <row r="193" spans="2:65" s="1" customFormat="1" ht="24" customHeight="1">
      <c r="B193" s="34"/>
      <c r="C193" s="192" t="s">
        <v>306</v>
      </c>
      <c r="D193" s="192" t="s">
        <v>151</v>
      </c>
      <c r="E193" s="193" t="s">
        <v>307</v>
      </c>
      <c r="F193" s="194" t="s">
        <v>308</v>
      </c>
      <c r="G193" s="195" t="s">
        <v>154</v>
      </c>
      <c r="H193" s="196">
        <v>4</v>
      </c>
      <c r="I193" s="197"/>
      <c r="J193" s="198">
        <f aca="true" t="shared" si="10" ref="J193:J203">ROUND(I193*H193,2)</f>
        <v>0</v>
      </c>
      <c r="K193" s="194" t="s">
        <v>155</v>
      </c>
      <c r="L193" s="38"/>
      <c r="M193" s="199" t="s">
        <v>1</v>
      </c>
      <c r="N193" s="200" t="s">
        <v>45</v>
      </c>
      <c r="O193" s="66"/>
      <c r="P193" s="201">
        <f aca="true" t="shared" si="11" ref="P193:P203">O193*H193</f>
        <v>0</v>
      </c>
      <c r="Q193" s="201">
        <v>0</v>
      </c>
      <c r="R193" s="201">
        <f aca="true" t="shared" si="12" ref="R193:R203">Q193*H193</f>
        <v>0</v>
      </c>
      <c r="S193" s="201">
        <v>0</v>
      </c>
      <c r="T193" s="202">
        <f aca="true" t="shared" si="13" ref="T193:T203">S193*H193</f>
        <v>0</v>
      </c>
      <c r="AR193" s="203" t="s">
        <v>156</v>
      </c>
      <c r="AT193" s="203" t="s">
        <v>151</v>
      </c>
      <c r="AU193" s="203" t="s">
        <v>89</v>
      </c>
      <c r="AY193" s="17" t="s">
        <v>149</v>
      </c>
      <c r="BE193" s="204">
        <f aca="true" t="shared" si="14" ref="BE193:BE203">IF(N193="základní",J193,0)</f>
        <v>0</v>
      </c>
      <c r="BF193" s="204">
        <f aca="true" t="shared" si="15" ref="BF193:BF203">IF(N193="snížená",J193,0)</f>
        <v>0</v>
      </c>
      <c r="BG193" s="204">
        <f aca="true" t="shared" si="16" ref="BG193:BG203">IF(N193="zákl. přenesená",J193,0)</f>
        <v>0</v>
      </c>
      <c r="BH193" s="204">
        <f aca="true" t="shared" si="17" ref="BH193:BH203">IF(N193="sníž. přenesená",J193,0)</f>
        <v>0</v>
      </c>
      <c r="BI193" s="204">
        <f aca="true" t="shared" si="18" ref="BI193:BI203">IF(N193="nulová",J193,0)</f>
        <v>0</v>
      </c>
      <c r="BJ193" s="17" t="s">
        <v>21</v>
      </c>
      <c r="BK193" s="204">
        <f aca="true" t="shared" si="19" ref="BK193:BK203">ROUND(I193*H193,2)</f>
        <v>0</v>
      </c>
      <c r="BL193" s="17" t="s">
        <v>156</v>
      </c>
      <c r="BM193" s="203" t="s">
        <v>309</v>
      </c>
    </row>
    <row r="194" spans="2:65" s="1" customFormat="1" ht="24" customHeight="1">
      <c r="B194" s="34"/>
      <c r="C194" s="192" t="s">
        <v>310</v>
      </c>
      <c r="D194" s="192" t="s">
        <v>151</v>
      </c>
      <c r="E194" s="193" t="s">
        <v>311</v>
      </c>
      <c r="F194" s="194" t="s">
        <v>312</v>
      </c>
      <c r="G194" s="195" t="s">
        <v>154</v>
      </c>
      <c r="H194" s="196">
        <v>10</v>
      </c>
      <c r="I194" s="197"/>
      <c r="J194" s="198">
        <f t="shared" si="10"/>
        <v>0</v>
      </c>
      <c r="K194" s="194" t="s">
        <v>155</v>
      </c>
      <c r="L194" s="38"/>
      <c r="M194" s="199" t="s">
        <v>1</v>
      </c>
      <c r="N194" s="200" t="s">
        <v>45</v>
      </c>
      <c r="O194" s="66"/>
      <c r="P194" s="201">
        <f t="shared" si="11"/>
        <v>0</v>
      </c>
      <c r="Q194" s="201">
        <v>0</v>
      </c>
      <c r="R194" s="201">
        <f t="shared" si="12"/>
        <v>0</v>
      </c>
      <c r="S194" s="201">
        <v>0</v>
      </c>
      <c r="T194" s="202">
        <f t="shared" si="13"/>
        <v>0</v>
      </c>
      <c r="AR194" s="203" t="s">
        <v>156</v>
      </c>
      <c r="AT194" s="203" t="s">
        <v>151</v>
      </c>
      <c r="AU194" s="203" t="s">
        <v>89</v>
      </c>
      <c r="AY194" s="17" t="s">
        <v>149</v>
      </c>
      <c r="BE194" s="204">
        <f t="shared" si="14"/>
        <v>0</v>
      </c>
      <c r="BF194" s="204">
        <f t="shared" si="15"/>
        <v>0</v>
      </c>
      <c r="BG194" s="204">
        <f t="shared" si="16"/>
        <v>0</v>
      </c>
      <c r="BH194" s="204">
        <f t="shared" si="17"/>
        <v>0</v>
      </c>
      <c r="BI194" s="204">
        <f t="shared" si="18"/>
        <v>0</v>
      </c>
      <c r="BJ194" s="17" t="s">
        <v>21</v>
      </c>
      <c r="BK194" s="204">
        <f t="shared" si="19"/>
        <v>0</v>
      </c>
      <c r="BL194" s="17" t="s">
        <v>156</v>
      </c>
      <c r="BM194" s="203" t="s">
        <v>313</v>
      </c>
    </row>
    <row r="195" spans="2:65" s="1" customFormat="1" ht="24" customHeight="1">
      <c r="B195" s="34"/>
      <c r="C195" s="192" t="s">
        <v>314</v>
      </c>
      <c r="D195" s="192" t="s">
        <v>151</v>
      </c>
      <c r="E195" s="193" t="s">
        <v>315</v>
      </c>
      <c r="F195" s="194" t="s">
        <v>316</v>
      </c>
      <c r="G195" s="195" t="s">
        <v>154</v>
      </c>
      <c r="H195" s="196">
        <v>16</v>
      </c>
      <c r="I195" s="197"/>
      <c r="J195" s="198">
        <f t="shared" si="10"/>
        <v>0</v>
      </c>
      <c r="K195" s="194" t="s">
        <v>155</v>
      </c>
      <c r="L195" s="38"/>
      <c r="M195" s="199" t="s">
        <v>1</v>
      </c>
      <c r="N195" s="200" t="s">
        <v>45</v>
      </c>
      <c r="O195" s="66"/>
      <c r="P195" s="201">
        <f t="shared" si="11"/>
        <v>0</v>
      </c>
      <c r="Q195" s="201">
        <v>0</v>
      </c>
      <c r="R195" s="201">
        <f t="shared" si="12"/>
        <v>0</v>
      </c>
      <c r="S195" s="201">
        <v>0</v>
      </c>
      <c r="T195" s="202">
        <f t="shared" si="13"/>
        <v>0</v>
      </c>
      <c r="AR195" s="203" t="s">
        <v>156</v>
      </c>
      <c r="AT195" s="203" t="s">
        <v>151</v>
      </c>
      <c r="AU195" s="203" t="s">
        <v>89</v>
      </c>
      <c r="AY195" s="17" t="s">
        <v>149</v>
      </c>
      <c r="BE195" s="204">
        <f t="shared" si="14"/>
        <v>0</v>
      </c>
      <c r="BF195" s="204">
        <f t="shared" si="15"/>
        <v>0</v>
      </c>
      <c r="BG195" s="204">
        <f t="shared" si="16"/>
        <v>0</v>
      </c>
      <c r="BH195" s="204">
        <f t="shared" si="17"/>
        <v>0</v>
      </c>
      <c r="BI195" s="204">
        <f t="shared" si="18"/>
        <v>0</v>
      </c>
      <c r="BJ195" s="17" t="s">
        <v>21</v>
      </c>
      <c r="BK195" s="204">
        <f t="shared" si="19"/>
        <v>0</v>
      </c>
      <c r="BL195" s="17" t="s">
        <v>156</v>
      </c>
      <c r="BM195" s="203" t="s">
        <v>317</v>
      </c>
    </row>
    <row r="196" spans="2:65" s="1" customFormat="1" ht="24" customHeight="1">
      <c r="B196" s="34"/>
      <c r="C196" s="192" t="s">
        <v>318</v>
      </c>
      <c r="D196" s="192" t="s">
        <v>151</v>
      </c>
      <c r="E196" s="193" t="s">
        <v>319</v>
      </c>
      <c r="F196" s="194" t="s">
        <v>320</v>
      </c>
      <c r="G196" s="195" t="s">
        <v>154</v>
      </c>
      <c r="H196" s="196">
        <v>15</v>
      </c>
      <c r="I196" s="197"/>
      <c r="J196" s="198">
        <f t="shared" si="10"/>
        <v>0</v>
      </c>
      <c r="K196" s="194" t="s">
        <v>155</v>
      </c>
      <c r="L196" s="38"/>
      <c r="M196" s="199" t="s">
        <v>1</v>
      </c>
      <c r="N196" s="200" t="s">
        <v>45</v>
      </c>
      <c r="O196" s="66"/>
      <c r="P196" s="201">
        <f t="shared" si="11"/>
        <v>0</v>
      </c>
      <c r="Q196" s="201">
        <v>0</v>
      </c>
      <c r="R196" s="201">
        <f t="shared" si="12"/>
        <v>0</v>
      </c>
      <c r="S196" s="201">
        <v>0</v>
      </c>
      <c r="T196" s="202">
        <f t="shared" si="13"/>
        <v>0</v>
      </c>
      <c r="AR196" s="203" t="s">
        <v>156</v>
      </c>
      <c r="AT196" s="203" t="s">
        <v>151</v>
      </c>
      <c r="AU196" s="203" t="s">
        <v>89</v>
      </c>
      <c r="AY196" s="17" t="s">
        <v>149</v>
      </c>
      <c r="BE196" s="204">
        <f t="shared" si="14"/>
        <v>0</v>
      </c>
      <c r="BF196" s="204">
        <f t="shared" si="15"/>
        <v>0</v>
      </c>
      <c r="BG196" s="204">
        <f t="shared" si="16"/>
        <v>0</v>
      </c>
      <c r="BH196" s="204">
        <f t="shared" si="17"/>
        <v>0</v>
      </c>
      <c r="BI196" s="204">
        <f t="shared" si="18"/>
        <v>0</v>
      </c>
      <c r="BJ196" s="17" t="s">
        <v>21</v>
      </c>
      <c r="BK196" s="204">
        <f t="shared" si="19"/>
        <v>0</v>
      </c>
      <c r="BL196" s="17" t="s">
        <v>156</v>
      </c>
      <c r="BM196" s="203" t="s">
        <v>321</v>
      </c>
    </row>
    <row r="197" spans="2:65" s="1" customFormat="1" ht="24" customHeight="1">
      <c r="B197" s="34"/>
      <c r="C197" s="192" t="s">
        <v>322</v>
      </c>
      <c r="D197" s="192" t="s">
        <v>151</v>
      </c>
      <c r="E197" s="193" t="s">
        <v>323</v>
      </c>
      <c r="F197" s="194" t="s">
        <v>324</v>
      </c>
      <c r="G197" s="195" t="s">
        <v>154</v>
      </c>
      <c r="H197" s="196">
        <v>19</v>
      </c>
      <c r="I197" s="197"/>
      <c r="J197" s="198">
        <f t="shared" si="10"/>
        <v>0</v>
      </c>
      <c r="K197" s="194" t="s">
        <v>1</v>
      </c>
      <c r="L197" s="38"/>
      <c r="M197" s="199" t="s">
        <v>1</v>
      </c>
      <c r="N197" s="200" t="s">
        <v>45</v>
      </c>
      <c r="O197" s="66"/>
      <c r="P197" s="201">
        <f t="shared" si="11"/>
        <v>0</v>
      </c>
      <c r="Q197" s="201">
        <v>0</v>
      </c>
      <c r="R197" s="201">
        <f t="shared" si="12"/>
        <v>0</v>
      </c>
      <c r="S197" s="201">
        <v>0</v>
      </c>
      <c r="T197" s="202">
        <f t="shared" si="13"/>
        <v>0</v>
      </c>
      <c r="AR197" s="203" t="s">
        <v>156</v>
      </c>
      <c r="AT197" s="203" t="s">
        <v>151</v>
      </c>
      <c r="AU197" s="203" t="s">
        <v>89</v>
      </c>
      <c r="AY197" s="17" t="s">
        <v>149</v>
      </c>
      <c r="BE197" s="204">
        <f t="shared" si="14"/>
        <v>0</v>
      </c>
      <c r="BF197" s="204">
        <f t="shared" si="15"/>
        <v>0</v>
      </c>
      <c r="BG197" s="204">
        <f t="shared" si="16"/>
        <v>0</v>
      </c>
      <c r="BH197" s="204">
        <f t="shared" si="17"/>
        <v>0</v>
      </c>
      <c r="BI197" s="204">
        <f t="shared" si="18"/>
        <v>0</v>
      </c>
      <c r="BJ197" s="17" t="s">
        <v>21</v>
      </c>
      <c r="BK197" s="204">
        <f t="shared" si="19"/>
        <v>0</v>
      </c>
      <c r="BL197" s="17" t="s">
        <v>156</v>
      </c>
      <c r="BM197" s="203" t="s">
        <v>325</v>
      </c>
    </row>
    <row r="198" spans="2:65" s="1" customFormat="1" ht="16.5" customHeight="1">
      <c r="B198" s="34"/>
      <c r="C198" s="192" t="s">
        <v>326</v>
      </c>
      <c r="D198" s="192" t="s">
        <v>151</v>
      </c>
      <c r="E198" s="193" t="s">
        <v>327</v>
      </c>
      <c r="F198" s="194" t="s">
        <v>328</v>
      </c>
      <c r="G198" s="195" t="s">
        <v>154</v>
      </c>
      <c r="H198" s="196">
        <v>4</v>
      </c>
      <c r="I198" s="197"/>
      <c r="J198" s="198">
        <f t="shared" si="10"/>
        <v>0</v>
      </c>
      <c r="K198" s="194" t="s">
        <v>155</v>
      </c>
      <c r="L198" s="38"/>
      <c r="M198" s="199" t="s">
        <v>1</v>
      </c>
      <c r="N198" s="200" t="s">
        <v>45</v>
      </c>
      <c r="O198" s="66"/>
      <c r="P198" s="201">
        <f t="shared" si="11"/>
        <v>0</v>
      </c>
      <c r="Q198" s="201">
        <v>0</v>
      </c>
      <c r="R198" s="201">
        <f t="shared" si="12"/>
        <v>0</v>
      </c>
      <c r="S198" s="201">
        <v>0</v>
      </c>
      <c r="T198" s="202">
        <f t="shared" si="13"/>
        <v>0</v>
      </c>
      <c r="AR198" s="203" t="s">
        <v>156</v>
      </c>
      <c r="AT198" s="203" t="s">
        <v>151</v>
      </c>
      <c r="AU198" s="203" t="s">
        <v>89</v>
      </c>
      <c r="AY198" s="17" t="s">
        <v>149</v>
      </c>
      <c r="BE198" s="204">
        <f t="shared" si="14"/>
        <v>0</v>
      </c>
      <c r="BF198" s="204">
        <f t="shared" si="15"/>
        <v>0</v>
      </c>
      <c r="BG198" s="204">
        <f t="shared" si="16"/>
        <v>0</v>
      </c>
      <c r="BH198" s="204">
        <f t="shared" si="17"/>
        <v>0</v>
      </c>
      <c r="BI198" s="204">
        <f t="shared" si="18"/>
        <v>0</v>
      </c>
      <c r="BJ198" s="17" t="s">
        <v>21</v>
      </c>
      <c r="BK198" s="204">
        <f t="shared" si="19"/>
        <v>0</v>
      </c>
      <c r="BL198" s="17" t="s">
        <v>156</v>
      </c>
      <c r="BM198" s="203" t="s">
        <v>329</v>
      </c>
    </row>
    <row r="199" spans="2:65" s="1" customFormat="1" ht="16.5" customHeight="1">
      <c r="B199" s="34"/>
      <c r="C199" s="192" t="s">
        <v>330</v>
      </c>
      <c r="D199" s="192" t="s">
        <v>151</v>
      </c>
      <c r="E199" s="193" t="s">
        <v>331</v>
      </c>
      <c r="F199" s="194" t="s">
        <v>332</v>
      </c>
      <c r="G199" s="195" t="s">
        <v>154</v>
      </c>
      <c r="H199" s="196">
        <v>10</v>
      </c>
      <c r="I199" s="197"/>
      <c r="J199" s="198">
        <f t="shared" si="10"/>
        <v>0</v>
      </c>
      <c r="K199" s="194" t="s">
        <v>155</v>
      </c>
      <c r="L199" s="38"/>
      <c r="M199" s="199" t="s">
        <v>1</v>
      </c>
      <c r="N199" s="200" t="s">
        <v>45</v>
      </c>
      <c r="O199" s="66"/>
      <c r="P199" s="201">
        <f t="shared" si="11"/>
        <v>0</v>
      </c>
      <c r="Q199" s="201">
        <v>0</v>
      </c>
      <c r="R199" s="201">
        <f t="shared" si="12"/>
        <v>0</v>
      </c>
      <c r="S199" s="201">
        <v>0</v>
      </c>
      <c r="T199" s="202">
        <f t="shared" si="13"/>
        <v>0</v>
      </c>
      <c r="AR199" s="203" t="s">
        <v>156</v>
      </c>
      <c r="AT199" s="203" t="s">
        <v>151</v>
      </c>
      <c r="AU199" s="203" t="s">
        <v>89</v>
      </c>
      <c r="AY199" s="17" t="s">
        <v>149</v>
      </c>
      <c r="BE199" s="204">
        <f t="shared" si="14"/>
        <v>0</v>
      </c>
      <c r="BF199" s="204">
        <f t="shared" si="15"/>
        <v>0</v>
      </c>
      <c r="BG199" s="204">
        <f t="shared" si="16"/>
        <v>0</v>
      </c>
      <c r="BH199" s="204">
        <f t="shared" si="17"/>
        <v>0</v>
      </c>
      <c r="BI199" s="204">
        <f t="shared" si="18"/>
        <v>0</v>
      </c>
      <c r="BJ199" s="17" t="s">
        <v>21</v>
      </c>
      <c r="BK199" s="204">
        <f t="shared" si="19"/>
        <v>0</v>
      </c>
      <c r="BL199" s="17" t="s">
        <v>156</v>
      </c>
      <c r="BM199" s="203" t="s">
        <v>333</v>
      </c>
    </row>
    <row r="200" spans="2:65" s="1" customFormat="1" ht="16.5" customHeight="1">
      <c r="B200" s="34"/>
      <c r="C200" s="192" t="s">
        <v>334</v>
      </c>
      <c r="D200" s="192" t="s">
        <v>151</v>
      </c>
      <c r="E200" s="193" t="s">
        <v>335</v>
      </c>
      <c r="F200" s="194" t="s">
        <v>336</v>
      </c>
      <c r="G200" s="195" t="s">
        <v>154</v>
      </c>
      <c r="H200" s="196">
        <v>16</v>
      </c>
      <c r="I200" s="197"/>
      <c r="J200" s="198">
        <f t="shared" si="10"/>
        <v>0</v>
      </c>
      <c r="K200" s="194" t="s">
        <v>155</v>
      </c>
      <c r="L200" s="38"/>
      <c r="M200" s="199" t="s">
        <v>1</v>
      </c>
      <c r="N200" s="200" t="s">
        <v>45</v>
      </c>
      <c r="O200" s="66"/>
      <c r="P200" s="201">
        <f t="shared" si="11"/>
        <v>0</v>
      </c>
      <c r="Q200" s="201">
        <v>0</v>
      </c>
      <c r="R200" s="201">
        <f t="shared" si="12"/>
        <v>0</v>
      </c>
      <c r="S200" s="201">
        <v>0</v>
      </c>
      <c r="T200" s="202">
        <f t="shared" si="13"/>
        <v>0</v>
      </c>
      <c r="AR200" s="203" t="s">
        <v>156</v>
      </c>
      <c r="AT200" s="203" t="s">
        <v>151</v>
      </c>
      <c r="AU200" s="203" t="s">
        <v>89</v>
      </c>
      <c r="AY200" s="17" t="s">
        <v>149</v>
      </c>
      <c r="BE200" s="204">
        <f t="shared" si="14"/>
        <v>0</v>
      </c>
      <c r="BF200" s="204">
        <f t="shared" si="15"/>
        <v>0</v>
      </c>
      <c r="BG200" s="204">
        <f t="shared" si="16"/>
        <v>0</v>
      </c>
      <c r="BH200" s="204">
        <f t="shared" si="17"/>
        <v>0</v>
      </c>
      <c r="BI200" s="204">
        <f t="shared" si="18"/>
        <v>0</v>
      </c>
      <c r="BJ200" s="17" t="s">
        <v>21</v>
      </c>
      <c r="BK200" s="204">
        <f t="shared" si="19"/>
        <v>0</v>
      </c>
      <c r="BL200" s="17" t="s">
        <v>156</v>
      </c>
      <c r="BM200" s="203" t="s">
        <v>337</v>
      </c>
    </row>
    <row r="201" spans="2:65" s="1" customFormat="1" ht="16.5" customHeight="1">
      <c r="B201" s="34"/>
      <c r="C201" s="192" t="s">
        <v>338</v>
      </c>
      <c r="D201" s="192" t="s">
        <v>151</v>
      </c>
      <c r="E201" s="193" t="s">
        <v>339</v>
      </c>
      <c r="F201" s="194" t="s">
        <v>340</v>
      </c>
      <c r="G201" s="195" t="s">
        <v>154</v>
      </c>
      <c r="H201" s="196">
        <v>15</v>
      </c>
      <c r="I201" s="197"/>
      <c r="J201" s="198">
        <f t="shared" si="10"/>
        <v>0</v>
      </c>
      <c r="K201" s="194" t="s">
        <v>155</v>
      </c>
      <c r="L201" s="38"/>
      <c r="M201" s="199" t="s">
        <v>1</v>
      </c>
      <c r="N201" s="200" t="s">
        <v>45</v>
      </c>
      <c r="O201" s="66"/>
      <c r="P201" s="201">
        <f t="shared" si="11"/>
        <v>0</v>
      </c>
      <c r="Q201" s="201">
        <v>0</v>
      </c>
      <c r="R201" s="201">
        <f t="shared" si="12"/>
        <v>0</v>
      </c>
      <c r="S201" s="201">
        <v>0</v>
      </c>
      <c r="T201" s="202">
        <f t="shared" si="13"/>
        <v>0</v>
      </c>
      <c r="AR201" s="203" t="s">
        <v>156</v>
      </c>
      <c r="AT201" s="203" t="s">
        <v>151</v>
      </c>
      <c r="AU201" s="203" t="s">
        <v>89</v>
      </c>
      <c r="AY201" s="17" t="s">
        <v>149</v>
      </c>
      <c r="BE201" s="204">
        <f t="shared" si="14"/>
        <v>0</v>
      </c>
      <c r="BF201" s="204">
        <f t="shared" si="15"/>
        <v>0</v>
      </c>
      <c r="BG201" s="204">
        <f t="shared" si="16"/>
        <v>0</v>
      </c>
      <c r="BH201" s="204">
        <f t="shared" si="17"/>
        <v>0</v>
      </c>
      <c r="BI201" s="204">
        <f t="shared" si="18"/>
        <v>0</v>
      </c>
      <c r="BJ201" s="17" t="s">
        <v>21</v>
      </c>
      <c r="BK201" s="204">
        <f t="shared" si="19"/>
        <v>0</v>
      </c>
      <c r="BL201" s="17" t="s">
        <v>156</v>
      </c>
      <c r="BM201" s="203" t="s">
        <v>341</v>
      </c>
    </row>
    <row r="202" spans="2:65" s="1" customFormat="1" ht="16.5" customHeight="1">
      <c r="B202" s="34"/>
      <c r="C202" s="192" t="s">
        <v>342</v>
      </c>
      <c r="D202" s="192" t="s">
        <v>151</v>
      </c>
      <c r="E202" s="193" t="s">
        <v>343</v>
      </c>
      <c r="F202" s="194" t="s">
        <v>344</v>
      </c>
      <c r="G202" s="195" t="s">
        <v>154</v>
      </c>
      <c r="H202" s="196">
        <v>19</v>
      </c>
      <c r="I202" s="197"/>
      <c r="J202" s="198">
        <f t="shared" si="10"/>
        <v>0</v>
      </c>
      <c r="K202" s="194" t="s">
        <v>1</v>
      </c>
      <c r="L202" s="38"/>
      <c r="M202" s="199" t="s">
        <v>1</v>
      </c>
      <c r="N202" s="200" t="s">
        <v>45</v>
      </c>
      <c r="O202" s="66"/>
      <c r="P202" s="201">
        <f t="shared" si="11"/>
        <v>0</v>
      </c>
      <c r="Q202" s="201">
        <v>0</v>
      </c>
      <c r="R202" s="201">
        <f t="shared" si="12"/>
        <v>0</v>
      </c>
      <c r="S202" s="201">
        <v>0</v>
      </c>
      <c r="T202" s="202">
        <f t="shared" si="13"/>
        <v>0</v>
      </c>
      <c r="AR202" s="203" t="s">
        <v>156</v>
      </c>
      <c r="AT202" s="203" t="s">
        <v>151</v>
      </c>
      <c r="AU202" s="203" t="s">
        <v>89</v>
      </c>
      <c r="AY202" s="17" t="s">
        <v>149</v>
      </c>
      <c r="BE202" s="204">
        <f t="shared" si="14"/>
        <v>0</v>
      </c>
      <c r="BF202" s="204">
        <f t="shared" si="15"/>
        <v>0</v>
      </c>
      <c r="BG202" s="204">
        <f t="shared" si="16"/>
        <v>0</v>
      </c>
      <c r="BH202" s="204">
        <f t="shared" si="17"/>
        <v>0</v>
      </c>
      <c r="BI202" s="204">
        <f t="shared" si="18"/>
        <v>0</v>
      </c>
      <c r="BJ202" s="17" t="s">
        <v>21</v>
      </c>
      <c r="BK202" s="204">
        <f t="shared" si="19"/>
        <v>0</v>
      </c>
      <c r="BL202" s="17" t="s">
        <v>156</v>
      </c>
      <c r="BM202" s="203" t="s">
        <v>345</v>
      </c>
    </row>
    <row r="203" spans="2:65" s="1" customFormat="1" ht="24" customHeight="1">
      <c r="B203" s="34"/>
      <c r="C203" s="192" t="s">
        <v>346</v>
      </c>
      <c r="D203" s="192" t="s">
        <v>151</v>
      </c>
      <c r="E203" s="193" t="s">
        <v>347</v>
      </c>
      <c r="F203" s="194" t="s">
        <v>348</v>
      </c>
      <c r="G203" s="195" t="s">
        <v>256</v>
      </c>
      <c r="H203" s="196">
        <v>46.26</v>
      </c>
      <c r="I203" s="197"/>
      <c r="J203" s="198">
        <f t="shared" si="10"/>
        <v>0</v>
      </c>
      <c r="K203" s="194" t="s">
        <v>155</v>
      </c>
      <c r="L203" s="38"/>
      <c r="M203" s="199" t="s">
        <v>1</v>
      </c>
      <c r="N203" s="200" t="s">
        <v>45</v>
      </c>
      <c r="O203" s="66"/>
      <c r="P203" s="201">
        <f t="shared" si="11"/>
        <v>0</v>
      </c>
      <c r="Q203" s="201">
        <v>0</v>
      </c>
      <c r="R203" s="201">
        <f t="shared" si="12"/>
        <v>0</v>
      </c>
      <c r="S203" s="201">
        <v>0</v>
      </c>
      <c r="T203" s="202">
        <f t="shared" si="13"/>
        <v>0</v>
      </c>
      <c r="AR203" s="203" t="s">
        <v>156</v>
      </c>
      <c r="AT203" s="203" t="s">
        <v>151</v>
      </c>
      <c r="AU203" s="203" t="s">
        <v>89</v>
      </c>
      <c r="AY203" s="17" t="s">
        <v>149</v>
      </c>
      <c r="BE203" s="204">
        <f t="shared" si="14"/>
        <v>0</v>
      </c>
      <c r="BF203" s="204">
        <f t="shared" si="15"/>
        <v>0</v>
      </c>
      <c r="BG203" s="204">
        <f t="shared" si="16"/>
        <v>0</v>
      </c>
      <c r="BH203" s="204">
        <f t="shared" si="17"/>
        <v>0</v>
      </c>
      <c r="BI203" s="204">
        <f t="shared" si="18"/>
        <v>0</v>
      </c>
      <c r="BJ203" s="17" t="s">
        <v>21</v>
      </c>
      <c r="BK203" s="204">
        <f t="shared" si="19"/>
        <v>0</v>
      </c>
      <c r="BL203" s="17" t="s">
        <v>156</v>
      </c>
      <c r="BM203" s="203" t="s">
        <v>349</v>
      </c>
    </row>
    <row r="204" spans="2:51" s="12" customFormat="1" ht="11.25">
      <c r="B204" s="205"/>
      <c r="C204" s="206"/>
      <c r="D204" s="207" t="s">
        <v>208</v>
      </c>
      <c r="E204" s="208" t="s">
        <v>1</v>
      </c>
      <c r="F204" s="209" t="s">
        <v>350</v>
      </c>
      <c r="G204" s="206"/>
      <c r="H204" s="210">
        <v>46.26</v>
      </c>
      <c r="I204" s="211"/>
      <c r="J204" s="206"/>
      <c r="K204" s="206"/>
      <c r="L204" s="212"/>
      <c r="M204" s="213"/>
      <c r="N204" s="214"/>
      <c r="O204" s="214"/>
      <c r="P204" s="214"/>
      <c r="Q204" s="214"/>
      <c r="R204" s="214"/>
      <c r="S204" s="214"/>
      <c r="T204" s="215"/>
      <c r="AT204" s="216" t="s">
        <v>208</v>
      </c>
      <c r="AU204" s="216" t="s">
        <v>89</v>
      </c>
      <c r="AV204" s="12" t="s">
        <v>89</v>
      </c>
      <c r="AW204" s="12" t="s">
        <v>36</v>
      </c>
      <c r="AX204" s="12" t="s">
        <v>21</v>
      </c>
      <c r="AY204" s="216" t="s">
        <v>149</v>
      </c>
    </row>
    <row r="205" spans="2:65" s="1" customFormat="1" ht="24" customHeight="1">
      <c r="B205" s="34"/>
      <c r="C205" s="192" t="s">
        <v>351</v>
      </c>
      <c r="D205" s="192" t="s">
        <v>151</v>
      </c>
      <c r="E205" s="193" t="s">
        <v>347</v>
      </c>
      <c r="F205" s="194" t="s">
        <v>348</v>
      </c>
      <c r="G205" s="195" t="s">
        <v>256</v>
      </c>
      <c r="H205" s="196">
        <v>495.949</v>
      </c>
      <c r="I205" s="197"/>
      <c r="J205" s="198">
        <f>ROUND(I205*H205,2)</f>
        <v>0</v>
      </c>
      <c r="K205" s="194" t="s">
        <v>155</v>
      </c>
      <c r="L205" s="38"/>
      <c r="M205" s="199" t="s">
        <v>1</v>
      </c>
      <c r="N205" s="200" t="s">
        <v>45</v>
      </c>
      <c r="O205" s="66"/>
      <c r="P205" s="201">
        <f>O205*H205</f>
        <v>0</v>
      </c>
      <c r="Q205" s="201">
        <v>0</v>
      </c>
      <c r="R205" s="201">
        <f>Q205*H205</f>
        <v>0</v>
      </c>
      <c r="S205" s="201">
        <v>0</v>
      </c>
      <c r="T205" s="202">
        <f>S205*H205</f>
        <v>0</v>
      </c>
      <c r="AR205" s="203" t="s">
        <v>156</v>
      </c>
      <c r="AT205" s="203" t="s">
        <v>151</v>
      </c>
      <c r="AU205" s="203" t="s">
        <v>89</v>
      </c>
      <c r="AY205" s="17" t="s">
        <v>149</v>
      </c>
      <c r="BE205" s="204">
        <f>IF(N205="základní",J205,0)</f>
        <v>0</v>
      </c>
      <c r="BF205" s="204">
        <f>IF(N205="snížená",J205,0)</f>
        <v>0</v>
      </c>
      <c r="BG205" s="204">
        <f>IF(N205="zákl. přenesená",J205,0)</f>
        <v>0</v>
      </c>
      <c r="BH205" s="204">
        <f>IF(N205="sníž. přenesená",J205,0)</f>
        <v>0</v>
      </c>
      <c r="BI205" s="204">
        <f>IF(N205="nulová",J205,0)</f>
        <v>0</v>
      </c>
      <c r="BJ205" s="17" t="s">
        <v>21</v>
      </c>
      <c r="BK205" s="204">
        <f>ROUND(I205*H205,2)</f>
        <v>0</v>
      </c>
      <c r="BL205" s="17" t="s">
        <v>156</v>
      </c>
      <c r="BM205" s="203" t="s">
        <v>352</v>
      </c>
    </row>
    <row r="206" spans="2:51" s="13" customFormat="1" ht="11.25">
      <c r="B206" s="217"/>
      <c r="C206" s="218"/>
      <c r="D206" s="207" t="s">
        <v>208</v>
      </c>
      <c r="E206" s="219" t="s">
        <v>1</v>
      </c>
      <c r="F206" s="220" t="s">
        <v>353</v>
      </c>
      <c r="G206" s="218"/>
      <c r="H206" s="219" t="s">
        <v>1</v>
      </c>
      <c r="I206" s="221"/>
      <c r="J206" s="218"/>
      <c r="K206" s="218"/>
      <c r="L206" s="222"/>
      <c r="M206" s="223"/>
      <c r="N206" s="224"/>
      <c r="O206" s="224"/>
      <c r="P206" s="224"/>
      <c r="Q206" s="224"/>
      <c r="R206" s="224"/>
      <c r="S206" s="224"/>
      <c r="T206" s="225"/>
      <c r="AT206" s="226" t="s">
        <v>208</v>
      </c>
      <c r="AU206" s="226" t="s">
        <v>89</v>
      </c>
      <c r="AV206" s="13" t="s">
        <v>21</v>
      </c>
      <c r="AW206" s="13" t="s">
        <v>36</v>
      </c>
      <c r="AX206" s="13" t="s">
        <v>80</v>
      </c>
      <c r="AY206" s="226" t="s">
        <v>149</v>
      </c>
    </row>
    <row r="207" spans="2:51" s="12" customFormat="1" ht="11.25">
      <c r="B207" s="205"/>
      <c r="C207" s="206"/>
      <c r="D207" s="207" t="s">
        <v>208</v>
      </c>
      <c r="E207" s="208" t="s">
        <v>1</v>
      </c>
      <c r="F207" s="209" t="s">
        <v>354</v>
      </c>
      <c r="G207" s="206"/>
      <c r="H207" s="210">
        <v>495.949</v>
      </c>
      <c r="I207" s="211"/>
      <c r="J207" s="206"/>
      <c r="K207" s="206"/>
      <c r="L207" s="212"/>
      <c r="M207" s="213"/>
      <c r="N207" s="214"/>
      <c r="O207" s="214"/>
      <c r="P207" s="214"/>
      <c r="Q207" s="214"/>
      <c r="R207" s="214"/>
      <c r="S207" s="214"/>
      <c r="T207" s="215"/>
      <c r="AT207" s="216" t="s">
        <v>208</v>
      </c>
      <c r="AU207" s="216" t="s">
        <v>89</v>
      </c>
      <c r="AV207" s="12" t="s">
        <v>89</v>
      </c>
      <c r="AW207" s="12" t="s">
        <v>36</v>
      </c>
      <c r="AX207" s="12" t="s">
        <v>80</v>
      </c>
      <c r="AY207" s="216" t="s">
        <v>149</v>
      </c>
    </row>
    <row r="208" spans="2:51" s="14" customFormat="1" ht="11.25">
      <c r="B208" s="227"/>
      <c r="C208" s="228"/>
      <c r="D208" s="207" t="s">
        <v>208</v>
      </c>
      <c r="E208" s="229" t="s">
        <v>103</v>
      </c>
      <c r="F208" s="230" t="s">
        <v>229</v>
      </c>
      <c r="G208" s="228"/>
      <c r="H208" s="231">
        <v>495.949</v>
      </c>
      <c r="I208" s="232"/>
      <c r="J208" s="228"/>
      <c r="K208" s="228"/>
      <c r="L208" s="233"/>
      <c r="M208" s="234"/>
      <c r="N208" s="235"/>
      <c r="O208" s="235"/>
      <c r="P208" s="235"/>
      <c r="Q208" s="235"/>
      <c r="R208" s="235"/>
      <c r="S208" s="235"/>
      <c r="T208" s="236"/>
      <c r="AT208" s="237" t="s">
        <v>208</v>
      </c>
      <c r="AU208" s="237" t="s">
        <v>89</v>
      </c>
      <c r="AV208" s="14" t="s">
        <v>156</v>
      </c>
      <c r="AW208" s="14" t="s">
        <v>36</v>
      </c>
      <c r="AX208" s="14" t="s">
        <v>21</v>
      </c>
      <c r="AY208" s="237" t="s">
        <v>149</v>
      </c>
    </row>
    <row r="209" spans="2:65" s="1" customFormat="1" ht="24" customHeight="1">
      <c r="B209" s="34"/>
      <c r="C209" s="192" t="s">
        <v>355</v>
      </c>
      <c r="D209" s="192" t="s">
        <v>151</v>
      </c>
      <c r="E209" s="193" t="s">
        <v>356</v>
      </c>
      <c r="F209" s="194" t="s">
        <v>357</v>
      </c>
      <c r="G209" s="195" t="s">
        <v>256</v>
      </c>
      <c r="H209" s="196">
        <v>2479.745</v>
      </c>
      <c r="I209" s="197"/>
      <c r="J209" s="198">
        <f>ROUND(I209*H209,2)</f>
        <v>0</v>
      </c>
      <c r="K209" s="194" t="s">
        <v>155</v>
      </c>
      <c r="L209" s="38"/>
      <c r="M209" s="199" t="s">
        <v>1</v>
      </c>
      <c r="N209" s="200" t="s">
        <v>45</v>
      </c>
      <c r="O209" s="66"/>
      <c r="P209" s="201">
        <f>O209*H209</f>
        <v>0</v>
      </c>
      <c r="Q209" s="201">
        <v>0</v>
      </c>
      <c r="R209" s="201">
        <f>Q209*H209</f>
        <v>0</v>
      </c>
      <c r="S209" s="201">
        <v>0</v>
      </c>
      <c r="T209" s="202">
        <f>S209*H209</f>
        <v>0</v>
      </c>
      <c r="AR209" s="203" t="s">
        <v>156</v>
      </c>
      <c r="AT209" s="203" t="s">
        <v>151</v>
      </c>
      <c r="AU209" s="203" t="s">
        <v>89</v>
      </c>
      <c r="AY209" s="17" t="s">
        <v>149</v>
      </c>
      <c r="BE209" s="204">
        <f>IF(N209="základní",J209,0)</f>
        <v>0</v>
      </c>
      <c r="BF209" s="204">
        <f>IF(N209="snížená",J209,0)</f>
        <v>0</v>
      </c>
      <c r="BG209" s="204">
        <f>IF(N209="zákl. přenesená",J209,0)</f>
        <v>0</v>
      </c>
      <c r="BH209" s="204">
        <f>IF(N209="sníž. přenesená",J209,0)</f>
        <v>0</v>
      </c>
      <c r="BI209" s="204">
        <f>IF(N209="nulová",J209,0)</f>
        <v>0</v>
      </c>
      <c r="BJ209" s="17" t="s">
        <v>21</v>
      </c>
      <c r="BK209" s="204">
        <f>ROUND(I209*H209,2)</f>
        <v>0</v>
      </c>
      <c r="BL209" s="17" t="s">
        <v>156</v>
      </c>
      <c r="BM209" s="203" t="s">
        <v>358</v>
      </c>
    </row>
    <row r="210" spans="2:51" s="12" customFormat="1" ht="11.25">
      <c r="B210" s="205"/>
      <c r="C210" s="206"/>
      <c r="D210" s="207" t="s">
        <v>208</v>
      </c>
      <c r="E210" s="208" t="s">
        <v>1</v>
      </c>
      <c r="F210" s="209" t="s">
        <v>359</v>
      </c>
      <c r="G210" s="206"/>
      <c r="H210" s="210">
        <v>2479.745</v>
      </c>
      <c r="I210" s="211"/>
      <c r="J210" s="206"/>
      <c r="K210" s="206"/>
      <c r="L210" s="212"/>
      <c r="M210" s="213"/>
      <c r="N210" s="214"/>
      <c r="O210" s="214"/>
      <c r="P210" s="214"/>
      <c r="Q210" s="214"/>
      <c r="R210" s="214"/>
      <c r="S210" s="214"/>
      <c r="T210" s="215"/>
      <c r="AT210" s="216" t="s">
        <v>208</v>
      </c>
      <c r="AU210" s="216" t="s">
        <v>89</v>
      </c>
      <c r="AV210" s="12" t="s">
        <v>89</v>
      </c>
      <c r="AW210" s="12" t="s">
        <v>36</v>
      </c>
      <c r="AX210" s="12" t="s">
        <v>21</v>
      </c>
      <c r="AY210" s="216" t="s">
        <v>149</v>
      </c>
    </row>
    <row r="211" spans="2:65" s="1" customFormat="1" ht="16.5" customHeight="1">
      <c r="B211" s="34"/>
      <c r="C211" s="192" t="s">
        <v>360</v>
      </c>
      <c r="D211" s="192" t="s">
        <v>151</v>
      </c>
      <c r="E211" s="193" t="s">
        <v>361</v>
      </c>
      <c r="F211" s="194" t="s">
        <v>362</v>
      </c>
      <c r="G211" s="195" t="s">
        <v>256</v>
      </c>
      <c r="H211" s="196">
        <v>495.949</v>
      </c>
      <c r="I211" s="197"/>
      <c r="J211" s="198">
        <f>ROUND(I211*H211,2)</f>
        <v>0</v>
      </c>
      <c r="K211" s="194" t="s">
        <v>155</v>
      </c>
      <c r="L211" s="38"/>
      <c r="M211" s="199" t="s">
        <v>1</v>
      </c>
      <c r="N211" s="200" t="s">
        <v>45</v>
      </c>
      <c r="O211" s="66"/>
      <c r="P211" s="201">
        <f>O211*H211</f>
        <v>0</v>
      </c>
      <c r="Q211" s="201">
        <v>0</v>
      </c>
      <c r="R211" s="201">
        <f>Q211*H211</f>
        <v>0</v>
      </c>
      <c r="S211" s="201">
        <v>0</v>
      </c>
      <c r="T211" s="202">
        <f>S211*H211</f>
        <v>0</v>
      </c>
      <c r="AR211" s="203" t="s">
        <v>156</v>
      </c>
      <c r="AT211" s="203" t="s">
        <v>151</v>
      </c>
      <c r="AU211" s="203" t="s">
        <v>89</v>
      </c>
      <c r="AY211" s="17" t="s">
        <v>149</v>
      </c>
      <c r="BE211" s="204">
        <f>IF(N211="základní",J211,0)</f>
        <v>0</v>
      </c>
      <c r="BF211" s="204">
        <f>IF(N211="snížená",J211,0)</f>
        <v>0</v>
      </c>
      <c r="BG211" s="204">
        <f>IF(N211="zákl. přenesená",J211,0)</f>
        <v>0</v>
      </c>
      <c r="BH211" s="204">
        <f>IF(N211="sníž. přenesená",J211,0)</f>
        <v>0</v>
      </c>
      <c r="BI211" s="204">
        <f>IF(N211="nulová",J211,0)</f>
        <v>0</v>
      </c>
      <c r="BJ211" s="17" t="s">
        <v>21</v>
      </c>
      <c r="BK211" s="204">
        <f>ROUND(I211*H211,2)</f>
        <v>0</v>
      </c>
      <c r="BL211" s="17" t="s">
        <v>156</v>
      </c>
      <c r="BM211" s="203" t="s">
        <v>363</v>
      </c>
    </row>
    <row r="212" spans="2:51" s="12" customFormat="1" ht="11.25">
      <c r="B212" s="205"/>
      <c r="C212" s="206"/>
      <c r="D212" s="207" t="s">
        <v>208</v>
      </c>
      <c r="E212" s="208" t="s">
        <v>1</v>
      </c>
      <c r="F212" s="209" t="s">
        <v>103</v>
      </c>
      <c r="G212" s="206"/>
      <c r="H212" s="210">
        <v>495.949</v>
      </c>
      <c r="I212" s="211"/>
      <c r="J212" s="206"/>
      <c r="K212" s="206"/>
      <c r="L212" s="212"/>
      <c r="M212" s="213"/>
      <c r="N212" s="214"/>
      <c r="O212" s="214"/>
      <c r="P212" s="214"/>
      <c r="Q212" s="214"/>
      <c r="R212" s="214"/>
      <c r="S212" s="214"/>
      <c r="T212" s="215"/>
      <c r="AT212" s="216" t="s">
        <v>208</v>
      </c>
      <c r="AU212" s="216" t="s">
        <v>89</v>
      </c>
      <c r="AV212" s="12" t="s">
        <v>89</v>
      </c>
      <c r="AW212" s="12" t="s">
        <v>36</v>
      </c>
      <c r="AX212" s="12" t="s">
        <v>21</v>
      </c>
      <c r="AY212" s="216" t="s">
        <v>149</v>
      </c>
    </row>
    <row r="213" spans="2:65" s="1" customFormat="1" ht="24" customHeight="1">
      <c r="B213" s="34"/>
      <c r="C213" s="192" t="s">
        <v>364</v>
      </c>
      <c r="D213" s="192" t="s">
        <v>151</v>
      </c>
      <c r="E213" s="193" t="s">
        <v>365</v>
      </c>
      <c r="F213" s="194" t="s">
        <v>366</v>
      </c>
      <c r="G213" s="195" t="s">
        <v>367</v>
      </c>
      <c r="H213" s="196">
        <v>828.235</v>
      </c>
      <c r="I213" s="197"/>
      <c r="J213" s="198">
        <f>ROUND(I213*H213,2)</f>
        <v>0</v>
      </c>
      <c r="K213" s="194" t="s">
        <v>155</v>
      </c>
      <c r="L213" s="38"/>
      <c r="M213" s="199" t="s">
        <v>1</v>
      </c>
      <c r="N213" s="200" t="s">
        <v>45</v>
      </c>
      <c r="O213" s="66"/>
      <c r="P213" s="201">
        <f>O213*H213</f>
        <v>0</v>
      </c>
      <c r="Q213" s="201">
        <v>0</v>
      </c>
      <c r="R213" s="201">
        <f>Q213*H213</f>
        <v>0</v>
      </c>
      <c r="S213" s="201">
        <v>0</v>
      </c>
      <c r="T213" s="202">
        <f>S213*H213</f>
        <v>0</v>
      </c>
      <c r="AR213" s="203" t="s">
        <v>156</v>
      </c>
      <c r="AT213" s="203" t="s">
        <v>151</v>
      </c>
      <c r="AU213" s="203" t="s">
        <v>89</v>
      </c>
      <c r="AY213" s="17" t="s">
        <v>149</v>
      </c>
      <c r="BE213" s="204">
        <f>IF(N213="základní",J213,0)</f>
        <v>0</v>
      </c>
      <c r="BF213" s="204">
        <f>IF(N213="snížená",J213,0)</f>
        <v>0</v>
      </c>
      <c r="BG213" s="204">
        <f>IF(N213="zákl. přenesená",J213,0)</f>
        <v>0</v>
      </c>
      <c r="BH213" s="204">
        <f>IF(N213="sníž. přenesená",J213,0)</f>
        <v>0</v>
      </c>
      <c r="BI213" s="204">
        <f>IF(N213="nulová",J213,0)</f>
        <v>0</v>
      </c>
      <c r="BJ213" s="17" t="s">
        <v>21</v>
      </c>
      <c r="BK213" s="204">
        <f>ROUND(I213*H213,2)</f>
        <v>0</v>
      </c>
      <c r="BL213" s="17" t="s">
        <v>156</v>
      </c>
      <c r="BM213" s="203" t="s">
        <v>368</v>
      </c>
    </row>
    <row r="214" spans="2:51" s="12" customFormat="1" ht="11.25">
      <c r="B214" s="205"/>
      <c r="C214" s="206"/>
      <c r="D214" s="207" t="s">
        <v>208</v>
      </c>
      <c r="E214" s="208" t="s">
        <v>1</v>
      </c>
      <c r="F214" s="209" t="s">
        <v>369</v>
      </c>
      <c r="G214" s="206"/>
      <c r="H214" s="210">
        <v>828.235</v>
      </c>
      <c r="I214" s="211"/>
      <c r="J214" s="206"/>
      <c r="K214" s="206"/>
      <c r="L214" s="212"/>
      <c r="M214" s="213"/>
      <c r="N214" s="214"/>
      <c r="O214" s="214"/>
      <c r="P214" s="214"/>
      <c r="Q214" s="214"/>
      <c r="R214" s="214"/>
      <c r="S214" s="214"/>
      <c r="T214" s="215"/>
      <c r="AT214" s="216" t="s">
        <v>208</v>
      </c>
      <c r="AU214" s="216" t="s">
        <v>89</v>
      </c>
      <c r="AV214" s="12" t="s">
        <v>89</v>
      </c>
      <c r="AW214" s="12" t="s">
        <v>36</v>
      </c>
      <c r="AX214" s="12" t="s">
        <v>21</v>
      </c>
      <c r="AY214" s="216" t="s">
        <v>149</v>
      </c>
    </row>
    <row r="215" spans="2:65" s="1" customFormat="1" ht="16.5" customHeight="1">
      <c r="B215" s="34"/>
      <c r="C215" s="192" t="s">
        <v>370</v>
      </c>
      <c r="D215" s="192" t="s">
        <v>151</v>
      </c>
      <c r="E215" s="193" t="s">
        <v>371</v>
      </c>
      <c r="F215" s="194" t="s">
        <v>372</v>
      </c>
      <c r="G215" s="195" t="s">
        <v>154</v>
      </c>
      <c r="H215" s="196">
        <v>4</v>
      </c>
      <c r="I215" s="197"/>
      <c r="J215" s="198">
        <f aca="true" t="shared" si="20" ref="J215:J220">ROUND(I215*H215,2)</f>
        <v>0</v>
      </c>
      <c r="K215" s="194" t="s">
        <v>155</v>
      </c>
      <c r="L215" s="38"/>
      <c r="M215" s="199" t="s">
        <v>1</v>
      </c>
      <c r="N215" s="200" t="s">
        <v>45</v>
      </c>
      <c r="O215" s="66"/>
      <c r="P215" s="201">
        <f aca="true" t="shared" si="21" ref="P215:P220">O215*H215</f>
        <v>0</v>
      </c>
      <c r="Q215" s="201">
        <v>0</v>
      </c>
      <c r="R215" s="201">
        <f aca="true" t="shared" si="22" ref="R215:R220">Q215*H215</f>
        <v>0</v>
      </c>
      <c r="S215" s="201">
        <v>0</v>
      </c>
      <c r="T215" s="202">
        <f aca="true" t="shared" si="23" ref="T215:T220">S215*H215</f>
        <v>0</v>
      </c>
      <c r="AR215" s="203" t="s">
        <v>156</v>
      </c>
      <c r="AT215" s="203" t="s">
        <v>151</v>
      </c>
      <c r="AU215" s="203" t="s">
        <v>89</v>
      </c>
      <c r="AY215" s="17" t="s">
        <v>149</v>
      </c>
      <c r="BE215" s="204">
        <f aca="true" t="shared" si="24" ref="BE215:BE220">IF(N215="základní",J215,0)</f>
        <v>0</v>
      </c>
      <c r="BF215" s="204">
        <f aca="true" t="shared" si="25" ref="BF215:BF220">IF(N215="snížená",J215,0)</f>
        <v>0</v>
      </c>
      <c r="BG215" s="204">
        <f aca="true" t="shared" si="26" ref="BG215:BG220">IF(N215="zákl. přenesená",J215,0)</f>
        <v>0</v>
      </c>
      <c r="BH215" s="204">
        <f aca="true" t="shared" si="27" ref="BH215:BH220">IF(N215="sníž. přenesená",J215,0)</f>
        <v>0</v>
      </c>
      <c r="BI215" s="204">
        <f aca="true" t="shared" si="28" ref="BI215:BI220">IF(N215="nulová",J215,0)</f>
        <v>0</v>
      </c>
      <c r="BJ215" s="17" t="s">
        <v>21</v>
      </c>
      <c r="BK215" s="204">
        <f aca="true" t="shared" si="29" ref="BK215:BK220">ROUND(I215*H215,2)</f>
        <v>0</v>
      </c>
      <c r="BL215" s="17" t="s">
        <v>156</v>
      </c>
      <c r="BM215" s="203" t="s">
        <v>373</v>
      </c>
    </row>
    <row r="216" spans="2:65" s="1" customFormat="1" ht="16.5" customHeight="1">
      <c r="B216" s="34"/>
      <c r="C216" s="192" t="s">
        <v>374</v>
      </c>
      <c r="D216" s="192" t="s">
        <v>151</v>
      </c>
      <c r="E216" s="193" t="s">
        <v>375</v>
      </c>
      <c r="F216" s="194" t="s">
        <v>376</v>
      </c>
      <c r="G216" s="195" t="s">
        <v>154</v>
      </c>
      <c r="H216" s="196">
        <v>10</v>
      </c>
      <c r="I216" s="197"/>
      <c r="J216" s="198">
        <f t="shared" si="20"/>
        <v>0</v>
      </c>
      <c r="K216" s="194" t="s">
        <v>155</v>
      </c>
      <c r="L216" s="38"/>
      <c r="M216" s="199" t="s">
        <v>1</v>
      </c>
      <c r="N216" s="200" t="s">
        <v>45</v>
      </c>
      <c r="O216" s="66"/>
      <c r="P216" s="201">
        <f t="shared" si="21"/>
        <v>0</v>
      </c>
      <c r="Q216" s="201">
        <v>0</v>
      </c>
      <c r="R216" s="201">
        <f t="shared" si="22"/>
        <v>0</v>
      </c>
      <c r="S216" s="201">
        <v>0</v>
      </c>
      <c r="T216" s="202">
        <f t="shared" si="23"/>
        <v>0</v>
      </c>
      <c r="AR216" s="203" t="s">
        <v>156</v>
      </c>
      <c r="AT216" s="203" t="s">
        <v>151</v>
      </c>
      <c r="AU216" s="203" t="s">
        <v>89</v>
      </c>
      <c r="AY216" s="17" t="s">
        <v>149</v>
      </c>
      <c r="BE216" s="204">
        <f t="shared" si="24"/>
        <v>0</v>
      </c>
      <c r="BF216" s="204">
        <f t="shared" si="25"/>
        <v>0</v>
      </c>
      <c r="BG216" s="204">
        <f t="shared" si="26"/>
        <v>0</v>
      </c>
      <c r="BH216" s="204">
        <f t="shared" si="27"/>
        <v>0</v>
      </c>
      <c r="BI216" s="204">
        <f t="shared" si="28"/>
        <v>0</v>
      </c>
      <c r="BJ216" s="17" t="s">
        <v>21</v>
      </c>
      <c r="BK216" s="204">
        <f t="shared" si="29"/>
        <v>0</v>
      </c>
      <c r="BL216" s="17" t="s">
        <v>156</v>
      </c>
      <c r="BM216" s="203" t="s">
        <v>377</v>
      </c>
    </row>
    <row r="217" spans="2:65" s="1" customFormat="1" ht="16.5" customHeight="1">
      <c r="B217" s="34"/>
      <c r="C217" s="192" t="s">
        <v>378</v>
      </c>
      <c r="D217" s="192" t="s">
        <v>151</v>
      </c>
      <c r="E217" s="193" t="s">
        <v>379</v>
      </c>
      <c r="F217" s="194" t="s">
        <v>380</v>
      </c>
      <c r="G217" s="195" t="s">
        <v>154</v>
      </c>
      <c r="H217" s="196">
        <v>16</v>
      </c>
      <c r="I217" s="197"/>
      <c r="J217" s="198">
        <f t="shared" si="20"/>
        <v>0</v>
      </c>
      <c r="K217" s="194" t="s">
        <v>155</v>
      </c>
      <c r="L217" s="38"/>
      <c r="M217" s="199" t="s">
        <v>1</v>
      </c>
      <c r="N217" s="200" t="s">
        <v>45</v>
      </c>
      <c r="O217" s="66"/>
      <c r="P217" s="201">
        <f t="shared" si="21"/>
        <v>0</v>
      </c>
      <c r="Q217" s="201">
        <v>0</v>
      </c>
      <c r="R217" s="201">
        <f t="shared" si="22"/>
        <v>0</v>
      </c>
      <c r="S217" s="201">
        <v>0</v>
      </c>
      <c r="T217" s="202">
        <f t="shared" si="23"/>
        <v>0</v>
      </c>
      <c r="AR217" s="203" t="s">
        <v>156</v>
      </c>
      <c r="AT217" s="203" t="s">
        <v>151</v>
      </c>
      <c r="AU217" s="203" t="s">
        <v>89</v>
      </c>
      <c r="AY217" s="17" t="s">
        <v>149</v>
      </c>
      <c r="BE217" s="204">
        <f t="shared" si="24"/>
        <v>0</v>
      </c>
      <c r="BF217" s="204">
        <f t="shared" si="25"/>
        <v>0</v>
      </c>
      <c r="BG217" s="204">
        <f t="shared" si="26"/>
        <v>0</v>
      </c>
      <c r="BH217" s="204">
        <f t="shared" si="27"/>
        <v>0</v>
      </c>
      <c r="BI217" s="204">
        <f t="shared" si="28"/>
        <v>0</v>
      </c>
      <c r="BJ217" s="17" t="s">
        <v>21</v>
      </c>
      <c r="BK217" s="204">
        <f t="shared" si="29"/>
        <v>0</v>
      </c>
      <c r="BL217" s="17" t="s">
        <v>156</v>
      </c>
      <c r="BM217" s="203" t="s">
        <v>381</v>
      </c>
    </row>
    <row r="218" spans="2:65" s="1" customFormat="1" ht="16.5" customHeight="1">
      <c r="B218" s="34"/>
      <c r="C218" s="192" t="s">
        <v>382</v>
      </c>
      <c r="D218" s="192" t="s">
        <v>151</v>
      </c>
      <c r="E218" s="193" t="s">
        <v>383</v>
      </c>
      <c r="F218" s="194" t="s">
        <v>384</v>
      </c>
      <c r="G218" s="195" t="s">
        <v>154</v>
      </c>
      <c r="H218" s="196">
        <v>15</v>
      </c>
      <c r="I218" s="197"/>
      <c r="J218" s="198">
        <f t="shared" si="20"/>
        <v>0</v>
      </c>
      <c r="K218" s="194" t="s">
        <v>155</v>
      </c>
      <c r="L218" s="38"/>
      <c r="M218" s="199" t="s">
        <v>1</v>
      </c>
      <c r="N218" s="200" t="s">
        <v>45</v>
      </c>
      <c r="O218" s="66"/>
      <c r="P218" s="201">
        <f t="shared" si="21"/>
        <v>0</v>
      </c>
      <c r="Q218" s="201">
        <v>0</v>
      </c>
      <c r="R218" s="201">
        <f t="shared" si="22"/>
        <v>0</v>
      </c>
      <c r="S218" s="201">
        <v>0</v>
      </c>
      <c r="T218" s="202">
        <f t="shared" si="23"/>
        <v>0</v>
      </c>
      <c r="AR218" s="203" t="s">
        <v>156</v>
      </c>
      <c r="AT218" s="203" t="s">
        <v>151</v>
      </c>
      <c r="AU218" s="203" t="s">
        <v>89</v>
      </c>
      <c r="AY218" s="17" t="s">
        <v>149</v>
      </c>
      <c r="BE218" s="204">
        <f t="shared" si="24"/>
        <v>0</v>
      </c>
      <c r="BF218" s="204">
        <f t="shared" si="25"/>
        <v>0</v>
      </c>
      <c r="BG218" s="204">
        <f t="shared" si="26"/>
        <v>0</v>
      </c>
      <c r="BH218" s="204">
        <f t="shared" si="27"/>
        <v>0</v>
      </c>
      <c r="BI218" s="204">
        <f t="shared" si="28"/>
        <v>0</v>
      </c>
      <c r="BJ218" s="17" t="s">
        <v>21</v>
      </c>
      <c r="BK218" s="204">
        <f t="shared" si="29"/>
        <v>0</v>
      </c>
      <c r="BL218" s="17" t="s">
        <v>156</v>
      </c>
      <c r="BM218" s="203" t="s">
        <v>385</v>
      </c>
    </row>
    <row r="219" spans="2:65" s="1" customFormat="1" ht="16.5" customHeight="1">
      <c r="B219" s="34"/>
      <c r="C219" s="192" t="s">
        <v>386</v>
      </c>
      <c r="D219" s="192" t="s">
        <v>151</v>
      </c>
      <c r="E219" s="193" t="s">
        <v>387</v>
      </c>
      <c r="F219" s="194" t="s">
        <v>388</v>
      </c>
      <c r="G219" s="195" t="s">
        <v>154</v>
      </c>
      <c r="H219" s="196">
        <v>19</v>
      </c>
      <c r="I219" s="197"/>
      <c r="J219" s="198">
        <f t="shared" si="20"/>
        <v>0</v>
      </c>
      <c r="K219" s="194" t="s">
        <v>1</v>
      </c>
      <c r="L219" s="38"/>
      <c r="M219" s="199" t="s">
        <v>1</v>
      </c>
      <c r="N219" s="200" t="s">
        <v>45</v>
      </c>
      <c r="O219" s="66"/>
      <c r="P219" s="201">
        <f t="shared" si="21"/>
        <v>0</v>
      </c>
      <c r="Q219" s="201">
        <v>0</v>
      </c>
      <c r="R219" s="201">
        <f t="shared" si="22"/>
        <v>0</v>
      </c>
      <c r="S219" s="201">
        <v>0</v>
      </c>
      <c r="T219" s="202">
        <f t="shared" si="23"/>
        <v>0</v>
      </c>
      <c r="AR219" s="203" t="s">
        <v>156</v>
      </c>
      <c r="AT219" s="203" t="s">
        <v>151</v>
      </c>
      <c r="AU219" s="203" t="s">
        <v>89</v>
      </c>
      <c r="AY219" s="17" t="s">
        <v>149</v>
      </c>
      <c r="BE219" s="204">
        <f t="shared" si="24"/>
        <v>0</v>
      </c>
      <c r="BF219" s="204">
        <f t="shared" si="25"/>
        <v>0</v>
      </c>
      <c r="BG219" s="204">
        <f t="shared" si="26"/>
        <v>0</v>
      </c>
      <c r="BH219" s="204">
        <f t="shared" si="27"/>
        <v>0</v>
      </c>
      <c r="BI219" s="204">
        <f t="shared" si="28"/>
        <v>0</v>
      </c>
      <c r="BJ219" s="17" t="s">
        <v>21</v>
      </c>
      <c r="BK219" s="204">
        <f t="shared" si="29"/>
        <v>0</v>
      </c>
      <c r="BL219" s="17" t="s">
        <v>156</v>
      </c>
      <c r="BM219" s="203" t="s">
        <v>389</v>
      </c>
    </row>
    <row r="220" spans="2:65" s="1" customFormat="1" ht="16.5" customHeight="1">
      <c r="B220" s="34"/>
      <c r="C220" s="192" t="s">
        <v>390</v>
      </c>
      <c r="D220" s="192" t="s">
        <v>151</v>
      </c>
      <c r="E220" s="193" t="s">
        <v>391</v>
      </c>
      <c r="F220" s="194" t="s">
        <v>392</v>
      </c>
      <c r="G220" s="195" t="s">
        <v>206</v>
      </c>
      <c r="H220" s="196">
        <v>390</v>
      </c>
      <c r="I220" s="197"/>
      <c r="J220" s="198">
        <f t="shared" si="20"/>
        <v>0</v>
      </c>
      <c r="K220" s="194" t="s">
        <v>155</v>
      </c>
      <c r="L220" s="38"/>
      <c r="M220" s="199" t="s">
        <v>1</v>
      </c>
      <c r="N220" s="200" t="s">
        <v>45</v>
      </c>
      <c r="O220" s="66"/>
      <c r="P220" s="201">
        <f t="shared" si="21"/>
        <v>0</v>
      </c>
      <c r="Q220" s="201">
        <v>0</v>
      </c>
      <c r="R220" s="201">
        <f t="shared" si="22"/>
        <v>0</v>
      </c>
      <c r="S220" s="201">
        <v>0</v>
      </c>
      <c r="T220" s="202">
        <f t="shared" si="23"/>
        <v>0</v>
      </c>
      <c r="AR220" s="203" t="s">
        <v>156</v>
      </c>
      <c r="AT220" s="203" t="s">
        <v>151</v>
      </c>
      <c r="AU220" s="203" t="s">
        <v>89</v>
      </c>
      <c r="AY220" s="17" t="s">
        <v>149</v>
      </c>
      <c r="BE220" s="204">
        <f t="shared" si="24"/>
        <v>0</v>
      </c>
      <c r="BF220" s="204">
        <f t="shared" si="25"/>
        <v>0</v>
      </c>
      <c r="BG220" s="204">
        <f t="shared" si="26"/>
        <v>0</v>
      </c>
      <c r="BH220" s="204">
        <f t="shared" si="27"/>
        <v>0</v>
      </c>
      <c r="BI220" s="204">
        <f t="shared" si="28"/>
        <v>0</v>
      </c>
      <c r="BJ220" s="17" t="s">
        <v>21</v>
      </c>
      <c r="BK220" s="204">
        <f t="shared" si="29"/>
        <v>0</v>
      </c>
      <c r="BL220" s="17" t="s">
        <v>156</v>
      </c>
      <c r="BM220" s="203" t="s">
        <v>393</v>
      </c>
    </row>
    <row r="221" spans="2:51" s="12" customFormat="1" ht="11.25">
      <c r="B221" s="205"/>
      <c r="C221" s="206"/>
      <c r="D221" s="207" t="s">
        <v>208</v>
      </c>
      <c r="E221" s="208" t="s">
        <v>1</v>
      </c>
      <c r="F221" s="209" t="s">
        <v>394</v>
      </c>
      <c r="G221" s="206"/>
      <c r="H221" s="210">
        <v>367</v>
      </c>
      <c r="I221" s="211"/>
      <c r="J221" s="206"/>
      <c r="K221" s="206"/>
      <c r="L221" s="212"/>
      <c r="M221" s="213"/>
      <c r="N221" s="214"/>
      <c r="O221" s="214"/>
      <c r="P221" s="214"/>
      <c r="Q221" s="214"/>
      <c r="R221" s="214"/>
      <c r="S221" s="214"/>
      <c r="T221" s="215"/>
      <c r="AT221" s="216" t="s">
        <v>208</v>
      </c>
      <c r="AU221" s="216" t="s">
        <v>89</v>
      </c>
      <c r="AV221" s="12" t="s">
        <v>89</v>
      </c>
      <c r="AW221" s="12" t="s">
        <v>36</v>
      </c>
      <c r="AX221" s="12" t="s">
        <v>80</v>
      </c>
      <c r="AY221" s="216" t="s">
        <v>149</v>
      </c>
    </row>
    <row r="222" spans="2:51" s="12" customFormat="1" ht="11.25">
      <c r="B222" s="205"/>
      <c r="C222" s="206"/>
      <c r="D222" s="207" t="s">
        <v>208</v>
      </c>
      <c r="E222" s="208" t="s">
        <v>1</v>
      </c>
      <c r="F222" s="209" t="s">
        <v>395</v>
      </c>
      <c r="G222" s="206"/>
      <c r="H222" s="210">
        <v>22</v>
      </c>
      <c r="I222" s="211"/>
      <c r="J222" s="206"/>
      <c r="K222" s="206"/>
      <c r="L222" s="212"/>
      <c r="M222" s="213"/>
      <c r="N222" s="214"/>
      <c r="O222" s="214"/>
      <c r="P222" s="214"/>
      <c r="Q222" s="214"/>
      <c r="R222" s="214"/>
      <c r="S222" s="214"/>
      <c r="T222" s="215"/>
      <c r="AT222" s="216" t="s">
        <v>208</v>
      </c>
      <c r="AU222" s="216" t="s">
        <v>89</v>
      </c>
      <c r="AV222" s="12" t="s">
        <v>89</v>
      </c>
      <c r="AW222" s="12" t="s">
        <v>36</v>
      </c>
      <c r="AX222" s="12" t="s">
        <v>80</v>
      </c>
      <c r="AY222" s="216" t="s">
        <v>149</v>
      </c>
    </row>
    <row r="223" spans="2:51" s="14" customFormat="1" ht="11.25">
      <c r="B223" s="227"/>
      <c r="C223" s="228"/>
      <c r="D223" s="207" t="s">
        <v>208</v>
      </c>
      <c r="E223" s="229" t="s">
        <v>1</v>
      </c>
      <c r="F223" s="230" t="s">
        <v>229</v>
      </c>
      <c r="G223" s="228"/>
      <c r="H223" s="231">
        <v>389</v>
      </c>
      <c r="I223" s="232"/>
      <c r="J223" s="228"/>
      <c r="K223" s="228"/>
      <c r="L223" s="233"/>
      <c r="M223" s="234"/>
      <c r="N223" s="235"/>
      <c r="O223" s="235"/>
      <c r="P223" s="235"/>
      <c r="Q223" s="235"/>
      <c r="R223" s="235"/>
      <c r="S223" s="235"/>
      <c r="T223" s="236"/>
      <c r="AT223" s="237" t="s">
        <v>208</v>
      </c>
      <c r="AU223" s="237" t="s">
        <v>89</v>
      </c>
      <c r="AV223" s="14" t="s">
        <v>156</v>
      </c>
      <c r="AW223" s="14" t="s">
        <v>36</v>
      </c>
      <c r="AX223" s="14" t="s">
        <v>80</v>
      </c>
      <c r="AY223" s="237" t="s">
        <v>149</v>
      </c>
    </row>
    <row r="224" spans="2:51" s="12" customFormat="1" ht="11.25">
      <c r="B224" s="205"/>
      <c r="C224" s="206"/>
      <c r="D224" s="207" t="s">
        <v>208</v>
      </c>
      <c r="E224" s="208" t="s">
        <v>1</v>
      </c>
      <c r="F224" s="209" t="s">
        <v>396</v>
      </c>
      <c r="G224" s="206"/>
      <c r="H224" s="210">
        <v>390</v>
      </c>
      <c r="I224" s="211"/>
      <c r="J224" s="206"/>
      <c r="K224" s="206"/>
      <c r="L224" s="212"/>
      <c r="M224" s="213"/>
      <c r="N224" s="214"/>
      <c r="O224" s="214"/>
      <c r="P224" s="214"/>
      <c r="Q224" s="214"/>
      <c r="R224" s="214"/>
      <c r="S224" s="214"/>
      <c r="T224" s="215"/>
      <c r="AT224" s="216" t="s">
        <v>208</v>
      </c>
      <c r="AU224" s="216" t="s">
        <v>89</v>
      </c>
      <c r="AV224" s="12" t="s">
        <v>89</v>
      </c>
      <c r="AW224" s="12" t="s">
        <v>36</v>
      </c>
      <c r="AX224" s="12" t="s">
        <v>21</v>
      </c>
      <c r="AY224" s="216" t="s">
        <v>149</v>
      </c>
    </row>
    <row r="225" spans="2:63" s="11" customFormat="1" ht="22.5" customHeight="1">
      <c r="B225" s="176"/>
      <c r="C225" s="177"/>
      <c r="D225" s="178" t="s">
        <v>79</v>
      </c>
      <c r="E225" s="190" t="s">
        <v>168</v>
      </c>
      <c r="F225" s="190" t="s">
        <v>397</v>
      </c>
      <c r="G225" s="177"/>
      <c r="H225" s="177"/>
      <c r="I225" s="180"/>
      <c r="J225" s="191">
        <f>BK225</f>
        <v>0</v>
      </c>
      <c r="K225" s="177"/>
      <c r="L225" s="182"/>
      <c r="M225" s="183"/>
      <c r="N225" s="184"/>
      <c r="O225" s="184"/>
      <c r="P225" s="185">
        <f>SUM(P226:P272)</f>
        <v>0</v>
      </c>
      <c r="Q225" s="184"/>
      <c r="R225" s="185">
        <f>SUM(R226:R272)</f>
        <v>101.16212800000001</v>
      </c>
      <c r="S225" s="184"/>
      <c r="T225" s="186">
        <f>SUM(T226:T272)</f>
        <v>0</v>
      </c>
      <c r="AR225" s="187" t="s">
        <v>21</v>
      </c>
      <c r="AT225" s="188" t="s">
        <v>79</v>
      </c>
      <c r="AU225" s="188" t="s">
        <v>21</v>
      </c>
      <c r="AY225" s="187" t="s">
        <v>149</v>
      </c>
      <c r="BK225" s="189">
        <f>SUM(BK226:BK272)</f>
        <v>0</v>
      </c>
    </row>
    <row r="226" spans="2:65" s="1" customFormat="1" ht="24" customHeight="1">
      <c r="B226" s="34"/>
      <c r="C226" s="192" t="s">
        <v>398</v>
      </c>
      <c r="D226" s="192" t="s">
        <v>151</v>
      </c>
      <c r="E226" s="193" t="s">
        <v>399</v>
      </c>
      <c r="F226" s="194" t="s">
        <v>400</v>
      </c>
      <c r="G226" s="195" t="s">
        <v>206</v>
      </c>
      <c r="H226" s="196">
        <v>393</v>
      </c>
      <c r="I226" s="197"/>
      <c r="J226" s="198">
        <f>ROUND(I226*H226,2)</f>
        <v>0</v>
      </c>
      <c r="K226" s="194" t="s">
        <v>155</v>
      </c>
      <c r="L226" s="38"/>
      <c r="M226" s="199" t="s">
        <v>1</v>
      </c>
      <c r="N226" s="200" t="s">
        <v>45</v>
      </c>
      <c r="O226" s="66"/>
      <c r="P226" s="201">
        <f>O226*H226</f>
        <v>0</v>
      </c>
      <c r="Q226" s="201">
        <v>0</v>
      </c>
      <c r="R226" s="201">
        <f>Q226*H226</f>
        <v>0</v>
      </c>
      <c r="S226" s="201">
        <v>0</v>
      </c>
      <c r="T226" s="202">
        <f>S226*H226</f>
        <v>0</v>
      </c>
      <c r="AR226" s="203" t="s">
        <v>156</v>
      </c>
      <c r="AT226" s="203" t="s">
        <v>151</v>
      </c>
      <c r="AU226" s="203" t="s">
        <v>89</v>
      </c>
      <c r="AY226" s="17" t="s">
        <v>149</v>
      </c>
      <c r="BE226" s="204">
        <f>IF(N226="základní",J226,0)</f>
        <v>0</v>
      </c>
      <c r="BF226" s="204">
        <f>IF(N226="snížená",J226,0)</f>
        <v>0</v>
      </c>
      <c r="BG226" s="204">
        <f>IF(N226="zákl. přenesená",J226,0)</f>
        <v>0</v>
      </c>
      <c r="BH226" s="204">
        <f>IF(N226="sníž. přenesená",J226,0)</f>
        <v>0</v>
      </c>
      <c r="BI226" s="204">
        <f>IF(N226="nulová",J226,0)</f>
        <v>0</v>
      </c>
      <c r="BJ226" s="17" t="s">
        <v>21</v>
      </c>
      <c r="BK226" s="204">
        <f>ROUND(I226*H226,2)</f>
        <v>0</v>
      </c>
      <c r="BL226" s="17" t="s">
        <v>156</v>
      </c>
      <c r="BM226" s="203" t="s">
        <v>401</v>
      </c>
    </row>
    <row r="227" spans="2:51" s="12" customFormat="1" ht="11.25">
      <c r="B227" s="205"/>
      <c r="C227" s="206"/>
      <c r="D227" s="207" t="s">
        <v>208</v>
      </c>
      <c r="E227" s="208" t="s">
        <v>1</v>
      </c>
      <c r="F227" s="209" t="s">
        <v>98</v>
      </c>
      <c r="G227" s="206"/>
      <c r="H227" s="210">
        <v>359</v>
      </c>
      <c r="I227" s="211"/>
      <c r="J227" s="206"/>
      <c r="K227" s="206"/>
      <c r="L227" s="212"/>
      <c r="M227" s="213"/>
      <c r="N227" s="214"/>
      <c r="O227" s="214"/>
      <c r="P227" s="214"/>
      <c r="Q227" s="214"/>
      <c r="R227" s="214"/>
      <c r="S227" s="214"/>
      <c r="T227" s="215"/>
      <c r="AT227" s="216" t="s">
        <v>208</v>
      </c>
      <c r="AU227" s="216" t="s">
        <v>89</v>
      </c>
      <c r="AV227" s="12" t="s">
        <v>89</v>
      </c>
      <c r="AW227" s="12" t="s">
        <v>36</v>
      </c>
      <c r="AX227" s="12" t="s">
        <v>80</v>
      </c>
      <c r="AY227" s="216" t="s">
        <v>149</v>
      </c>
    </row>
    <row r="228" spans="2:51" s="12" customFormat="1" ht="11.25">
      <c r="B228" s="205"/>
      <c r="C228" s="206"/>
      <c r="D228" s="207" t="s">
        <v>208</v>
      </c>
      <c r="E228" s="208" t="s">
        <v>1</v>
      </c>
      <c r="F228" s="209" t="s">
        <v>402</v>
      </c>
      <c r="G228" s="206"/>
      <c r="H228" s="210">
        <v>34</v>
      </c>
      <c r="I228" s="211"/>
      <c r="J228" s="206"/>
      <c r="K228" s="206"/>
      <c r="L228" s="212"/>
      <c r="M228" s="213"/>
      <c r="N228" s="214"/>
      <c r="O228" s="214"/>
      <c r="P228" s="214"/>
      <c r="Q228" s="214"/>
      <c r="R228" s="214"/>
      <c r="S228" s="214"/>
      <c r="T228" s="215"/>
      <c r="AT228" s="216" t="s">
        <v>208</v>
      </c>
      <c r="AU228" s="216" t="s">
        <v>89</v>
      </c>
      <c r="AV228" s="12" t="s">
        <v>89</v>
      </c>
      <c r="AW228" s="12" t="s">
        <v>36</v>
      </c>
      <c r="AX228" s="12" t="s">
        <v>80</v>
      </c>
      <c r="AY228" s="216" t="s">
        <v>149</v>
      </c>
    </row>
    <row r="229" spans="2:51" s="14" customFormat="1" ht="11.25">
      <c r="B229" s="227"/>
      <c r="C229" s="228"/>
      <c r="D229" s="207" t="s">
        <v>208</v>
      </c>
      <c r="E229" s="229" t="s">
        <v>1</v>
      </c>
      <c r="F229" s="230" t="s">
        <v>229</v>
      </c>
      <c r="G229" s="228"/>
      <c r="H229" s="231">
        <v>393</v>
      </c>
      <c r="I229" s="232"/>
      <c r="J229" s="228"/>
      <c r="K229" s="228"/>
      <c r="L229" s="233"/>
      <c r="M229" s="234"/>
      <c r="N229" s="235"/>
      <c r="O229" s="235"/>
      <c r="P229" s="235"/>
      <c r="Q229" s="235"/>
      <c r="R229" s="235"/>
      <c r="S229" s="235"/>
      <c r="T229" s="236"/>
      <c r="AT229" s="237" t="s">
        <v>208</v>
      </c>
      <c r="AU229" s="237" t="s">
        <v>89</v>
      </c>
      <c r="AV229" s="14" t="s">
        <v>156</v>
      </c>
      <c r="AW229" s="14" t="s">
        <v>36</v>
      </c>
      <c r="AX229" s="14" t="s">
        <v>21</v>
      </c>
      <c r="AY229" s="237" t="s">
        <v>149</v>
      </c>
    </row>
    <row r="230" spans="2:65" s="1" customFormat="1" ht="24" customHeight="1">
      <c r="B230" s="34"/>
      <c r="C230" s="192" t="s">
        <v>403</v>
      </c>
      <c r="D230" s="192" t="s">
        <v>151</v>
      </c>
      <c r="E230" s="193" t="s">
        <v>404</v>
      </c>
      <c r="F230" s="194" t="s">
        <v>405</v>
      </c>
      <c r="G230" s="195" t="s">
        <v>206</v>
      </c>
      <c r="H230" s="196">
        <v>75.12</v>
      </c>
      <c r="I230" s="197"/>
      <c r="J230" s="198">
        <f>ROUND(I230*H230,2)</f>
        <v>0</v>
      </c>
      <c r="K230" s="194" t="s">
        <v>155</v>
      </c>
      <c r="L230" s="38"/>
      <c r="M230" s="199" t="s">
        <v>1</v>
      </c>
      <c r="N230" s="200" t="s">
        <v>45</v>
      </c>
      <c r="O230" s="66"/>
      <c r="P230" s="201">
        <f>O230*H230</f>
        <v>0</v>
      </c>
      <c r="Q230" s="201">
        <v>0</v>
      </c>
      <c r="R230" s="201">
        <f>Q230*H230</f>
        <v>0</v>
      </c>
      <c r="S230" s="201">
        <v>0</v>
      </c>
      <c r="T230" s="202">
        <f>S230*H230</f>
        <v>0</v>
      </c>
      <c r="AR230" s="203" t="s">
        <v>156</v>
      </c>
      <c r="AT230" s="203" t="s">
        <v>151</v>
      </c>
      <c r="AU230" s="203" t="s">
        <v>89</v>
      </c>
      <c r="AY230" s="17" t="s">
        <v>149</v>
      </c>
      <c r="BE230" s="204">
        <f>IF(N230="základní",J230,0)</f>
        <v>0</v>
      </c>
      <c r="BF230" s="204">
        <f>IF(N230="snížená",J230,0)</f>
        <v>0</v>
      </c>
      <c r="BG230" s="204">
        <f>IF(N230="zákl. přenesená",J230,0)</f>
        <v>0</v>
      </c>
      <c r="BH230" s="204">
        <f>IF(N230="sníž. přenesená",J230,0)</f>
        <v>0</v>
      </c>
      <c r="BI230" s="204">
        <f>IF(N230="nulová",J230,0)</f>
        <v>0</v>
      </c>
      <c r="BJ230" s="17" t="s">
        <v>21</v>
      </c>
      <c r="BK230" s="204">
        <f>ROUND(I230*H230,2)</f>
        <v>0</v>
      </c>
      <c r="BL230" s="17" t="s">
        <v>156</v>
      </c>
      <c r="BM230" s="203" t="s">
        <v>406</v>
      </c>
    </row>
    <row r="231" spans="2:51" s="12" customFormat="1" ht="11.25">
      <c r="B231" s="205"/>
      <c r="C231" s="206"/>
      <c r="D231" s="207" t="s">
        <v>208</v>
      </c>
      <c r="E231" s="208" t="s">
        <v>1</v>
      </c>
      <c r="F231" s="209" t="s">
        <v>96</v>
      </c>
      <c r="G231" s="206"/>
      <c r="H231" s="210">
        <v>75.12</v>
      </c>
      <c r="I231" s="211"/>
      <c r="J231" s="206"/>
      <c r="K231" s="206"/>
      <c r="L231" s="212"/>
      <c r="M231" s="213"/>
      <c r="N231" s="214"/>
      <c r="O231" s="214"/>
      <c r="P231" s="214"/>
      <c r="Q231" s="214"/>
      <c r="R231" s="214"/>
      <c r="S231" s="214"/>
      <c r="T231" s="215"/>
      <c r="AT231" s="216" t="s">
        <v>208</v>
      </c>
      <c r="AU231" s="216" t="s">
        <v>89</v>
      </c>
      <c r="AV231" s="12" t="s">
        <v>89</v>
      </c>
      <c r="AW231" s="12" t="s">
        <v>36</v>
      </c>
      <c r="AX231" s="12" t="s">
        <v>21</v>
      </c>
      <c r="AY231" s="216" t="s">
        <v>149</v>
      </c>
    </row>
    <row r="232" spans="2:65" s="1" customFormat="1" ht="16.5" customHeight="1">
      <c r="B232" s="34"/>
      <c r="C232" s="192" t="s">
        <v>407</v>
      </c>
      <c r="D232" s="192" t="s">
        <v>151</v>
      </c>
      <c r="E232" s="193" t="s">
        <v>408</v>
      </c>
      <c r="F232" s="194" t="s">
        <v>409</v>
      </c>
      <c r="G232" s="195" t="s">
        <v>206</v>
      </c>
      <c r="H232" s="196">
        <v>393</v>
      </c>
      <c r="I232" s="197"/>
      <c r="J232" s="198">
        <f>ROUND(I232*H232,2)</f>
        <v>0</v>
      </c>
      <c r="K232" s="194" t="s">
        <v>155</v>
      </c>
      <c r="L232" s="38"/>
      <c r="M232" s="199" t="s">
        <v>1</v>
      </c>
      <c r="N232" s="200" t="s">
        <v>45</v>
      </c>
      <c r="O232" s="66"/>
      <c r="P232" s="201">
        <f>O232*H232</f>
        <v>0</v>
      </c>
      <c r="Q232" s="201">
        <v>0</v>
      </c>
      <c r="R232" s="201">
        <f>Q232*H232</f>
        <v>0</v>
      </c>
      <c r="S232" s="201">
        <v>0</v>
      </c>
      <c r="T232" s="202">
        <f>S232*H232</f>
        <v>0</v>
      </c>
      <c r="AR232" s="203" t="s">
        <v>156</v>
      </c>
      <c r="AT232" s="203" t="s">
        <v>151</v>
      </c>
      <c r="AU232" s="203" t="s">
        <v>89</v>
      </c>
      <c r="AY232" s="17" t="s">
        <v>149</v>
      </c>
      <c r="BE232" s="204">
        <f>IF(N232="základní",J232,0)</f>
        <v>0</v>
      </c>
      <c r="BF232" s="204">
        <f>IF(N232="snížená",J232,0)</f>
        <v>0</v>
      </c>
      <c r="BG232" s="204">
        <f>IF(N232="zákl. přenesená",J232,0)</f>
        <v>0</v>
      </c>
      <c r="BH232" s="204">
        <f>IF(N232="sníž. přenesená",J232,0)</f>
        <v>0</v>
      </c>
      <c r="BI232" s="204">
        <f>IF(N232="nulová",J232,0)</f>
        <v>0</v>
      </c>
      <c r="BJ232" s="17" t="s">
        <v>21</v>
      </c>
      <c r="BK232" s="204">
        <f>ROUND(I232*H232,2)</f>
        <v>0</v>
      </c>
      <c r="BL232" s="17" t="s">
        <v>156</v>
      </c>
      <c r="BM232" s="203" t="s">
        <v>410</v>
      </c>
    </row>
    <row r="233" spans="2:51" s="12" customFormat="1" ht="11.25">
      <c r="B233" s="205"/>
      <c r="C233" s="206"/>
      <c r="D233" s="207" t="s">
        <v>208</v>
      </c>
      <c r="E233" s="208" t="s">
        <v>1</v>
      </c>
      <c r="F233" s="209" t="s">
        <v>98</v>
      </c>
      <c r="G233" s="206"/>
      <c r="H233" s="210">
        <v>359</v>
      </c>
      <c r="I233" s="211"/>
      <c r="J233" s="206"/>
      <c r="K233" s="206"/>
      <c r="L233" s="212"/>
      <c r="M233" s="213"/>
      <c r="N233" s="214"/>
      <c r="O233" s="214"/>
      <c r="P233" s="214"/>
      <c r="Q233" s="214"/>
      <c r="R233" s="214"/>
      <c r="S233" s="214"/>
      <c r="T233" s="215"/>
      <c r="AT233" s="216" t="s">
        <v>208</v>
      </c>
      <c r="AU233" s="216" t="s">
        <v>89</v>
      </c>
      <c r="AV233" s="12" t="s">
        <v>89</v>
      </c>
      <c r="AW233" s="12" t="s">
        <v>36</v>
      </c>
      <c r="AX233" s="12" t="s">
        <v>80</v>
      </c>
      <c r="AY233" s="216" t="s">
        <v>149</v>
      </c>
    </row>
    <row r="234" spans="2:51" s="12" customFormat="1" ht="11.25">
      <c r="B234" s="205"/>
      <c r="C234" s="206"/>
      <c r="D234" s="207" t="s">
        <v>208</v>
      </c>
      <c r="E234" s="208" t="s">
        <v>1</v>
      </c>
      <c r="F234" s="209" t="s">
        <v>402</v>
      </c>
      <c r="G234" s="206"/>
      <c r="H234" s="210">
        <v>34</v>
      </c>
      <c r="I234" s="211"/>
      <c r="J234" s="206"/>
      <c r="K234" s="206"/>
      <c r="L234" s="212"/>
      <c r="M234" s="213"/>
      <c r="N234" s="214"/>
      <c r="O234" s="214"/>
      <c r="P234" s="214"/>
      <c r="Q234" s="214"/>
      <c r="R234" s="214"/>
      <c r="S234" s="214"/>
      <c r="T234" s="215"/>
      <c r="AT234" s="216" t="s">
        <v>208</v>
      </c>
      <c r="AU234" s="216" t="s">
        <v>89</v>
      </c>
      <c r="AV234" s="12" t="s">
        <v>89</v>
      </c>
      <c r="AW234" s="12" t="s">
        <v>36</v>
      </c>
      <c r="AX234" s="12" t="s">
        <v>80</v>
      </c>
      <c r="AY234" s="216" t="s">
        <v>149</v>
      </c>
    </row>
    <row r="235" spans="2:51" s="14" customFormat="1" ht="11.25">
      <c r="B235" s="227"/>
      <c r="C235" s="228"/>
      <c r="D235" s="207" t="s">
        <v>208</v>
      </c>
      <c r="E235" s="229" t="s">
        <v>1</v>
      </c>
      <c r="F235" s="230" t="s">
        <v>229</v>
      </c>
      <c r="G235" s="228"/>
      <c r="H235" s="231">
        <v>393</v>
      </c>
      <c r="I235" s="232"/>
      <c r="J235" s="228"/>
      <c r="K235" s="228"/>
      <c r="L235" s="233"/>
      <c r="M235" s="234"/>
      <c r="N235" s="235"/>
      <c r="O235" s="235"/>
      <c r="P235" s="235"/>
      <c r="Q235" s="235"/>
      <c r="R235" s="235"/>
      <c r="S235" s="235"/>
      <c r="T235" s="236"/>
      <c r="AT235" s="237" t="s">
        <v>208</v>
      </c>
      <c r="AU235" s="237" t="s">
        <v>89</v>
      </c>
      <c r="AV235" s="14" t="s">
        <v>156</v>
      </c>
      <c r="AW235" s="14" t="s">
        <v>36</v>
      </c>
      <c r="AX235" s="14" t="s">
        <v>21</v>
      </c>
      <c r="AY235" s="237" t="s">
        <v>149</v>
      </c>
    </row>
    <row r="236" spans="2:65" s="1" customFormat="1" ht="16.5" customHeight="1">
      <c r="B236" s="34"/>
      <c r="C236" s="192" t="s">
        <v>411</v>
      </c>
      <c r="D236" s="192" t="s">
        <v>151</v>
      </c>
      <c r="E236" s="193" t="s">
        <v>408</v>
      </c>
      <c r="F236" s="194" t="s">
        <v>409</v>
      </c>
      <c r="G236" s="195" t="s">
        <v>206</v>
      </c>
      <c r="H236" s="196">
        <v>75.12</v>
      </c>
      <c r="I236" s="197"/>
      <c r="J236" s="198">
        <f>ROUND(I236*H236,2)</f>
        <v>0</v>
      </c>
      <c r="K236" s="194" t="s">
        <v>155</v>
      </c>
      <c r="L236" s="38"/>
      <c r="M236" s="199" t="s">
        <v>1</v>
      </c>
      <c r="N236" s="200" t="s">
        <v>45</v>
      </c>
      <c r="O236" s="66"/>
      <c r="P236" s="201">
        <f>O236*H236</f>
        <v>0</v>
      </c>
      <c r="Q236" s="201">
        <v>0</v>
      </c>
      <c r="R236" s="201">
        <f>Q236*H236</f>
        <v>0</v>
      </c>
      <c r="S236" s="201">
        <v>0</v>
      </c>
      <c r="T236" s="202">
        <f>S236*H236</f>
        <v>0</v>
      </c>
      <c r="AR236" s="203" t="s">
        <v>156</v>
      </c>
      <c r="AT236" s="203" t="s">
        <v>151</v>
      </c>
      <c r="AU236" s="203" t="s">
        <v>89</v>
      </c>
      <c r="AY236" s="17" t="s">
        <v>149</v>
      </c>
      <c r="BE236" s="204">
        <f>IF(N236="základní",J236,0)</f>
        <v>0</v>
      </c>
      <c r="BF236" s="204">
        <f>IF(N236="snížená",J236,0)</f>
        <v>0</v>
      </c>
      <c r="BG236" s="204">
        <f>IF(N236="zákl. přenesená",J236,0)</f>
        <v>0</v>
      </c>
      <c r="BH236" s="204">
        <f>IF(N236="sníž. přenesená",J236,0)</f>
        <v>0</v>
      </c>
      <c r="BI236" s="204">
        <f>IF(N236="nulová",J236,0)</f>
        <v>0</v>
      </c>
      <c r="BJ236" s="17" t="s">
        <v>21</v>
      </c>
      <c r="BK236" s="204">
        <f>ROUND(I236*H236,2)</f>
        <v>0</v>
      </c>
      <c r="BL236" s="17" t="s">
        <v>156</v>
      </c>
      <c r="BM236" s="203" t="s">
        <v>412</v>
      </c>
    </row>
    <row r="237" spans="2:51" s="12" customFormat="1" ht="11.25">
      <c r="B237" s="205"/>
      <c r="C237" s="206"/>
      <c r="D237" s="207" t="s">
        <v>208</v>
      </c>
      <c r="E237" s="208" t="s">
        <v>1</v>
      </c>
      <c r="F237" s="209" t="s">
        <v>96</v>
      </c>
      <c r="G237" s="206"/>
      <c r="H237" s="210">
        <v>75.12</v>
      </c>
      <c r="I237" s="211"/>
      <c r="J237" s="206"/>
      <c r="K237" s="206"/>
      <c r="L237" s="212"/>
      <c r="M237" s="213"/>
      <c r="N237" s="214"/>
      <c r="O237" s="214"/>
      <c r="P237" s="214"/>
      <c r="Q237" s="214"/>
      <c r="R237" s="214"/>
      <c r="S237" s="214"/>
      <c r="T237" s="215"/>
      <c r="AT237" s="216" t="s">
        <v>208</v>
      </c>
      <c r="AU237" s="216" t="s">
        <v>89</v>
      </c>
      <c r="AV237" s="12" t="s">
        <v>89</v>
      </c>
      <c r="AW237" s="12" t="s">
        <v>36</v>
      </c>
      <c r="AX237" s="12" t="s">
        <v>21</v>
      </c>
      <c r="AY237" s="216" t="s">
        <v>149</v>
      </c>
    </row>
    <row r="238" spans="2:65" s="1" customFormat="1" ht="16.5" customHeight="1">
      <c r="B238" s="34"/>
      <c r="C238" s="192" t="s">
        <v>413</v>
      </c>
      <c r="D238" s="192" t="s">
        <v>151</v>
      </c>
      <c r="E238" s="193" t="s">
        <v>414</v>
      </c>
      <c r="F238" s="194" t="s">
        <v>415</v>
      </c>
      <c r="G238" s="195" t="s">
        <v>206</v>
      </c>
      <c r="H238" s="196">
        <v>13</v>
      </c>
      <c r="I238" s="197"/>
      <c r="J238" s="198">
        <f>ROUND(I238*H238,2)</f>
        <v>0</v>
      </c>
      <c r="K238" s="194" t="s">
        <v>155</v>
      </c>
      <c r="L238" s="38"/>
      <c r="M238" s="199" t="s">
        <v>1</v>
      </c>
      <c r="N238" s="200" t="s">
        <v>45</v>
      </c>
      <c r="O238" s="66"/>
      <c r="P238" s="201">
        <f>O238*H238</f>
        <v>0</v>
      </c>
      <c r="Q238" s="201">
        <v>0</v>
      </c>
      <c r="R238" s="201">
        <f>Q238*H238</f>
        <v>0</v>
      </c>
      <c r="S238" s="201">
        <v>0</v>
      </c>
      <c r="T238" s="202">
        <f>S238*H238</f>
        <v>0</v>
      </c>
      <c r="AR238" s="203" t="s">
        <v>156</v>
      </c>
      <c r="AT238" s="203" t="s">
        <v>151</v>
      </c>
      <c r="AU238" s="203" t="s">
        <v>89</v>
      </c>
      <c r="AY238" s="17" t="s">
        <v>149</v>
      </c>
      <c r="BE238" s="204">
        <f>IF(N238="základní",J238,0)</f>
        <v>0</v>
      </c>
      <c r="BF238" s="204">
        <f>IF(N238="snížená",J238,0)</f>
        <v>0</v>
      </c>
      <c r="BG238" s="204">
        <f>IF(N238="zákl. přenesená",J238,0)</f>
        <v>0</v>
      </c>
      <c r="BH238" s="204">
        <f>IF(N238="sníž. přenesená",J238,0)</f>
        <v>0</v>
      </c>
      <c r="BI238" s="204">
        <f>IF(N238="nulová",J238,0)</f>
        <v>0</v>
      </c>
      <c r="BJ238" s="17" t="s">
        <v>21</v>
      </c>
      <c r="BK238" s="204">
        <f>ROUND(I238*H238,2)</f>
        <v>0</v>
      </c>
      <c r="BL238" s="17" t="s">
        <v>156</v>
      </c>
      <c r="BM238" s="203" t="s">
        <v>416</v>
      </c>
    </row>
    <row r="239" spans="2:65" s="1" customFormat="1" ht="16.5" customHeight="1">
      <c r="B239" s="34"/>
      <c r="C239" s="192" t="s">
        <v>417</v>
      </c>
      <c r="D239" s="192" t="s">
        <v>151</v>
      </c>
      <c r="E239" s="193" t="s">
        <v>418</v>
      </c>
      <c r="F239" s="194" t="s">
        <v>419</v>
      </c>
      <c r="G239" s="195" t="s">
        <v>206</v>
      </c>
      <c r="H239" s="196">
        <v>236</v>
      </c>
      <c r="I239" s="197"/>
      <c r="J239" s="198">
        <f>ROUND(I239*H239,2)</f>
        <v>0</v>
      </c>
      <c r="K239" s="194" t="s">
        <v>155</v>
      </c>
      <c r="L239" s="38"/>
      <c r="M239" s="199" t="s">
        <v>1</v>
      </c>
      <c r="N239" s="200" t="s">
        <v>45</v>
      </c>
      <c r="O239" s="66"/>
      <c r="P239" s="201">
        <f>O239*H239</f>
        <v>0</v>
      </c>
      <c r="Q239" s="201">
        <v>0</v>
      </c>
      <c r="R239" s="201">
        <f>Q239*H239</f>
        <v>0</v>
      </c>
      <c r="S239" s="201">
        <v>0</v>
      </c>
      <c r="T239" s="202">
        <f>S239*H239</f>
        <v>0</v>
      </c>
      <c r="AR239" s="203" t="s">
        <v>156</v>
      </c>
      <c r="AT239" s="203" t="s">
        <v>151</v>
      </c>
      <c r="AU239" s="203" t="s">
        <v>89</v>
      </c>
      <c r="AY239" s="17" t="s">
        <v>149</v>
      </c>
      <c r="BE239" s="204">
        <f>IF(N239="základní",J239,0)</f>
        <v>0</v>
      </c>
      <c r="BF239" s="204">
        <f>IF(N239="snížená",J239,0)</f>
        <v>0</v>
      </c>
      <c r="BG239" s="204">
        <f>IF(N239="zákl. přenesená",J239,0)</f>
        <v>0</v>
      </c>
      <c r="BH239" s="204">
        <f>IF(N239="sníž. přenesená",J239,0)</f>
        <v>0</v>
      </c>
      <c r="BI239" s="204">
        <f>IF(N239="nulová",J239,0)</f>
        <v>0</v>
      </c>
      <c r="BJ239" s="17" t="s">
        <v>21</v>
      </c>
      <c r="BK239" s="204">
        <f>ROUND(I239*H239,2)</f>
        <v>0</v>
      </c>
      <c r="BL239" s="17" t="s">
        <v>156</v>
      </c>
      <c r="BM239" s="203" t="s">
        <v>420</v>
      </c>
    </row>
    <row r="240" spans="2:51" s="12" customFormat="1" ht="11.25">
      <c r="B240" s="205"/>
      <c r="C240" s="206"/>
      <c r="D240" s="207" t="s">
        <v>208</v>
      </c>
      <c r="E240" s="208" t="s">
        <v>1</v>
      </c>
      <c r="F240" s="209" t="s">
        <v>113</v>
      </c>
      <c r="G240" s="206"/>
      <c r="H240" s="210">
        <v>236</v>
      </c>
      <c r="I240" s="211"/>
      <c r="J240" s="206"/>
      <c r="K240" s="206"/>
      <c r="L240" s="212"/>
      <c r="M240" s="213"/>
      <c r="N240" s="214"/>
      <c r="O240" s="214"/>
      <c r="P240" s="214"/>
      <c r="Q240" s="214"/>
      <c r="R240" s="214"/>
      <c r="S240" s="214"/>
      <c r="T240" s="215"/>
      <c r="AT240" s="216" t="s">
        <v>208</v>
      </c>
      <c r="AU240" s="216" t="s">
        <v>89</v>
      </c>
      <c r="AV240" s="12" t="s">
        <v>89</v>
      </c>
      <c r="AW240" s="12" t="s">
        <v>36</v>
      </c>
      <c r="AX240" s="12" t="s">
        <v>21</v>
      </c>
      <c r="AY240" s="216" t="s">
        <v>149</v>
      </c>
    </row>
    <row r="241" spans="2:65" s="1" customFormat="1" ht="24" customHeight="1">
      <c r="B241" s="34"/>
      <c r="C241" s="192" t="s">
        <v>421</v>
      </c>
      <c r="D241" s="192" t="s">
        <v>151</v>
      </c>
      <c r="E241" s="193" t="s">
        <v>422</v>
      </c>
      <c r="F241" s="194" t="s">
        <v>423</v>
      </c>
      <c r="G241" s="195" t="s">
        <v>206</v>
      </c>
      <c r="H241" s="196">
        <v>13</v>
      </c>
      <c r="I241" s="197"/>
      <c r="J241" s="198">
        <f>ROUND(I241*H241,2)</f>
        <v>0</v>
      </c>
      <c r="K241" s="194" t="s">
        <v>155</v>
      </c>
      <c r="L241" s="38"/>
      <c r="M241" s="199" t="s">
        <v>1</v>
      </c>
      <c r="N241" s="200" t="s">
        <v>45</v>
      </c>
      <c r="O241" s="66"/>
      <c r="P241" s="201">
        <f>O241*H241</f>
        <v>0</v>
      </c>
      <c r="Q241" s="201">
        <v>0</v>
      </c>
      <c r="R241" s="201">
        <f>Q241*H241</f>
        <v>0</v>
      </c>
      <c r="S241" s="201">
        <v>0</v>
      </c>
      <c r="T241" s="202">
        <f>S241*H241</f>
        <v>0</v>
      </c>
      <c r="AR241" s="203" t="s">
        <v>156</v>
      </c>
      <c r="AT241" s="203" t="s">
        <v>151</v>
      </c>
      <c r="AU241" s="203" t="s">
        <v>89</v>
      </c>
      <c r="AY241" s="17" t="s">
        <v>149</v>
      </c>
      <c r="BE241" s="204">
        <f>IF(N241="základní",J241,0)</f>
        <v>0</v>
      </c>
      <c r="BF241" s="204">
        <f>IF(N241="snížená",J241,0)</f>
        <v>0</v>
      </c>
      <c r="BG241" s="204">
        <f>IF(N241="zákl. přenesená",J241,0)</f>
        <v>0</v>
      </c>
      <c r="BH241" s="204">
        <f>IF(N241="sníž. přenesená",J241,0)</f>
        <v>0</v>
      </c>
      <c r="BI241" s="204">
        <f>IF(N241="nulová",J241,0)</f>
        <v>0</v>
      </c>
      <c r="BJ241" s="17" t="s">
        <v>21</v>
      </c>
      <c r="BK241" s="204">
        <f>ROUND(I241*H241,2)</f>
        <v>0</v>
      </c>
      <c r="BL241" s="17" t="s">
        <v>156</v>
      </c>
      <c r="BM241" s="203" t="s">
        <v>424</v>
      </c>
    </row>
    <row r="242" spans="2:65" s="1" customFormat="1" ht="24" customHeight="1">
      <c r="B242" s="34"/>
      <c r="C242" s="192" t="s">
        <v>425</v>
      </c>
      <c r="D242" s="192" t="s">
        <v>151</v>
      </c>
      <c r="E242" s="193" t="s">
        <v>426</v>
      </c>
      <c r="F242" s="194" t="s">
        <v>427</v>
      </c>
      <c r="G242" s="195" t="s">
        <v>206</v>
      </c>
      <c r="H242" s="196">
        <v>236</v>
      </c>
      <c r="I242" s="197"/>
      <c r="J242" s="198">
        <f>ROUND(I242*H242,2)</f>
        <v>0</v>
      </c>
      <c r="K242" s="194" t="s">
        <v>155</v>
      </c>
      <c r="L242" s="38"/>
      <c r="M242" s="199" t="s">
        <v>1</v>
      </c>
      <c r="N242" s="200" t="s">
        <v>45</v>
      </c>
      <c r="O242" s="66"/>
      <c r="P242" s="201">
        <f>O242*H242</f>
        <v>0</v>
      </c>
      <c r="Q242" s="201">
        <v>0</v>
      </c>
      <c r="R242" s="201">
        <f>Q242*H242</f>
        <v>0</v>
      </c>
      <c r="S242" s="201">
        <v>0</v>
      </c>
      <c r="T242" s="202">
        <f>S242*H242</f>
        <v>0</v>
      </c>
      <c r="AR242" s="203" t="s">
        <v>156</v>
      </c>
      <c r="AT242" s="203" t="s">
        <v>151</v>
      </c>
      <c r="AU242" s="203" t="s">
        <v>89</v>
      </c>
      <c r="AY242" s="17" t="s">
        <v>149</v>
      </c>
      <c r="BE242" s="204">
        <f>IF(N242="základní",J242,0)</f>
        <v>0</v>
      </c>
      <c r="BF242" s="204">
        <f>IF(N242="snížená",J242,0)</f>
        <v>0</v>
      </c>
      <c r="BG242" s="204">
        <f>IF(N242="zákl. přenesená",J242,0)</f>
        <v>0</v>
      </c>
      <c r="BH242" s="204">
        <f>IF(N242="sníž. přenesená",J242,0)</f>
        <v>0</v>
      </c>
      <c r="BI242" s="204">
        <f>IF(N242="nulová",J242,0)</f>
        <v>0</v>
      </c>
      <c r="BJ242" s="17" t="s">
        <v>21</v>
      </c>
      <c r="BK242" s="204">
        <f>ROUND(I242*H242,2)</f>
        <v>0</v>
      </c>
      <c r="BL242" s="17" t="s">
        <v>156</v>
      </c>
      <c r="BM242" s="203" t="s">
        <v>428</v>
      </c>
    </row>
    <row r="243" spans="2:51" s="12" customFormat="1" ht="11.25">
      <c r="B243" s="205"/>
      <c r="C243" s="206"/>
      <c r="D243" s="207" t="s">
        <v>208</v>
      </c>
      <c r="E243" s="208" t="s">
        <v>1</v>
      </c>
      <c r="F243" s="209" t="s">
        <v>113</v>
      </c>
      <c r="G243" s="206"/>
      <c r="H243" s="210">
        <v>236</v>
      </c>
      <c r="I243" s="211"/>
      <c r="J243" s="206"/>
      <c r="K243" s="206"/>
      <c r="L243" s="212"/>
      <c r="M243" s="213"/>
      <c r="N243" s="214"/>
      <c r="O243" s="214"/>
      <c r="P243" s="214"/>
      <c r="Q243" s="214"/>
      <c r="R243" s="214"/>
      <c r="S243" s="214"/>
      <c r="T243" s="215"/>
      <c r="AT243" s="216" t="s">
        <v>208</v>
      </c>
      <c r="AU243" s="216" t="s">
        <v>89</v>
      </c>
      <c r="AV243" s="12" t="s">
        <v>89</v>
      </c>
      <c r="AW243" s="12" t="s">
        <v>36</v>
      </c>
      <c r="AX243" s="12" t="s">
        <v>21</v>
      </c>
      <c r="AY243" s="216" t="s">
        <v>149</v>
      </c>
    </row>
    <row r="244" spans="2:65" s="1" customFormat="1" ht="24" customHeight="1">
      <c r="B244" s="34"/>
      <c r="C244" s="192" t="s">
        <v>429</v>
      </c>
      <c r="D244" s="192" t="s">
        <v>151</v>
      </c>
      <c r="E244" s="193" t="s">
        <v>430</v>
      </c>
      <c r="F244" s="194" t="s">
        <v>431</v>
      </c>
      <c r="G244" s="195" t="s">
        <v>206</v>
      </c>
      <c r="H244" s="196">
        <v>236</v>
      </c>
      <c r="I244" s="197"/>
      <c r="J244" s="198">
        <f>ROUND(I244*H244,2)</f>
        <v>0</v>
      </c>
      <c r="K244" s="194" t="s">
        <v>155</v>
      </c>
      <c r="L244" s="38"/>
      <c r="M244" s="199" t="s">
        <v>1</v>
      </c>
      <c r="N244" s="200" t="s">
        <v>45</v>
      </c>
      <c r="O244" s="66"/>
      <c r="P244" s="201">
        <f>O244*H244</f>
        <v>0</v>
      </c>
      <c r="Q244" s="201">
        <v>0.00061</v>
      </c>
      <c r="R244" s="201">
        <f>Q244*H244</f>
        <v>0.14396</v>
      </c>
      <c r="S244" s="201">
        <v>0</v>
      </c>
      <c r="T244" s="202">
        <f>S244*H244</f>
        <v>0</v>
      </c>
      <c r="AR244" s="203" t="s">
        <v>156</v>
      </c>
      <c r="AT244" s="203" t="s">
        <v>151</v>
      </c>
      <c r="AU244" s="203" t="s">
        <v>89</v>
      </c>
      <c r="AY244" s="17" t="s">
        <v>149</v>
      </c>
      <c r="BE244" s="204">
        <f>IF(N244="základní",J244,0)</f>
        <v>0</v>
      </c>
      <c r="BF244" s="204">
        <f>IF(N244="snížená",J244,0)</f>
        <v>0</v>
      </c>
      <c r="BG244" s="204">
        <f>IF(N244="zákl. přenesená",J244,0)</f>
        <v>0</v>
      </c>
      <c r="BH244" s="204">
        <f>IF(N244="sníž. přenesená",J244,0)</f>
        <v>0</v>
      </c>
      <c r="BI244" s="204">
        <f>IF(N244="nulová",J244,0)</f>
        <v>0</v>
      </c>
      <c r="BJ244" s="17" t="s">
        <v>21</v>
      </c>
      <c r="BK244" s="204">
        <f>ROUND(I244*H244,2)</f>
        <v>0</v>
      </c>
      <c r="BL244" s="17" t="s">
        <v>156</v>
      </c>
      <c r="BM244" s="203" t="s">
        <v>432</v>
      </c>
    </row>
    <row r="245" spans="2:51" s="12" customFormat="1" ht="11.25">
      <c r="B245" s="205"/>
      <c r="C245" s="206"/>
      <c r="D245" s="207" t="s">
        <v>208</v>
      </c>
      <c r="E245" s="208" t="s">
        <v>1</v>
      </c>
      <c r="F245" s="209" t="s">
        <v>113</v>
      </c>
      <c r="G245" s="206"/>
      <c r="H245" s="210">
        <v>236</v>
      </c>
      <c r="I245" s="211"/>
      <c r="J245" s="206"/>
      <c r="K245" s="206"/>
      <c r="L245" s="212"/>
      <c r="M245" s="213"/>
      <c r="N245" s="214"/>
      <c r="O245" s="214"/>
      <c r="P245" s="214"/>
      <c r="Q245" s="214"/>
      <c r="R245" s="214"/>
      <c r="S245" s="214"/>
      <c r="T245" s="215"/>
      <c r="AT245" s="216" t="s">
        <v>208</v>
      </c>
      <c r="AU245" s="216" t="s">
        <v>89</v>
      </c>
      <c r="AV245" s="12" t="s">
        <v>89</v>
      </c>
      <c r="AW245" s="12" t="s">
        <v>36</v>
      </c>
      <c r="AX245" s="12" t="s">
        <v>21</v>
      </c>
      <c r="AY245" s="216" t="s">
        <v>149</v>
      </c>
    </row>
    <row r="246" spans="2:65" s="1" customFormat="1" ht="24" customHeight="1">
      <c r="B246" s="34"/>
      <c r="C246" s="192" t="s">
        <v>433</v>
      </c>
      <c r="D246" s="192" t="s">
        <v>151</v>
      </c>
      <c r="E246" s="193" t="s">
        <v>434</v>
      </c>
      <c r="F246" s="194" t="s">
        <v>435</v>
      </c>
      <c r="G246" s="195" t="s">
        <v>206</v>
      </c>
      <c r="H246" s="196">
        <v>236</v>
      </c>
      <c r="I246" s="197"/>
      <c r="J246" s="198">
        <f>ROUND(I246*H246,2)</f>
        <v>0</v>
      </c>
      <c r="K246" s="194" t="s">
        <v>155</v>
      </c>
      <c r="L246" s="38"/>
      <c r="M246" s="199" t="s">
        <v>1</v>
      </c>
      <c r="N246" s="200" t="s">
        <v>45</v>
      </c>
      <c r="O246" s="66"/>
      <c r="P246" s="201">
        <f>O246*H246</f>
        <v>0</v>
      </c>
      <c r="Q246" s="201">
        <v>0</v>
      </c>
      <c r="R246" s="201">
        <f>Q246*H246</f>
        <v>0</v>
      </c>
      <c r="S246" s="201">
        <v>0</v>
      </c>
      <c r="T246" s="202">
        <f>S246*H246</f>
        <v>0</v>
      </c>
      <c r="AR246" s="203" t="s">
        <v>156</v>
      </c>
      <c r="AT246" s="203" t="s">
        <v>151</v>
      </c>
      <c r="AU246" s="203" t="s">
        <v>89</v>
      </c>
      <c r="AY246" s="17" t="s">
        <v>149</v>
      </c>
      <c r="BE246" s="204">
        <f>IF(N246="základní",J246,0)</f>
        <v>0</v>
      </c>
      <c r="BF246" s="204">
        <f>IF(N246="snížená",J246,0)</f>
        <v>0</v>
      </c>
      <c r="BG246" s="204">
        <f>IF(N246="zákl. přenesená",J246,0)</f>
        <v>0</v>
      </c>
      <c r="BH246" s="204">
        <f>IF(N246="sníž. přenesená",J246,0)</f>
        <v>0</v>
      </c>
      <c r="BI246" s="204">
        <f>IF(N246="nulová",J246,0)</f>
        <v>0</v>
      </c>
      <c r="BJ246" s="17" t="s">
        <v>21</v>
      </c>
      <c r="BK246" s="204">
        <f>ROUND(I246*H246,2)</f>
        <v>0</v>
      </c>
      <c r="BL246" s="17" t="s">
        <v>156</v>
      </c>
      <c r="BM246" s="203" t="s">
        <v>436</v>
      </c>
    </row>
    <row r="247" spans="2:51" s="12" customFormat="1" ht="11.25">
      <c r="B247" s="205"/>
      <c r="C247" s="206"/>
      <c r="D247" s="207" t="s">
        <v>208</v>
      </c>
      <c r="E247" s="208" t="s">
        <v>113</v>
      </c>
      <c r="F247" s="209" t="s">
        <v>437</v>
      </c>
      <c r="G247" s="206"/>
      <c r="H247" s="210">
        <v>236</v>
      </c>
      <c r="I247" s="211"/>
      <c r="J247" s="206"/>
      <c r="K247" s="206"/>
      <c r="L247" s="212"/>
      <c r="M247" s="213"/>
      <c r="N247" s="214"/>
      <c r="O247" s="214"/>
      <c r="P247" s="214"/>
      <c r="Q247" s="214"/>
      <c r="R247" s="214"/>
      <c r="S247" s="214"/>
      <c r="T247" s="215"/>
      <c r="AT247" s="216" t="s">
        <v>208</v>
      </c>
      <c r="AU247" s="216" t="s">
        <v>89</v>
      </c>
      <c r="AV247" s="12" t="s">
        <v>89</v>
      </c>
      <c r="AW247" s="12" t="s">
        <v>36</v>
      </c>
      <c r="AX247" s="12" t="s">
        <v>21</v>
      </c>
      <c r="AY247" s="216" t="s">
        <v>149</v>
      </c>
    </row>
    <row r="248" spans="2:65" s="1" customFormat="1" ht="16.5" customHeight="1">
      <c r="B248" s="34"/>
      <c r="C248" s="192" t="s">
        <v>438</v>
      </c>
      <c r="D248" s="192" t="s">
        <v>151</v>
      </c>
      <c r="E248" s="193" t="s">
        <v>439</v>
      </c>
      <c r="F248" s="194" t="s">
        <v>440</v>
      </c>
      <c r="G248" s="195" t="s">
        <v>206</v>
      </c>
      <c r="H248" s="196">
        <v>13</v>
      </c>
      <c r="I248" s="197"/>
      <c r="J248" s="198">
        <f>ROUND(I248*H248,2)</f>
        <v>0</v>
      </c>
      <c r="K248" s="194" t="s">
        <v>155</v>
      </c>
      <c r="L248" s="38"/>
      <c r="M248" s="199" t="s">
        <v>1</v>
      </c>
      <c r="N248" s="200" t="s">
        <v>45</v>
      </c>
      <c r="O248" s="66"/>
      <c r="P248" s="201">
        <f>O248*H248</f>
        <v>0</v>
      </c>
      <c r="Q248" s="201">
        <v>0</v>
      </c>
      <c r="R248" s="201">
        <f>Q248*H248</f>
        <v>0</v>
      </c>
      <c r="S248" s="201">
        <v>0</v>
      </c>
      <c r="T248" s="202">
        <f>S248*H248</f>
        <v>0</v>
      </c>
      <c r="AR248" s="203" t="s">
        <v>156</v>
      </c>
      <c r="AT248" s="203" t="s">
        <v>151</v>
      </c>
      <c r="AU248" s="203" t="s">
        <v>89</v>
      </c>
      <c r="AY248" s="17" t="s">
        <v>149</v>
      </c>
      <c r="BE248" s="204">
        <f>IF(N248="základní",J248,0)</f>
        <v>0</v>
      </c>
      <c r="BF248" s="204">
        <f>IF(N248="snížená",J248,0)</f>
        <v>0</v>
      </c>
      <c r="BG248" s="204">
        <f>IF(N248="zákl. přenesená",J248,0)</f>
        <v>0</v>
      </c>
      <c r="BH248" s="204">
        <f>IF(N248="sníž. přenesená",J248,0)</f>
        <v>0</v>
      </c>
      <c r="BI248" s="204">
        <f>IF(N248="nulová",J248,0)</f>
        <v>0</v>
      </c>
      <c r="BJ248" s="17" t="s">
        <v>21</v>
      </c>
      <c r="BK248" s="204">
        <f>ROUND(I248*H248,2)</f>
        <v>0</v>
      </c>
      <c r="BL248" s="17" t="s">
        <v>156</v>
      </c>
      <c r="BM248" s="203" t="s">
        <v>441</v>
      </c>
    </row>
    <row r="249" spans="2:51" s="12" customFormat="1" ht="11.25">
      <c r="B249" s="205"/>
      <c r="C249" s="206"/>
      <c r="D249" s="207" t="s">
        <v>208</v>
      </c>
      <c r="E249" s="208" t="s">
        <v>1</v>
      </c>
      <c r="F249" s="209" t="s">
        <v>442</v>
      </c>
      <c r="G249" s="206"/>
      <c r="H249" s="210">
        <v>13</v>
      </c>
      <c r="I249" s="211"/>
      <c r="J249" s="206"/>
      <c r="K249" s="206"/>
      <c r="L249" s="212"/>
      <c r="M249" s="213"/>
      <c r="N249" s="214"/>
      <c r="O249" s="214"/>
      <c r="P249" s="214"/>
      <c r="Q249" s="214"/>
      <c r="R249" s="214"/>
      <c r="S249" s="214"/>
      <c r="T249" s="215"/>
      <c r="AT249" s="216" t="s">
        <v>208</v>
      </c>
      <c r="AU249" s="216" t="s">
        <v>89</v>
      </c>
      <c r="AV249" s="12" t="s">
        <v>89</v>
      </c>
      <c r="AW249" s="12" t="s">
        <v>36</v>
      </c>
      <c r="AX249" s="12" t="s">
        <v>21</v>
      </c>
      <c r="AY249" s="216" t="s">
        <v>149</v>
      </c>
    </row>
    <row r="250" spans="2:65" s="1" customFormat="1" ht="24" customHeight="1">
      <c r="B250" s="34"/>
      <c r="C250" s="192" t="s">
        <v>443</v>
      </c>
      <c r="D250" s="192" t="s">
        <v>151</v>
      </c>
      <c r="E250" s="193" t="s">
        <v>444</v>
      </c>
      <c r="F250" s="194" t="s">
        <v>445</v>
      </c>
      <c r="G250" s="195" t="s">
        <v>206</v>
      </c>
      <c r="H250" s="196">
        <v>359</v>
      </c>
      <c r="I250" s="197"/>
      <c r="J250" s="198">
        <f>ROUND(I250*H250,2)</f>
        <v>0</v>
      </c>
      <c r="K250" s="194" t="s">
        <v>155</v>
      </c>
      <c r="L250" s="38"/>
      <c r="M250" s="199" t="s">
        <v>1</v>
      </c>
      <c r="N250" s="200" t="s">
        <v>45</v>
      </c>
      <c r="O250" s="66"/>
      <c r="P250" s="201">
        <f>O250*H250</f>
        <v>0</v>
      </c>
      <c r="Q250" s="201">
        <v>0.08425</v>
      </c>
      <c r="R250" s="201">
        <f>Q250*H250</f>
        <v>30.24575</v>
      </c>
      <c r="S250" s="201">
        <v>0</v>
      </c>
      <c r="T250" s="202">
        <f>S250*H250</f>
        <v>0</v>
      </c>
      <c r="AR250" s="203" t="s">
        <v>156</v>
      </c>
      <c r="AT250" s="203" t="s">
        <v>151</v>
      </c>
      <c r="AU250" s="203" t="s">
        <v>89</v>
      </c>
      <c r="AY250" s="17" t="s">
        <v>149</v>
      </c>
      <c r="BE250" s="204">
        <f>IF(N250="základní",J250,0)</f>
        <v>0</v>
      </c>
      <c r="BF250" s="204">
        <f>IF(N250="snížená",J250,0)</f>
        <v>0</v>
      </c>
      <c r="BG250" s="204">
        <f>IF(N250="zákl. přenesená",J250,0)</f>
        <v>0</v>
      </c>
      <c r="BH250" s="204">
        <f>IF(N250="sníž. přenesená",J250,0)</f>
        <v>0</v>
      </c>
      <c r="BI250" s="204">
        <f>IF(N250="nulová",J250,0)</f>
        <v>0</v>
      </c>
      <c r="BJ250" s="17" t="s">
        <v>21</v>
      </c>
      <c r="BK250" s="204">
        <f>ROUND(I250*H250,2)</f>
        <v>0</v>
      </c>
      <c r="BL250" s="17" t="s">
        <v>156</v>
      </c>
      <c r="BM250" s="203" t="s">
        <v>446</v>
      </c>
    </row>
    <row r="251" spans="2:51" s="12" customFormat="1" ht="11.25">
      <c r="B251" s="205"/>
      <c r="C251" s="206"/>
      <c r="D251" s="207" t="s">
        <v>208</v>
      </c>
      <c r="E251" s="208" t="s">
        <v>1</v>
      </c>
      <c r="F251" s="209" t="s">
        <v>447</v>
      </c>
      <c r="G251" s="206"/>
      <c r="H251" s="210">
        <v>358</v>
      </c>
      <c r="I251" s="211"/>
      <c r="J251" s="206"/>
      <c r="K251" s="206"/>
      <c r="L251" s="212"/>
      <c r="M251" s="213"/>
      <c r="N251" s="214"/>
      <c r="O251" s="214"/>
      <c r="P251" s="214"/>
      <c r="Q251" s="214"/>
      <c r="R251" s="214"/>
      <c r="S251" s="214"/>
      <c r="T251" s="215"/>
      <c r="AT251" s="216" t="s">
        <v>208</v>
      </c>
      <c r="AU251" s="216" t="s">
        <v>89</v>
      </c>
      <c r="AV251" s="12" t="s">
        <v>89</v>
      </c>
      <c r="AW251" s="12" t="s">
        <v>36</v>
      </c>
      <c r="AX251" s="12" t="s">
        <v>80</v>
      </c>
      <c r="AY251" s="216" t="s">
        <v>149</v>
      </c>
    </row>
    <row r="252" spans="2:51" s="12" customFormat="1" ht="11.25">
      <c r="B252" s="205"/>
      <c r="C252" s="206"/>
      <c r="D252" s="207" t="s">
        <v>208</v>
      </c>
      <c r="E252" s="208" t="s">
        <v>1</v>
      </c>
      <c r="F252" s="209" t="s">
        <v>448</v>
      </c>
      <c r="G252" s="206"/>
      <c r="H252" s="210">
        <v>1</v>
      </c>
      <c r="I252" s="211"/>
      <c r="J252" s="206"/>
      <c r="K252" s="206"/>
      <c r="L252" s="212"/>
      <c r="M252" s="213"/>
      <c r="N252" s="214"/>
      <c r="O252" s="214"/>
      <c r="P252" s="214"/>
      <c r="Q252" s="214"/>
      <c r="R252" s="214"/>
      <c r="S252" s="214"/>
      <c r="T252" s="215"/>
      <c r="AT252" s="216" t="s">
        <v>208</v>
      </c>
      <c r="AU252" s="216" t="s">
        <v>89</v>
      </c>
      <c r="AV252" s="12" t="s">
        <v>89</v>
      </c>
      <c r="AW252" s="12" t="s">
        <v>36</v>
      </c>
      <c r="AX252" s="12" t="s">
        <v>80</v>
      </c>
      <c r="AY252" s="216" t="s">
        <v>149</v>
      </c>
    </row>
    <row r="253" spans="2:51" s="14" customFormat="1" ht="11.25">
      <c r="B253" s="227"/>
      <c r="C253" s="228"/>
      <c r="D253" s="207" t="s">
        <v>208</v>
      </c>
      <c r="E253" s="229" t="s">
        <v>98</v>
      </c>
      <c r="F253" s="230" t="s">
        <v>229</v>
      </c>
      <c r="G253" s="228"/>
      <c r="H253" s="231">
        <v>359</v>
      </c>
      <c r="I253" s="232"/>
      <c r="J253" s="228"/>
      <c r="K253" s="228"/>
      <c r="L253" s="233"/>
      <c r="M253" s="234"/>
      <c r="N253" s="235"/>
      <c r="O253" s="235"/>
      <c r="P253" s="235"/>
      <c r="Q253" s="235"/>
      <c r="R253" s="235"/>
      <c r="S253" s="235"/>
      <c r="T253" s="236"/>
      <c r="AT253" s="237" t="s">
        <v>208</v>
      </c>
      <c r="AU253" s="237" t="s">
        <v>89</v>
      </c>
      <c r="AV253" s="14" t="s">
        <v>156</v>
      </c>
      <c r="AW253" s="14" t="s">
        <v>36</v>
      </c>
      <c r="AX253" s="14" t="s">
        <v>21</v>
      </c>
      <c r="AY253" s="237" t="s">
        <v>149</v>
      </c>
    </row>
    <row r="254" spans="2:65" s="1" customFormat="1" ht="16.5" customHeight="1">
      <c r="B254" s="34"/>
      <c r="C254" s="238" t="s">
        <v>449</v>
      </c>
      <c r="D254" s="238" t="s">
        <v>450</v>
      </c>
      <c r="E254" s="239" t="s">
        <v>451</v>
      </c>
      <c r="F254" s="240" t="s">
        <v>452</v>
      </c>
      <c r="G254" s="241" t="s">
        <v>206</v>
      </c>
      <c r="H254" s="242">
        <v>375.9</v>
      </c>
      <c r="I254" s="243"/>
      <c r="J254" s="244">
        <f>ROUND(I254*H254,2)</f>
        <v>0</v>
      </c>
      <c r="K254" s="240" t="s">
        <v>155</v>
      </c>
      <c r="L254" s="245"/>
      <c r="M254" s="246" t="s">
        <v>1</v>
      </c>
      <c r="N254" s="247" t="s">
        <v>45</v>
      </c>
      <c r="O254" s="66"/>
      <c r="P254" s="201">
        <f>O254*H254</f>
        <v>0</v>
      </c>
      <c r="Q254" s="201">
        <v>0.14</v>
      </c>
      <c r="R254" s="201">
        <f>Q254*H254</f>
        <v>52.626000000000005</v>
      </c>
      <c r="S254" s="201">
        <v>0</v>
      </c>
      <c r="T254" s="202">
        <f>S254*H254</f>
        <v>0</v>
      </c>
      <c r="AR254" s="203" t="s">
        <v>180</v>
      </c>
      <c r="AT254" s="203" t="s">
        <v>450</v>
      </c>
      <c r="AU254" s="203" t="s">
        <v>89</v>
      </c>
      <c r="AY254" s="17" t="s">
        <v>149</v>
      </c>
      <c r="BE254" s="204">
        <f>IF(N254="základní",J254,0)</f>
        <v>0</v>
      </c>
      <c r="BF254" s="204">
        <f>IF(N254="snížená",J254,0)</f>
        <v>0</v>
      </c>
      <c r="BG254" s="204">
        <f>IF(N254="zákl. přenesená",J254,0)</f>
        <v>0</v>
      </c>
      <c r="BH254" s="204">
        <f>IF(N254="sníž. přenesená",J254,0)</f>
        <v>0</v>
      </c>
      <c r="BI254" s="204">
        <f>IF(N254="nulová",J254,0)</f>
        <v>0</v>
      </c>
      <c r="BJ254" s="17" t="s">
        <v>21</v>
      </c>
      <c r="BK254" s="204">
        <f>ROUND(I254*H254,2)</f>
        <v>0</v>
      </c>
      <c r="BL254" s="17" t="s">
        <v>156</v>
      </c>
      <c r="BM254" s="203" t="s">
        <v>453</v>
      </c>
    </row>
    <row r="255" spans="2:51" s="12" customFormat="1" ht="11.25">
      <c r="B255" s="205"/>
      <c r="C255" s="206"/>
      <c r="D255" s="207" t="s">
        <v>208</v>
      </c>
      <c r="E255" s="208" t="s">
        <v>1</v>
      </c>
      <c r="F255" s="209" t="s">
        <v>454</v>
      </c>
      <c r="G255" s="206"/>
      <c r="H255" s="210">
        <v>375.9</v>
      </c>
      <c r="I255" s="211"/>
      <c r="J255" s="206"/>
      <c r="K255" s="206"/>
      <c r="L255" s="212"/>
      <c r="M255" s="213"/>
      <c r="N255" s="214"/>
      <c r="O255" s="214"/>
      <c r="P255" s="214"/>
      <c r="Q255" s="214"/>
      <c r="R255" s="214"/>
      <c r="S255" s="214"/>
      <c r="T255" s="215"/>
      <c r="AT255" s="216" t="s">
        <v>208</v>
      </c>
      <c r="AU255" s="216" t="s">
        <v>89</v>
      </c>
      <c r="AV255" s="12" t="s">
        <v>89</v>
      </c>
      <c r="AW255" s="12" t="s">
        <v>36</v>
      </c>
      <c r="AX255" s="12" t="s">
        <v>21</v>
      </c>
      <c r="AY255" s="216" t="s">
        <v>149</v>
      </c>
    </row>
    <row r="256" spans="2:65" s="1" customFormat="1" ht="16.5" customHeight="1">
      <c r="B256" s="34"/>
      <c r="C256" s="238" t="s">
        <v>455</v>
      </c>
      <c r="D256" s="238" t="s">
        <v>450</v>
      </c>
      <c r="E256" s="239" t="s">
        <v>456</v>
      </c>
      <c r="F256" s="240" t="s">
        <v>457</v>
      </c>
      <c r="G256" s="241" t="s">
        <v>206</v>
      </c>
      <c r="H256" s="242">
        <v>1.05</v>
      </c>
      <c r="I256" s="243"/>
      <c r="J256" s="244">
        <f>ROUND(I256*H256,2)</f>
        <v>0</v>
      </c>
      <c r="K256" s="240" t="s">
        <v>155</v>
      </c>
      <c r="L256" s="245"/>
      <c r="M256" s="246" t="s">
        <v>1</v>
      </c>
      <c r="N256" s="247" t="s">
        <v>45</v>
      </c>
      <c r="O256" s="66"/>
      <c r="P256" s="201">
        <f>O256*H256</f>
        <v>0</v>
      </c>
      <c r="Q256" s="201">
        <v>0.146</v>
      </c>
      <c r="R256" s="201">
        <f>Q256*H256</f>
        <v>0.1533</v>
      </c>
      <c r="S256" s="201">
        <v>0</v>
      </c>
      <c r="T256" s="202">
        <f>S256*H256</f>
        <v>0</v>
      </c>
      <c r="AR256" s="203" t="s">
        <v>180</v>
      </c>
      <c r="AT256" s="203" t="s">
        <v>450</v>
      </c>
      <c r="AU256" s="203" t="s">
        <v>89</v>
      </c>
      <c r="AY256" s="17" t="s">
        <v>149</v>
      </c>
      <c r="BE256" s="204">
        <f>IF(N256="základní",J256,0)</f>
        <v>0</v>
      </c>
      <c r="BF256" s="204">
        <f>IF(N256="snížená",J256,0)</f>
        <v>0</v>
      </c>
      <c r="BG256" s="204">
        <f>IF(N256="zákl. přenesená",J256,0)</f>
        <v>0</v>
      </c>
      <c r="BH256" s="204">
        <f>IF(N256="sníž. přenesená",J256,0)</f>
        <v>0</v>
      </c>
      <c r="BI256" s="204">
        <f>IF(N256="nulová",J256,0)</f>
        <v>0</v>
      </c>
      <c r="BJ256" s="17" t="s">
        <v>21</v>
      </c>
      <c r="BK256" s="204">
        <f>ROUND(I256*H256,2)</f>
        <v>0</v>
      </c>
      <c r="BL256" s="17" t="s">
        <v>156</v>
      </c>
      <c r="BM256" s="203" t="s">
        <v>458</v>
      </c>
    </row>
    <row r="257" spans="2:65" s="1" customFormat="1" ht="24" customHeight="1">
      <c r="B257" s="34"/>
      <c r="C257" s="192" t="s">
        <v>459</v>
      </c>
      <c r="D257" s="192" t="s">
        <v>151</v>
      </c>
      <c r="E257" s="193" t="s">
        <v>460</v>
      </c>
      <c r="F257" s="194" t="s">
        <v>461</v>
      </c>
      <c r="G257" s="195" t="s">
        <v>206</v>
      </c>
      <c r="H257" s="196">
        <v>75.12</v>
      </c>
      <c r="I257" s="197"/>
      <c r="J257" s="198">
        <f>ROUND(I257*H257,2)</f>
        <v>0</v>
      </c>
      <c r="K257" s="194" t="s">
        <v>155</v>
      </c>
      <c r="L257" s="38"/>
      <c r="M257" s="199" t="s">
        <v>1</v>
      </c>
      <c r="N257" s="200" t="s">
        <v>45</v>
      </c>
      <c r="O257" s="66"/>
      <c r="P257" s="201">
        <f>O257*H257</f>
        <v>0</v>
      </c>
      <c r="Q257" s="201">
        <v>0.08565</v>
      </c>
      <c r="R257" s="201">
        <f>Q257*H257</f>
        <v>6.4340280000000005</v>
      </c>
      <c r="S257" s="201">
        <v>0</v>
      </c>
      <c r="T257" s="202">
        <f>S257*H257</f>
        <v>0</v>
      </c>
      <c r="AR257" s="203" t="s">
        <v>156</v>
      </c>
      <c r="AT257" s="203" t="s">
        <v>151</v>
      </c>
      <c r="AU257" s="203" t="s">
        <v>89</v>
      </c>
      <c r="AY257" s="17" t="s">
        <v>149</v>
      </c>
      <c r="BE257" s="204">
        <f>IF(N257="základní",J257,0)</f>
        <v>0</v>
      </c>
      <c r="BF257" s="204">
        <f>IF(N257="snížená",J257,0)</f>
        <v>0</v>
      </c>
      <c r="BG257" s="204">
        <f>IF(N257="zákl. přenesená",J257,0)</f>
        <v>0</v>
      </c>
      <c r="BH257" s="204">
        <f>IF(N257="sníž. přenesená",J257,0)</f>
        <v>0</v>
      </c>
      <c r="BI257" s="204">
        <f>IF(N257="nulová",J257,0)</f>
        <v>0</v>
      </c>
      <c r="BJ257" s="17" t="s">
        <v>21</v>
      </c>
      <c r="BK257" s="204">
        <f>ROUND(I257*H257,2)</f>
        <v>0</v>
      </c>
      <c r="BL257" s="17" t="s">
        <v>156</v>
      </c>
      <c r="BM257" s="203" t="s">
        <v>462</v>
      </c>
    </row>
    <row r="258" spans="2:51" s="12" customFormat="1" ht="11.25">
      <c r="B258" s="205"/>
      <c r="C258" s="206"/>
      <c r="D258" s="207" t="s">
        <v>208</v>
      </c>
      <c r="E258" s="208" t="s">
        <v>1</v>
      </c>
      <c r="F258" s="209" t="s">
        <v>463</v>
      </c>
      <c r="G258" s="206"/>
      <c r="H258" s="210">
        <v>9</v>
      </c>
      <c r="I258" s="211"/>
      <c r="J258" s="206"/>
      <c r="K258" s="206"/>
      <c r="L258" s="212"/>
      <c r="M258" s="213"/>
      <c r="N258" s="214"/>
      <c r="O258" s="214"/>
      <c r="P258" s="214"/>
      <c r="Q258" s="214"/>
      <c r="R258" s="214"/>
      <c r="S258" s="214"/>
      <c r="T258" s="215"/>
      <c r="AT258" s="216" t="s">
        <v>208</v>
      </c>
      <c r="AU258" s="216" t="s">
        <v>89</v>
      </c>
      <c r="AV258" s="12" t="s">
        <v>89</v>
      </c>
      <c r="AW258" s="12" t="s">
        <v>36</v>
      </c>
      <c r="AX258" s="12" t="s">
        <v>80</v>
      </c>
      <c r="AY258" s="216" t="s">
        <v>149</v>
      </c>
    </row>
    <row r="259" spans="2:51" s="12" customFormat="1" ht="11.25">
      <c r="B259" s="205"/>
      <c r="C259" s="206"/>
      <c r="D259" s="207" t="s">
        <v>208</v>
      </c>
      <c r="E259" s="208" t="s">
        <v>1</v>
      </c>
      <c r="F259" s="209" t="s">
        <v>464</v>
      </c>
      <c r="G259" s="206"/>
      <c r="H259" s="210">
        <v>21</v>
      </c>
      <c r="I259" s="211"/>
      <c r="J259" s="206"/>
      <c r="K259" s="206"/>
      <c r="L259" s="212"/>
      <c r="M259" s="213"/>
      <c r="N259" s="214"/>
      <c r="O259" s="214"/>
      <c r="P259" s="214"/>
      <c r="Q259" s="214"/>
      <c r="R259" s="214"/>
      <c r="S259" s="214"/>
      <c r="T259" s="215"/>
      <c r="AT259" s="216" t="s">
        <v>208</v>
      </c>
      <c r="AU259" s="216" t="s">
        <v>89</v>
      </c>
      <c r="AV259" s="12" t="s">
        <v>89</v>
      </c>
      <c r="AW259" s="12" t="s">
        <v>36</v>
      </c>
      <c r="AX259" s="12" t="s">
        <v>80</v>
      </c>
      <c r="AY259" s="216" t="s">
        <v>149</v>
      </c>
    </row>
    <row r="260" spans="2:51" s="12" customFormat="1" ht="11.25">
      <c r="B260" s="205"/>
      <c r="C260" s="206"/>
      <c r="D260" s="207" t="s">
        <v>208</v>
      </c>
      <c r="E260" s="208" t="s">
        <v>1</v>
      </c>
      <c r="F260" s="209" t="s">
        <v>209</v>
      </c>
      <c r="G260" s="206"/>
      <c r="H260" s="210">
        <v>24</v>
      </c>
      <c r="I260" s="211"/>
      <c r="J260" s="206"/>
      <c r="K260" s="206"/>
      <c r="L260" s="212"/>
      <c r="M260" s="213"/>
      <c r="N260" s="214"/>
      <c r="O260" s="214"/>
      <c r="P260" s="214"/>
      <c r="Q260" s="214"/>
      <c r="R260" s="214"/>
      <c r="S260" s="214"/>
      <c r="T260" s="215"/>
      <c r="AT260" s="216" t="s">
        <v>208</v>
      </c>
      <c r="AU260" s="216" t="s">
        <v>89</v>
      </c>
      <c r="AV260" s="12" t="s">
        <v>89</v>
      </c>
      <c r="AW260" s="12" t="s">
        <v>36</v>
      </c>
      <c r="AX260" s="12" t="s">
        <v>80</v>
      </c>
      <c r="AY260" s="216" t="s">
        <v>149</v>
      </c>
    </row>
    <row r="261" spans="2:51" s="12" customFormat="1" ht="11.25">
      <c r="B261" s="205"/>
      <c r="C261" s="206"/>
      <c r="D261" s="207" t="s">
        <v>208</v>
      </c>
      <c r="E261" s="208" t="s">
        <v>1</v>
      </c>
      <c r="F261" s="209" t="s">
        <v>465</v>
      </c>
      <c r="G261" s="206"/>
      <c r="H261" s="210">
        <v>18</v>
      </c>
      <c r="I261" s="211"/>
      <c r="J261" s="206"/>
      <c r="K261" s="206"/>
      <c r="L261" s="212"/>
      <c r="M261" s="213"/>
      <c r="N261" s="214"/>
      <c r="O261" s="214"/>
      <c r="P261" s="214"/>
      <c r="Q261" s="214"/>
      <c r="R261" s="214"/>
      <c r="S261" s="214"/>
      <c r="T261" s="215"/>
      <c r="AT261" s="216" t="s">
        <v>208</v>
      </c>
      <c r="AU261" s="216" t="s">
        <v>89</v>
      </c>
      <c r="AV261" s="12" t="s">
        <v>89</v>
      </c>
      <c r="AW261" s="12" t="s">
        <v>36</v>
      </c>
      <c r="AX261" s="12" t="s">
        <v>80</v>
      </c>
      <c r="AY261" s="216" t="s">
        <v>149</v>
      </c>
    </row>
    <row r="262" spans="2:51" s="12" customFormat="1" ht="11.25">
      <c r="B262" s="205"/>
      <c r="C262" s="206"/>
      <c r="D262" s="207" t="s">
        <v>208</v>
      </c>
      <c r="E262" s="208" t="s">
        <v>1</v>
      </c>
      <c r="F262" s="209" t="s">
        <v>466</v>
      </c>
      <c r="G262" s="206"/>
      <c r="H262" s="210">
        <v>3.12</v>
      </c>
      <c r="I262" s="211"/>
      <c r="J262" s="206"/>
      <c r="K262" s="206"/>
      <c r="L262" s="212"/>
      <c r="M262" s="213"/>
      <c r="N262" s="214"/>
      <c r="O262" s="214"/>
      <c r="P262" s="214"/>
      <c r="Q262" s="214"/>
      <c r="R262" s="214"/>
      <c r="S262" s="214"/>
      <c r="T262" s="215"/>
      <c r="AT262" s="216" t="s">
        <v>208</v>
      </c>
      <c r="AU262" s="216" t="s">
        <v>89</v>
      </c>
      <c r="AV262" s="12" t="s">
        <v>89</v>
      </c>
      <c r="AW262" s="12" t="s">
        <v>36</v>
      </c>
      <c r="AX262" s="12" t="s">
        <v>80</v>
      </c>
      <c r="AY262" s="216" t="s">
        <v>149</v>
      </c>
    </row>
    <row r="263" spans="2:51" s="14" customFormat="1" ht="11.25">
      <c r="B263" s="227"/>
      <c r="C263" s="228"/>
      <c r="D263" s="207" t="s">
        <v>208</v>
      </c>
      <c r="E263" s="229" t="s">
        <v>96</v>
      </c>
      <c r="F263" s="230" t="s">
        <v>229</v>
      </c>
      <c r="G263" s="228"/>
      <c r="H263" s="231">
        <v>75.12</v>
      </c>
      <c r="I263" s="232"/>
      <c r="J263" s="228"/>
      <c r="K263" s="228"/>
      <c r="L263" s="233"/>
      <c r="M263" s="234"/>
      <c r="N263" s="235"/>
      <c r="O263" s="235"/>
      <c r="P263" s="235"/>
      <c r="Q263" s="235"/>
      <c r="R263" s="235"/>
      <c r="S263" s="235"/>
      <c r="T263" s="236"/>
      <c r="AT263" s="237" t="s">
        <v>208</v>
      </c>
      <c r="AU263" s="237" t="s">
        <v>89</v>
      </c>
      <c r="AV263" s="14" t="s">
        <v>156</v>
      </c>
      <c r="AW263" s="14" t="s">
        <v>36</v>
      </c>
      <c r="AX263" s="14" t="s">
        <v>21</v>
      </c>
      <c r="AY263" s="237" t="s">
        <v>149</v>
      </c>
    </row>
    <row r="264" spans="2:65" s="1" customFormat="1" ht="16.5" customHeight="1">
      <c r="B264" s="34"/>
      <c r="C264" s="238" t="s">
        <v>467</v>
      </c>
      <c r="D264" s="238" t="s">
        <v>450</v>
      </c>
      <c r="E264" s="239" t="s">
        <v>468</v>
      </c>
      <c r="F264" s="240" t="s">
        <v>469</v>
      </c>
      <c r="G264" s="241" t="s">
        <v>206</v>
      </c>
      <c r="H264" s="242">
        <v>30.75</v>
      </c>
      <c r="I264" s="243"/>
      <c r="J264" s="244">
        <f>ROUND(I264*H264,2)</f>
        <v>0</v>
      </c>
      <c r="K264" s="240" t="s">
        <v>155</v>
      </c>
      <c r="L264" s="245"/>
      <c r="M264" s="246" t="s">
        <v>1</v>
      </c>
      <c r="N264" s="247" t="s">
        <v>45</v>
      </c>
      <c r="O264" s="66"/>
      <c r="P264" s="201">
        <f>O264*H264</f>
        <v>0</v>
      </c>
      <c r="Q264" s="201">
        <v>0.18</v>
      </c>
      <c r="R264" s="201">
        <f>Q264*H264</f>
        <v>5.535</v>
      </c>
      <c r="S264" s="201">
        <v>0</v>
      </c>
      <c r="T264" s="202">
        <f>S264*H264</f>
        <v>0</v>
      </c>
      <c r="AR264" s="203" t="s">
        <v>180</v>
      </c>
      <c r="AT264" s="203" t="s">
        <v>450</v>
      </c>
      <c r="AU264" s="203" t="s">
        <v>89</v>
      </c>
      <c r="AY264" s="17" t="s">
        <v>149</v>
      </c>
      <c r="BE264" s="204">
        <f>IF(N264="základní",J264,0)</f>
        <v>0</v>
      </c>
      <c r="BF264" s="204">
        <f>IF(N264="snížená",J264,0)</f>
        <v>0</v>
      </c>
      <c r="BG264" s="204">
        <f>IF(N264="zákl. přenesená",J264,0)</f>
        <v>0</v>
      </c>
      <c r="BH264" s="204">
        <f>IF(N264="sníž. přenesená",J264,0)</f>
        <v>0</v>
      </c>
      <c r="BI264" s="204">
        <f>IF(N264="nulová",J264,0)</f>
        <v>0</v>
      </c>
      <c r="BJ264" s="17" t="s">
        <v>21</v>
      </c>
      <c r="BK264" s="204">
        <f>ROUND(I264*H264,2)</f>
        <v>0</v>
      </c>
      <c r="BL264" s="17" t="s">
        <v>156</v>
      </c>
      <c r="BM264" s="203" t="s">
        <v>470</v>
      </c>
    </row>
    <row r="265" spans="2:51" s="12" customFormat="1" ht="11.25">
      <c r="B265" s="205"/>
      <c r="C265" s="206"/>
      <c r="D265" s="207" t="s">
        <v>208</v>
      </c>
      <c r="E265" s="208" t="s">
        <v>1</v>
      </c>
      <c r="F265" s="209" t="s">
        <v>471</v>
      </c>
      <c r="G265" s="206"/>
      <c r="H265" s="210">
        <v>9.45</v>
      </c>
      <c r="I265" s="211"/>
      <c r="J265" s="206"/>
      <c r="K265" s="206"/>
      <c r="L265" s="212"/>
      <c r="M265" s="213"/>
      <c r="N265" s="214"/>
      <c r="O265" s="214"/>
      <c r="P265" s="214"/>
      <c r="Q265" s="214"/>
      <c r="R265" s="214"/>
      <c r="S265" s="214"/>
      <c r="T265" s="215"/>
      <c r="AT265" s="216" t="s">
        <v>208</v>
      </c>
      <c r="AU265" s="216" t="s">
        <v>89</v>
      </c>
      <c r="AV265" s="12" t="s">
        <v>89</v>
      </c>
      <c r="AW265" s="12" t="s">
        <v>36</v>
      </c>
      <c r="AX265" s="12" t="s">
        <v>80</v>
      </c>
      <c r="AY265" s="216" t="s">
        <v>149</v>
      </c>
    </row>
    <row r="266" spans="2:51" s="12" customFormat="1" ht="22.5">
      <c r="B266" s="205"/>
      <c r="C266" s="206"/>
      <c r="D266" s="207" t="s">
        <v>208</v>
      </c>
      <c r="E266" s="208" t="s">
        <v>1</v>
      </c>
      <c r="F266" s="209" t="s">
        <v>472</v>
      </c>
      <c r="G266" s="206"/>
      <c r="H266" s="210">
        <v>2.4</v>
      </c>
      <c r="I266" s="211"/>
      <c r="J266" s="206"/>
      <c r="K266" s="206"/>
      <c r="L266" s="212"/>
      <c r="M266" s="213"/>
      <c r="N266" s="214"/>
      <c r="O266" s="214"/>
      <c r="P266" s="214"/>
      <c r="Q266" s="214"/>
      <c r="R266" s="214"/>
      <c r="S266" s="214"/>
      <c r="T266" s="215"/>
      <c r="AT266" s="216" t="s">
        <v>208</v>
      </c>
      <c r="AU266" s="216" t="s">
        <v>89</v>
      </c>
      <c r="AV266" s="12" t="s">
        <v>89</v>
      </c>
      <c r="AW266" s="12" t="s">
        <v>36</v>
      </c>
      <c r="AX266" s="12" t="s">
        <v>80</v>
      </c>
      <c r="AY266" s="216" t="s">
        <v>149</v>
      </c>
    </row>
    <row r="267" spans="2:51" s="12" customFormat="1" ht="11.25">
      <c r="B267" s="205"/>
      <c r="C267" s="206"/>
      <c r="D267" s="207" t="s">
        <v>208</v>
      </c>
      <c r="E267" s="208" t="s">
        <v>1</v>
      </c>
      <c r="F267" s="209" t="s">
        <v>473</v>
      </c>
      <c r="G267" s="206"/>
      <c r="H267" s="210">
        <v>18.9</v>
      </c>
      <c r="I267" s="211"/>
      <c r="J267" s="206"/>
      <c r="K267" s="206"/>
      <c r="L267" s="212"/>
      <c r="M267" s="213"/>
      <c r="N267" s="214"/>
      <c r="O267" s="214"/>
      <c r="P267" s="214"/>
      <c r="Q267" s="214"/>
      <c r="R267" s="214"/>
      <c r="S267" s="214"/>
      <c r="T267" s="215"/>
      <c r="AT267" s="216" t="s">
        <v>208</v>
      </c>
      <c r="AU267" s="216" t="s">
        <v>89</v>
      </c>
      <c r="AV267" s="12" t="s">
        <v>89</v>
      </c>
      <c r="AW267" s="12" t="s">
        <v>36</v>
      </c>
      <c r="AX267" s="12" t="s">
        <v>80</v>
      </c>
      <c r="AY267" s="216" t="s">
        <v>149</v>
      </c>
    </row>
    <row r="268" spans="2:51" s="14" customFormat="1" ht="11.25">
      <c r="B268" s="227"/>
      <c r="C268" s="228"/>
      <c r="D268" s="207" t="s">
        <v>208</v>
      </c>
      <c r="E268" s="229" t="s">
        <v>1</v>
      </c>
      <c r="F268" s="230" t="s">
        <v>229</v>
      </c>
      <c r="G268" s="228"/>
      <c r="H268" s="231">
        <v>30.75</v>
      </c>
      <c r="I268" s="232"/>
      <c r="J268" s="228"/>
      <c r="K268" s="228"/>
      <c r="L268" s="233"/>
      <c r="M268" s="234"/>
      <c r="N268" s="235"/>
      <c r="O268" s="235"/>
      <c r="P268" s="235"/>
      <c r="Q268" s="235"/>
      <c r="R268" s="235"/>
      <c r="S268" s="235"/>
      <c r="T268" s="236"/>
      <c r="AT268" s="237" t="s">
        <v>208</v>
      </c>
      <c r="AU268" s="237" t="s">
        <v>89</v>
      </c>
      <c r="AV268" s="14" t="s">
        <v>156</v>
      </c>
      <c r="AW268" s="14" t="s">
        <v>36</v>
      </c>
      <c r="AX268" s="14" t="s">
        <v>21</v>
      </c>
      <c r="AY268" s="237" t="s">
        <v>149</v>
      </c>
    </row>
    <row r="269" spans="2:65" s="1" customFormat="1" ht="16.5" customHeight="1">
      <c r="B269" s="34"/>
      <c r="C269" s="238" t="s">
        <v>474</v>
      </c>
      <c r="D269" s="238" t="s">
        <v>450</v>
      </c>
      <c r="E269" s="239" t="s">
        <v>475</v>
      </c>
      <c r="F269" s="240" t="s">
        <v>476</v>
      </c>
      <c r="G269" s="241" t="s">
        <v>206</v>
      </c>
      <c r="H269" s="242">
        <v>22.05</v>
      </c>
      <c r="I269" s="243"/>
      <c r="J269" s="244">
        <f>ROUND(I269*H269,2)</f>
        <v>0</v>
      </c>
      <c r="K269" s="240" t="s">
        <v>155</v>
      </c>
      <c r="L269" s="245"/>
      <c r="M269" s="246" t="s">
        <v>1</v>
      </c>
      <c r="N269" s="247" t="s">
        <v>45</v>
      </c>
      <c r="O269" s="66"/>
      <c r="P269" s="201">
        <f>O269*H269</f>
        <v>0</v>
      </c>
      <c r="Q269" s="201">
        <v>0.197</v>
      </c>
      <c r="R269" s="201">
        <f>Q269*H269</f>
        <v>4.343850000000001</v>
      </c>
      <c r="S269" s="201">
        <v>0</v>
      </c>
      <c r="T269" s="202">
        <f>S269*H269</f>
        <v>0</v>
      </c>
      <c r="AR269" s="203" t="s">
        <v>180</v>
      </c>
      <c r="AT269" s="203" t="s">
        <v>450</v>
      </c>
      <c r="AU269" s="203" t="s">
        <v>89</v>
      </c>
      <c r="AY269" s="17" t="s">
        <v>149</v>
      </c>
      <c r="BE269" s="204">
        <f>IF(N269="základní",J269,0)</f>
        <v>0</v>
      </c>
      <c r="BF269" s="204">
        <f>IF(N269="snížená",J269,0)</f>
        <v>0</v>
      </c>
      <c r="BG269" s="204">
        <f>IF(N269="zákl. přenesená",J269,0)</f>
        <v>0</v>
      </c>
      <c r="BH269" s="204">
        <f>IF(N269="sníž. přenesená",J269,0)</f>
        <v>0</v>
      </c>
      <c r="BI269" s="204">
        <f>IF(N269="nulová",J269,0)</f>
        <v>0</v>
      </c>
      <c r="BJ269" s="17" t="s">
        <v>21</v>
      </c>
      <c r="BK269" s="204">
        <f>ROUND(I269*H269,2)</f>
        <v>0</v>
      </c>
      <c r="BL269" s="17" t="s">
        <v>156</v>
      </c>
      <c r="BM269" s="203" t="s">
        <v>477</v>
      </c>
    </row>
    <row r="270" spans="2:51" s="12" customFormat="1" ht="11.25">
      <c r="B270" s="205"/>
      <c r="C270" s="206"/>
      <c r="D270" s="207" t="s">
        <v>208</v>
      </c>
      <c r="E270" s="208" t="s">
        <v>1</v>
      </c>
      <c r="F270" s="209" t="s">
        <v>478</v>
      </c>
      <c r="G270" s="206"/>
      <c r="H270" s="210">
        <v>22.05</v>
      </c>
      <c r="I270" s="211"/>
      <c r="J270" s="206"/>
      <c r="K270" s="206"/>
      <c r="L270" s="212"/>
      <c r="M270" s="213"/>
      <c r="N270" s="214"/>
      <c r="O270" s="214"/>
      <c r="P270" s="214"/>
      <c r="Q270" s="214"/>
      <c r="R270" s="214"/>
      <c r="S270" s="214"/>
      <c r="T270" s="215"/>
      <c r="AT270" s="216" t="s">
        <v>208</v>
      </c>
      <c r="AU270" s="216" t="s">
        <v>89</v>
      </c>
      <c r="AV270" s="12" t="s">
        <v>89</v>
      </c>
      <c r="AW270" s="12" t="s">
        <v>36</v>
      </c>
      <c r="AX270" s="12" t="s">
        <v>21</v>
      </c>
      <c r="AY270" s="216" t="s">
        <v>149</v>
      </c>
    </row>
    <row r="271" spans="2:65" s="1" customFormat="1" ht="16.5" customHeight="1">
      <c r="B271" s="34"/>
      <c r="C271" s="238" t="s">
        <v>479</v>
      </c>
      <c r="D271" s="238" t="s">
        <v>450</v>
      </c>
      <c r="E271" s="239" t="s">
        <v>475</v>
      </c>
      <c r="F271" s="240" t="s">
        <v>476</v>
      </c>
      <c r="G271" s="241" t="s">
        <v>206</v>
      </c>
      <c r="H271" s="242">
        <v>3.12</v>
      </c>
      <c r="I271" s="243"/>
      <c r="J271" s="244">
        <f>ROUND(I271*H271,2)</f>
        <v>0</v>
      </c>
      <c r="K271" s="240" t="s">
        <v>155</v>
      </c>
      <c r="L271" s="245"/>
      <c r="M271" s="246" t="s">
        <v>1</v>
      </c>
      <c r="N271" s="247" t="s">
        <v>45</v>
      </c>
      <c r="O271" s="66"/>
      <c r="P271" s="201">
        <f>O271*H271</f>
        <v>0</v>
      </c>
      <c r="Q271" s="201">
        <v>0.197</v>
      </c>
      <c r="R271" s="201">
        <f>Q271*H271</f>
        <v>0.6146400000000001</v>
      </c>
      <c r="S271" s="201">
        <v>0</v>
      </c>
      <c r="T271" s="202">
        <f>S271*H271</f>
        <v>0</v>
      </c>
      <c r="AR271" s="203" t="s">
        <v>180</v>
      </c>
      <c r="AT271" s="203" t="s">
        <v>450</v>
      </c>
      <c r="AU271" s="203" t="s">
        <v>89</v>
      </c>
      <c r="AY271" s="17" t="s">
        <v>149</v>
      </c>
      <c r="BE271" s="204">
        <f>IF(N271="základní",J271,0)</f>
        <v>0</v>
      </c>
      <c r="BF271" s="204">
        <f>IF(N271="snížená",J271,0)</f>
        <v>0</v>
      </c>
      <c r="BG271" s="204">
        <f>IF(N271="zákl. přenesená",J271,0)</f>
        <v>0</v>
      </c>
      <c r="BH271" s="204">
        <f>IF(N271="sníž. přenesená",J271,0)</f>
        <v>0</v>
      </c>
      <c r="BI271" s="204">
        <f>IF(N271="nulová",J271,0)</f>
        <v>0</v>
      </c>
      <c r="BJ271" s="17" t="s">
        <v>21</v>
      </c>
      <c r="BK271" s="204">
        <f>ROUND(I271*H271,2)</f>
        <v>0</v>
      </c>
      <c r="BL271" s="17" t="s">
        <v>156</v>
      </c>
      <c r="BM271" s="203" t="s">
        <v>480</v>
      </c>
    </row>
    <row r="272" spans="2:65" s="1" customFormat="1" ht="16.5" customHeight="1">
      <c r="B272" s="34"/>
      <c r="C272" s="192" t="s">
        <v>481</v>
      </c>
      <c r="D272" s="192" t="s">
        <v>151</v>
      </c>
      <c r="E272" s="193" t="s">
        <v>482</v>
      </c>
      <c r="F272" s="194" t="s">
        <v>483</v>
      </c>
      <c r="G272" s="195" t="s">
        <v>484</v>
      </c>
      <c r="H272" s="196">
        <v>296</v>
      </c>
      <c r="I272" s="197"/>
      <c r="J272" s="198">
        <f>ROUND(I272*H272,2)</f>
        <v>0</v>
      </c>
      <c r="K272" s="194" t="s">
        <v>485</v>
      </c>
      <c r="L272" s="38"/>
      <c r="M272" s="199" t="s">
        <v>1</v>
      </c>
      <c r="N272" s="200" t="s">
        <v>45</v>
      </c>
      <c r="O272" s="66"/>
      <c r="P272" s="201">
        <f>O272*H272</f>
        <v>0</v>
      </c>
      <c r="Q272" s="201">
        <v>0.0036</v>
      </c>
      <c r="R272" s="201">
        <f>Q272*H272</f>
        <v>1.0655999999999999</v>
      </c>
      <c r="S272" s="201">
        <v>0</v>
      </c>
      <c r="T272" s="202">
        <f>S272*H272</f>
        <v>0</v>
      </c>
      <c r="AR272" s="203" t="s">
        <v>156</v>
      </c>
      <c r="AT272" s="203" t="s">
        <v>151</v>
      </c>
      <c r="AU272" s="203" t="s">
        <v>89</v>
      </c>
      <c r="AY272" s="17" t="s">
        <v>149</v>
      </c>
      <c r="BE272" s="204">
        <f>IF(N272="základní",J272,0)</f>
        <v>0</v>
      </c>
      <c r="BF272" s="204">
        <f>IF(N272="snížená",J272,0)</f>
        <v>0</v>
      </c>
      <c r="BG272" s="204">
        <f>IF(N272="zákl. přenesená",J272,0)</f>
        <v>0</v>
      </c>
      <c r="BH272" s="204">
        <f>IF(N272="sníž. přenesená",J272,0)</f>
        <v>0</v>
      </c>
      <c r="BI272" s="204">
        <f>IF(N272="nulová",J272,0)</f>
        <v>0</v>
      </c>
      <c r="BJ272" s="17" t="s">
        <v>21</v>
      </c>
      <c r="BK272" s="204">
        <f>ROUND(I272*H272,2)</f>
        <v>0</v>
      </c>
      <c r="BL272" s="17" t="s">
        <v>156</v>
      </c>
      <c r="BM272" s="203" t="s">
        <v>486</v>
      </c>
    </row>
    <row r="273" spans="2:63" s="11" customFormat="1" ht="22.5" customHeight="1">
      <c r="B273" s="176"/>
      <c r="C273" s="177"/>
      <c r="D273" s="178" t="s">
        <v>79</v>
      </c>
      <c r="E273" s="190" t="s">
        <v>184</v>
      </c>
      <c r="F273" s="190" t="s">
        <v>487</v>
      </c>
      <c r="G273" s="177"/>
      <c r="H273" s="177"/>
      <c r="I273" s="180"/>
      <c r="J273" s="191">
        <f>BK273</f>
        <v>0</v>
      </c>
      <c r="K273" s="177"/>
      <c r="L273" s="182"/>
      <c r="M273" s="183"/>
      <c r="N273" s="184"/>
      <c r="O273" s="184"/>
      <c r="P273" s="185">
        <f>SUM(P274:P288)</f>
        <v>0</v>
      </c>
      <c r="Q273" s="184"/>
      <c r="R273" s="185">
        <f>SUM(R274:R288)</f>
        <v>70.76545</v>
      </c>
      <c r="S273" s="184"/>
      <c r="T273" s="186">
        <f>SUM(T274:T288)</f>
        <v>0</v>
      </c>
      <c r="AR273" s="187" t="s">
        <v>21</v>
      </c>
      <c r="AT273" s="188" t="s">
        <v>79</v>
      </c>
      <c r="AU273" s="188" t="s">
        <v>21</v>
      </c>
      <c r="AY273" s="187" t="s">
        <v>149</v>
      </c>
      <c r="BK273" s="189">
        <f>SUM(BK274:BK288)</f>
        <v>0</v>
      </c>
    </row>
    <row r="274" spans="2:65" s="1" customFormat="1" ht="24" customHeight="1">
      <c r="B274" s="34"/>
      <c r="C274" s="192" t="s">
        <v>488</v>
      </c>
      <c r="D274" s="192" t="s">
        <v>151</v>
      </c>
      <c r="E274" s="193" t="s">
        <v>489</v>
      </c>
      <c r="F274" s="194" t="s">
        <v>490</v>
      </c>
      <c r="G274" s="195" t="s">
        <v>484</v>
      </c>
      <c r="H274" s="196">
        <v>259</v>
      </c>
      <c r="I274" s="197"/>
      <c r="J274" s="198">
        <f>ROUND(I274*H274,2)</f>
        <v>0</v>
      </c>
      <c r="K274" s="194" t="s">
        <v>155</v>
      </c>
      <c r="L274" s="38"/>
      <c r="M274" s="199" t="s">
        <v>1</v>
      </c>
      <c r="N274" s="200" t="s">
        <v>45</v>
      </c>
      <c r="O274" s="66"/>
      <c r="P274" s="201">
        <f>O274*H274</f>
        <v>0</v>
      </c>
      <c r="Q274" s="201">
        <v>0.1554</v>
      </c>
      <c r="R274" s="201">
        <f>Q274*H274</f>
        <v>40.2486</v>
      </c>
      <c r="S274" s="201">
        <v>0</v>
      </c>
      <c r="T274" s="202">
        <f>S274*H274</f>
        <v>0</v>
      </c>
      <c r="AR274" s="203" t="s">
        <v>156</v>
      </c>
      <c r="AT274" s="203" t="s">
        <v>151</v>
      </c>
      <c r="AU274" s="203" t="s">
        <v>89</v>
      </c>
      <c r="AY274" s="17" t="s">
        <v>149</v>
      </c>
      <c r="BE274" s="204">
        <f>IF(N274="základní",J274,0)</f>
        <v>0</v>
      </c>
      <c r="BF274" s="204">
        <f>IF(N274="snížená",J274,0)</f>
        <v>0</v>
      </c>
      <c r="BG274" s="204">
        <f>IF(N274="zákl. přenesená",J274,0)</f>
        <v>0</v>
      </c>
      <c r="BH274" s="204">
        <f>IF(N274="sníž. přenesená",J274,0)</f>
        <v>0</v>
      </c>
      <c r="BI274" s="204">
        <f>IF(N274="nulová",J274,0)</f>
        <v>0</v>
      </c>
      <c r="BJ274" s="17" t="s">
        <v>21</v>
      </c>
      <c r="BK274" s="204">
        <f>ROUND(I274*H274,2)</f>
        <v>0</v>
      </c>
      <c r="BL274" s="17" t="s">
        <v>156</v>
      </c>
      <c r="BM274" s="203" t="s">
        <v>491</v>
      </c>
    </row>
    <row r="275" spans="2:51" s="12" customFormat="1" ht="11.25">
      <c r="B275" s="205"/>
      <c r="C275" s="206"/>
      <c r="D275" s="207" t="s">
        <v>208</v>
      </c>
      <c r="E275" s="208" t="s">
        <v>1</v>
      </c>
      <c r="F275" s="209" t="s">
        <v>492</v>
      </c>
      <c r="G275" s="206"/>
      <c r="H275" s="210">
        <v>19</v>
      </c>
      <c r="I275" s="211"/>
      <c r="J275" s="206"/>
      <c r="K275" s="206"/>
      <c r="L275" s="212"/>
      <c r="M275" s="213"/>
      <c r="N275" s="214"/>
      <c r="O275" s="214"/>
      <c r="P275" s="214"/>
      <c r="Q275" s="214"/>
      <c r="R275" s="214"/>
      <c r="S275" s="214"/>
      <c r="T275" s="215"/>
      <c r="AT275" s="216" t="s">
        <v>208</v>
      </c>
      <c r="AU275" s="216" t="s">
        <v>89</v>
      </c>
      <c r="AV275" s="12" t="s">
        <v>89</v>
      </c>
      <c r="AW275" s="12" t="s">
        <v>36</v>
      </c>
      <c r="AX275" s="12" t="s">
        <v>80</v>
      </c>
      <c r="AY275" s="216" t="s">
        <v>149</v>
      </c>
    </row>
    <row r="276" spans="2:51" s="12" customFormat="1" ht="11.25">
      <c r="B276" s="205"/>
      <c r="C276" s="206"/>
      <c r="D276" s="207" t="s">
        <v>208</v>
      </c>
      <c r="E276" s="208" t="s">
        <v>1</v>
      </c>
      <c r="F276" s="209" t="s">
        <v>493</v>
      </c>
      <c r="G276" s="206"/>
      <c r="H276" s="210">
        <v>8</v>
      </c>
      <c r="I276" s="211"/>
      <c r="J276" s="206"/>
      <c r="K276" s="206"/>
      <c r="L276" s="212"/>
      <c r="M276" s="213"/>
      <c r="N276" s="214"/>
      <c r="O276" s="214"/>
      <c r="P276" s="214"/>
      <c r="Q276" s="214"/>
      <c r="R276" s="214"/>
      <c r="S276" s="214"/>
      <c r="T276" s="215"/>
      <c r="AT276" s="216" t="s">
        <v>208</v>
      </c>
      <c r="AU276" s="216" t="s">
        <v>89</v>
      </c>
      <c r="AV276" s="12" t="s">
        <v>89</v>
      </c>
      <c r="AW276" s="12" t="s">
        <v>36</v>
      </c>
      <c r="AX276" s="12" t="s">
        <v>80</v>
      </c>
      <c r="AY276" s="216" t="s">
        <v>149</v>
      </c>
    </row>
    <row r="277" spans="2:51" s="12" customFormat="1" ht="11.25">
      <c r="B277" s="205"/>
      <c r="C277" s="206"/>
      <c r="D277" s="207" t="s">
        <v>208</v>
      </c>
      <c r="E277" s="208" t="s">
        <v>1</v>
      </c>
      <c r="F277" s="209" t="s">
        <v>494</v>
      </c>
      <c r="G277" s="206"/>
      <c r="H277" s="210">
        <v>232</v>
      </c>
      <c r="I277" s="211"/>
      <c r="J277" s="206"/>
      <c r="K277" s="206"/>
      <c r="L277" s="212"/>
      <c r="M277" s="213"/>
      <c r="N277" s="214"/>
      <c r="O277" s="214"/>
      <c r="P277" s="214"/>
      <c r="Q277" s="214"/>
      <c r="R277" s="214"/>
      <c r="S277" s="214"/>
      <c r="T277" s="215"/>
      <c r="AT277" s="216" t="s">
        <v>208</v>
      </c>
      <c r="AU277" s="216" t="s">
        <v>89</v>
      </c>
      <c r="AV277" s="12" t="s">
        <v>89</v>
      </c>
      <c r="AW277" s="12" t="s">
        <v>36</v>
      </c>
      <c r="AX277" s="12" t="s">
        <v>80</v>
      </c>
      <c r="AY277" s="216" t="s">
        <v>149</v>
      </c>
    </row>
    <row r="278" spans="2:51" s="14" customFormat="1" ht="11.25">
      <c r="B278" s="227"/>
      <c r="C278" s="228"/>
      <c r="D278" s="207" t="s">
        <v>208</v>
      </c>
      <c r="E278" s="229" t="s">
        <v>1</v>
      </c>
      <c r="F278" s="230" t="s">
        <v>229</v>
      </c>
      <c r="G278" s="228"/>
      <c r="H278" s="231">
        <v>259</v>
      </c>
      <c r="I278" s="232"/>
      <c r="J278" s="228"/>
      <c r="K278" s="228"/>
      <c r="L278" s="233"/>
      <c r="M278" s="234"/>
      <c r="N278" s="235"/>
      <c r="O278" s="235"/>
      <c r="P278" s="235"/>
      <c r="Q278" s="235"/>
      <c r="R278" s="235"/>
      <c r="S278" s="235"/>
      <c r="T278" s="236"/>
      <c r="AT278" s="237" t="s">
        <v>208</v>
      </c>
      <c r="AU278" s="237" t="s">
        <v>89</v>
      </c>
      <c r="AV278" s="14" t="s">
        <v>156</v>
      </c>
      <c r="AW278" s="14" t="s">
        <v>36</v>
      </c>
      <c r="AX278" s="14" t="s">
        <v>21</v>
      </c>
      <c r="AY278" s="237" t="s">
        <v>149</v>
      </c>
    </row>
    <row r="279" spans="2:65" s="1" customFormat="1" ht="16.5" customHeight="1">
      <c r="B279" s="34"/>
      <c r="C279" s="238" t="s">
        <v>495</v>
      </c>
      <c r="D279" s="238" t="s">
        <v>450</v>
      </c>
      <c r="E279" s="239" t="s">
        <v>496</v>
      </c>
      <c r="F279" s="240" t="s">
        <v>497</v>
      </c>
      <c r="G279" s="241" t="s">
        <v>154</v>
      </c>
      <c r="H279" s="242">
        <v>19.95</v>
      </c>
      <c r="I279" s="243"/>
      <c r="J279" s="244">
        <f>ROUND(I279*H279,2)</f>
        <v>0</v>
      </c>
      <c r="K279" s="240" t="s">
        <v>155</v>
      </c>
      <c r="L279" s="245"/>
      <c r="M279" s="246" t="s">
        <v>1</v>
      </c>
      <c r="N279" s="247" t="s">
        <v>45</v>
      </c>
      <c r="O279" s="66"/>
      <c r="P279" s="201">
        <f>O279*H279</f>
        <v>0</v>
      </c>
      <c r="Q279" s="201">
        <v>0.063</v>
      </c>
      <c r="R279" s="201">
        <f>Q279*H279</f>
        <v>1.25685</v>
      </c>
      <c r="S279" s="201">
        <v>0</v>
      </c>
      <c r="T279" s="202">
        <f>S279*H279</f>
        <v>0</v>
      </c>
      <c r="AR279" s="203" t="s">
        <v>180</v>
      </c>
      <c r="AT279" s="203" t="s">
        <v>450</v>
      </c>
      <c r="AU279" s="203" t="s">
        <v>89</v>
      </c>
      <c r="AY279" s="17" t="s">
        <v>149</v>
      </c>
      <c r="BE279" s="204">
        <f>IF(N279="základní",J279,0)</f>
        <v>0</v>
      </c>
      <c r="BF279" s="204">
        <f>IF(N279="snížená",J279,0)</f>
        <v>0</v>
      </c>
      <c r="BG279" s="204">
        <f>IF(N279="zákl. přenesená",J279,0)</f>
        <v>0</v>
      </c>
      <c r="BH279" s="204">
        <f>IF(N279="sníž. přenesená",J279,0)</f>
        <v>0</v>
      </c>
      <c r="BI279" s="204">
        <f>IF(N279="nulová",J279,0)</f>
        <v>0</v>
      </c>
      <c r="BJ279" s="17" t="s">
        <v>21</v>
      </c>
      <c r="BK279" s="204">
        <f>ROUND(I279*H279,2)</f>
        <v>0</v>
      </c>
      <c r="BL279" s="17" t="s">
        <v>156</v>
      </c>
      <c r="BM279" s="203" t="s">
        <v>498</v>
      </c>
    </row>
    <row r="280" spans="2:51" s="12" customFormat="1" ht="11.25">
      <c r="B280" s="205"/>
      <c r="C280" s="206"/>
      <c r="D280" s="207" t="s">
        <v>208</v>
      </c>
      <c r="E280" s="208" t="s">
        <v>1</v>
      </c>
      <c r="F280" s="209" t="s">
        <v>499</v>
      </c>
      <c r="G280" s="206"/>
      <c r="H280" s="210">
        <v>19.95</v>
      </c>
      <c r="I280" s="211"/>
      <c r="J280" s="206"/>
      <c r="K280" s="206"/>
      <c r="L280" s="212"/>
      <c r="M280" s="213"/>
      <c r="N280" s="214"/>
      <c r="O280" s="214"/>
      <c r="P280" s="214"/>
      <c r="Q280" s="214"/>
      <c r="R280" s="214"/>
      <c r="S280" s="214"/>
      <c r="T280" s="215"/>
      <c r="AT280" s="216" t="s">
        <v>208</v>
      </c>
      <c r="AU280" s="216" t="s">
        <v>89</v>
      </c>
      <c r="AV280" s="12" t="s">
        <v>89</v>
      </c>
      <c r="AW280" s="12" t="s">
        <v>36</v>
      </c>
      <c r="AX280" s="12" t="s">
        <v>21</v>
      </c>
      <c r="AY280" s="216" t="s">
        <v>149</v>
      </c>
    </row>
    <row r="281" spans="2:65" s="1" customFormat="1" ht="24" customHeight="1">
      <c r="B281" s="34"/>
      <c r="C281" s="238" t="s">
        <v>500</v>
      </c>
      <c r="D281" s="238" t="s">
        <v>450</v>
      </c>
      <c r="E281" s="239" t="s">
        <v>501</v>
      </c>
      <c r="F281" s="240" t="s">
        <v>502</v>
      </c>
      <c r="G281" s="241" t="s">
        <v>154</v>
      </c>
      <c r="H281" s="242">
        <v>8.4</v>
      </c>
      <c r="I281" s="243"/>
      <c r="J281" s="244">
        <f>ROUND(I281*H281,2)</f>
        <v>0</v>
      </c>
      <c r="K281" s="240" t="s">
        <v>155</v>
      </c>
      <c r="L281" s="245"/>
      <c r="M281" s="246" t="s">
        <v>1</v>
      </c>
      <c r="N281" s="247" t="s">
        <v>45</v>
      </c>
      <c r="O281" s="66"/>
      <c r="P281" s="201">
        <f>O281*H281</f>
        <v>0</v>
      </c>
      <c r="Q281" s="201">
        <v>0.072</v>
      </c>
      <c r="R281" s="201">
        <f>Q281*H281</f>
        <v>0.6048</v>
      </c>
      <c r="S281" s="201">
        <v>0</v>
      </c>
      <c r="T281" s="202">
        <f>S281*H281</f>
        <v>0</v>
      </c>
      <c r="AR281" s="203" t="s">
        <v>180</v>
      </c>
      <c r="AT281" s="203" t="s">
        <v>450</v>
      </c>
      <c r="AU281" s="203" t="s">
        <v>89</v>
      </c>
      <c r="AY281" s="17" t="s">
        <v>149</v>
      </c>
      <c r="BE281" s="204">
        <f>IF(N281="základní",J281,0)</f>
        <v>0</v>
      </c>
      <c r="BF281" s="204">
        <f>IF(N281="snížená",J281,0)</f>
        <v>0</v>
      </c>
      <c r="BG281" s="204">
        <f>IF(N281="zákl. přenesená",J281,0)</f>
        <v>0</v>
      </c>
      <c r="BH281" s="204">
        <f>IF(N281="sníž. přenesená",J281,0)</f>
        <v>0</v>
      </c>
      <c r="BI281" s="204">
        <f>IF(N281="nulová",J281,0)</f>
        <v>0</v>
      </c>
      <c r="BJ281" s="17" t="s">
        <v>21</v>
      </c>
      <c r="BK281" s="204">
        <f>ROUND(I281*H281,2)</f>
        <v>0</v>
      </c>
      <c r="BL281" s="17" t="s">
        <v>156</v>
      </c>
      <c r="BM281" s="203" t="s">
        <v>503</v>
      </c>
    </row>
    <row r="282" spans="2:51" s="12" customFormat="1" ht="11.25">
      <c r="B282" s="205"/>
      <c r="C282" s="206"/>
      <c r="D282" s="207" t="s">
        <v>208</v>
      </c>
      <c r="E282" s="208" t="s">
        <v>1</v>
      </c>
      <c r="F282" s="209" t="s">
        <v>504</v>
      </c>
      <c r="G282" s="206"/>
      <c r="H282" s="210">
        <v>8.4</v>
      </c>
      <c r="I282" s="211"/>
      <c r="J282" s="206"/>
      <c r="K282" s="206"/>
      <c r="L282" s="212"/>
      <c r="M282" s="213"/>
      <c r="N282" s="214"/>
      <c r="O282" s="214"/>
      <c r="P282" s="214"/>
      <c r="Q282" s="214"/>
      <c r="R282" s="214"/>
      <c r="S282" s="214"/>
      <c r="T282" s="215"/>
      <c r="AT282" s="216" t="s">
        <v>208</v>
      </c>
      <c r="AU282" s="216" t="s">
        <v>89</v>
      </c>
      <c r="AV282" s="12" t="s">
        <v>89</v>
      </c>
      <c r="AW282" s="12" t="s">
        <v>36</v>
      </c>
      <c r="AX282" s="12" t="s">
        <v>21</v>
      </c>
      <c r="AY282" s="216" t="s">
        <v>149</v>
      </c>
    </row>
    <row r="283" spans="2:65" s="1" customFormat="1" ht="16.5" customHeight="1">
      <c r="B283" s="34"/>
      <c r="C283" s="238" t="s">
        <v>505</v>
      </c>
      <c r="D283" s="238" t="s">
        <v>450</v>
      </c>
      <c r="E283" s="239" t="s">
        <v>506</v>
      </c>
      <c r="F283" s="240" t="s">
        <v>507</v>
      </c>
      <c r="G283" s="241" t="s">
        <v>154</v>
      </c>
      <c r="H283" s="242">
        <v>243.6</v>
      </c>
      <c r="I283" s="243"/>
      <c r="J283" s="244">
        <f>ROUND(I283*H283,2)</f>
        <v>0</v>
      </c>
      <c r="K283" s="240" t="s">
        <v>155</v>
      </c>
      <c r="L283" s="245"/>
      <c r="M283" s="246" t="s">
        <v>1</v>
      </c>
      <c r="N283" s="247" t="s">
        <v>45</v>
      </c>
      <c r="O283" s="66"/>
      <c r="P283" s="201">
        <f>O283*H283</f>
        <v>0</v>
      </c>
      <c r="Q283" s="201">
        <v>0.102</v>
      </c>
      <c r="R283" s="201">
        <f>Q283*H283</f>
        <v>24.847199999999997</v>
      </c>
      <c r="S283" s="201">
        <v>0</v>
      </c>
      <c r="T283" s="202">
        <f>S283*H283</f>
        <v>0</v>
      </c>
      <c r="AR283" s="203" t="s">
        <v>180</v>
      </c>
      <c r="AT283" s="203" t="s">
        <v>450</v>
      </c>
      <c r="AU283" s="203" t="s">
        <v>89</v>
      </c>
      <c r="AY283" s="17" t="s">
        <v>149</v>
      </c>
      <c r="BE283" s="204">
        <f>IF(N283="základní",J283,0)</f>
        <v>0</v>
      </c>
      <c r="BF283" s="204">
        <f>IF(N283="snížená",J283,0)</f>
        <v>0</v>
      </c>
      <c r="BG283" s="204">
        <f>IF(N283="zákl. přenesená",J283,0)</f>
        <v>0</v>
      </c>
      <c r="BH283" s="204">
        <f>IF(N283="sníž. přenesená",J283,0)</f>
        <v>0</v>
      </c>
      <c r="BI283" s="204">
        <f>IF(N283="nulová",J283,0)</f>
        <v>0</v>
      </c>
      <c r="BJ283" s="17" t="s">
        <v>21</v>
      </c>
      <c r="BK283" s="204">
        <f>ROUND(I283*H283,2)</f>
        <v>0</v>
      </c>
      <c r="BL283" s="17" t="s">
        <v>156</v>
      </c>
      <c r="BM283" s="203" t="s">
        <v>508</v>
      </c>
    </row>
    <row r="284" spans="2:51" s="12" customFormat="1" ht="11.25">
      <c r="B284" s="205"/>
      <c r="C284" s="206"/>
      <c r="D284" s="207" t="s">
        <v>208</v>
      </c>
      <c r="E284" s="208" t="s">
        <v>1</v>
      </c>
      <c r="F284" s="209" t="s">
        <v>509</v>
      </c>
      <c r="G284" s="206"/>
      <c r="H284" s="210">
        <v>243.6</v>
      </c>
      <c r="I284" s="211"/>
      <c r="J284" s="206"/>
      <c r="K284" s="206"/>
      <c r="L284" s="212"/>
      <c r="M284" s="213"/>
      <c r="N284" s="214"/>
      <c r="O284" s="214"/>
      <c r="P284" s="214"/>
      <c r="Q284" s="214"/>
      <c r="R284" s="214"/>
      <c r="S284" s="214"/>
      <c r="T284" s="215"/>
      <c r="AT284" s="216" t="s">
        <v>208</v>
      </c>
      <c r="AU284" s="216" t="s">
        <v>89</v>
      </c>
      <c r="AV284" s="12" t="s">
        <v>89</v>
      </c>
      <c r="AW284" s="12" t="s">
        <v>36</v>
      </c>
      <c r="AX284" s="12" t="s">
        <v>21</v>
      </c>
      <c r="AY284" s="216" t="s">
        <v>149</v>
      </c>
    </row>
    <row r="285" spans="2:65" s="1" customFormat="1" ht="24" customHeight="1">
      <c r="B285" s="34"/>
      <c r="C285" s="192" t="s">
        <v>510</v>
      </c>
      <c r="D285" s="192" t="s">
        <v>151</v>
      </c>
      <c r="E285" s="193" t="s">
        <v>511</v>
      </c>
      <c r="F285" s="194" t="s">
        <v>512</v>
      </c>
      <c r="G285" s="195" t="s">
        <v>484</v>
      </c>
      <c r="H285" s="196">
        <v>20</v>
      </c>
      <c r="I285" s="197"/>
      <c r="J285" s="198">
        <f>ROUND(I285*H285,2)</f>
        <v>0</v>
      </c>
      <c r="K285" s="194" t="s">
        <v>155</v>
      </c>
      <c r="L285" s="38"/>
      <c r="M285" s="199" t="s">
        <v>1</v>
      </c>
      <c r="N285" s="200" t="s">
        <v>45</v>
      </c>
      <c r="O285" s="66"/>
      <c r="P285" s="201">
        <f>O285*H285</f>
        <v>0</v>
      </c>
      <c r="Q285" s="201">
        <v>0.1295</v>
      </c>
      <c r="R285" s="201">
        <f>Q285*H285</f>
        <v>2.59</v>
      </c>
      <c r="S285" s="201">
        <v>0</v>
      </c>
      <c r="T285" s="202">
        <f>S285*H285</f>
        <v>0</v>
      </c>
      <c r="AR285" s="203" t="s">
        <v>156</v>
      </c>
      <c r="AT285" s="203" t="s">
        <v>151</v>
      </c>
      <c r="AU285" s="203" t="s">
        <v>89</v>
      </c>
      <c r="AY285" s="17" t="s">
        <v>149</v>
      </c>
      <c r="BE285" s="204">
        <f>IF(N285="základní",J285,0)</f>
        <v>0</v>
      </c>
      <c r="BF285" s="204">
        <f>IF(N285="snížená",J285,0)</f>
        <v>0</v>
      </c>
      <c r="BG285" s="204">
        <f>IF(N285="zákl. přenesená",J285,0)</f>
        <v>0</v>
      </c>
      <c r="BH285" s="204">
        <f>IF(N285="sníž. přenesená",J285,0)</f>
        <v>0</v>
      </c>
      <c r="BI285" s="204">
        <f>IF(N285="nulová",J285,0)</f>
        <v>0</v>
      </c>
      <c r="BJ285" s="17" t="s">
        <v>21</v>
      </c>
      <c r="BK285" s="204">
        <f>ROUND(I285*H285,2)</f>
        <v>0</v>
      </c>
      <c r="BL285" s="17" t="s">
        <v>156</v>
      </c>
      <c r="BM285" s="203" t="s">
        <v>513</v>
      </c>
    </row>
    <row r="286" spans="2:65" s="1" customFormat="1" ht="24" customHeight="1">
      <c r="B286" s="34"/>
      <c r="C286" s="238" t="s">
        <v>514</v>
      </c>
      <c r="D286" s="238" t="s">
        <v>450</v>
      </c>
      <c r="E286" s="239" t="s">
        <v>515</v>
      </c>
      <c r="F286" s="240" t="s">
        <v>516</v>
      </c>
      <c r="G286" s="241" t="s">
        <v>154</v>
      </c>
      <c r="H286" s="242">
        <v>21</v>
      </c>
      <c r="I286" s="243"/>
      <c r="J286" s="244">
        <f>ROUND(I286*H286,2)</f>
        <v>0</v>
      </c>
      <c r="K286" s="240" t="s">
        <v>155</v>
      </c>
      <c r="L286" s="245"/>
      <c r="M286" s="246" t="s">
        <v>1</v>
      </c>
      <c r="N286" s="247" t="s">
        <v>45</v>
      </c>
      <c r="O286" s="66"/>
      <c r="P286" s="201">
        <f>O286*H286</f>
        <v>0</v>
      </c>
      <c r="Q286" s="201">
        <v>0.058</v>
      </c>
      <c r="R286" s="201">
        <f>Q286*H286</f>
        <v>1.218</v>
      </c>
      <c r="S286" s="201">
        <v>0</v>
      </c>
      <c r="T286" s="202">
        <f>S286*H286</f>
        <v>0</v>
      </c>
      <c r="AR286" s="203" t="s">
        <v>180</v>
      </c>
      <c r="AT286" s="203" t="s">
        <v>450</v>
      </c>
      <c r="AU286" s="203" t="s">
        <v>89</v>
      </c>
      <c r="AY286" s="17" t="s">
        <v>149</v>
      </c>
      <c r="BE286" s="204">
        <f>IF(N286="základní",J286,0)</f>
        <v>0</v>
      </c>
      <c r="BF286" s="204">
        <f>IF(N286="snížená",J286,0)</f>
        <v>0</v>
      </c>
      <c r="BG286" s="204">
        <f>IF(N286="zákl. přenesená",J286,0)</f>
        <v>0</v>
      </c>
      <c r="BH286" s="204">
        <f>IF(N286="sníž. přenesená",J286,0)</f>
        <v>0</v>
      </c>
      <c r="BI286" s="204">
        <f>IF(N286="nulová",J286,0)</f>
        <v>0</v>
      </c>
      <c r="BJ286" s="17" t="s">
        <v>21</v>
      </c>
      <c r="BK286" s="204">
        <f>ROUND(I286*H286,2)</f>
        <v>0</v>
      </c>
      <c r="BL286" s="17" t="s">
        <v>156</v>
      </c>
      <c r="BM286" s="203" t="s">
        <v>517</v>
      </c>
    </row>
    <row r="287" spans="2:65" s="1" customFormat="1" ht="24" customHeight="1">
      <c r="B287" s="34"/>
      <c r="C287" s="192" t="s">
        <v>518</v>
      </c>
      <c r="D287" s="192" t="s">
        <v>151</v>
      </c>
      <c r="E287" s="193" t="s">
        <v>519</v>
      </c>
      <c r="F287" s="194" t="s">
        <v>520</v>
      </c>
      <c r="G287" s="195" t="s">
        <v>484</v>
      </c>
      <c r="H287" s="196">
        <v>296</v>
      </c>
      <c r="I287" s="197"/>
      <c r="J287" s="198">
        <f>ROUND(I287*H287,2)</f>
        <v>0</v>
      </c>
      <c r="K287" s="194" t="s">
        <v>485</v>
      </c>
      <c r="L287" s="38"/>
      <c r="M287" s="199" t="s">
        <v>1</v>
      </c>
      <c r="N287" s="200" t="s">
        <v>45</v>
      </c>
      <c r="O287" s="66"/>
      <c r="P287" s="201">
        <f>O287*H287</f>
        <v>0</v>
      </c>
      <c r="Q287" s="201">
        <v>0</v>
      </c>
      <c r="R287" s="201">
        <f>Q287*H287</f>
        <v>0</v>
      </c>
      <c r="S287" s="201">
        <v>0</v>
      </c>
      <c r="T287" s="202">
        <f>S287*H287</f>
        <v>0</v>
      </c>
      <c r="AR287" s="203" t="s">
        <v>156</v>
      </c>
      <c r="AT287" s="203" t="s">
        <v>151</v>
      </c>
      <c r="AU287" s="203" t="s">
        <v>89</v>
      </c>
      <c r="AY287" s="17" t="s">
        <v>149</v>
      </c>
      <c r="BE287" s="204">
        <f>IF(N287="základní",J287,0)</f>
        <v>0</v>
      </c>
      <c r="BF287" s="204">
        <f>IF(N287="snížená",J287,0)</f>
        <v>0</v>
      </c>
      <c r="BG287" s="204">
        <f>IF(N287="zákl. přenesená",J287,0)</f>
        <v>0</v>
      </c>
      <c r="BH287" s="204">
        <f>IF(N287="sníž. přenesená",J287,0)</f>
        <v>0</v>
      </c>
      <c r="BI287" s="204">
        <f>IF(N287="nulová",J287,0)</f>
        <v>0</v>
      </c>
      <c r="BJ287" s="17" t="s">
        <v>21</v>
      </c>
      <c r="BK287" s="204">
        <f>ROUND(I287*H287,2)</f>
        <v>0</v>
      </c>
      <c r="BL287" s="17" t="s">
        <v>156</v>
      </c>
      <c r="BM287" s="203" t="s">
        <v>521</v>
      </c>
    </row>
    <row r="288" spans="2:65" s="1" customFormat="1" ht="16.5" customHeight="1">
      <c r="B288" s="34"/>
      <c r="C288" s="192" t="s">
        <v>522</v>
      </c>
      <c r="D288" s="192" t="s">
        <v>151</v>
      </c>
      <c r="E288" s="193" t="s">
        <v>523</v>
      </c>
      <c r="F288" s="194" t="s">
        <v>524</v>
      </c>
      <c r="G288" s="195" t="s">
        <v>484</v>
      </c>
      <c r="H288" s="196">
        <v>296</v>
      </c>
      <c r="I288" s="197"/>
      <c r="J288" s="198">
        <f>ROUND(I288*H288,2)</f>
        <v>0</v>
      </c>
      <c r="K288" s="194" t="s">
        <v>485</v>
      </c>
      <c r="L288" s="38"/>
      <c r="M288" s="199" t="s">
        <v>1</v>
      </c>
      <c r="N288" s="200" t="s">
        <v>45</v>
      </c>
      <c r="O288" s="66"/>
      <c r="P288" s="201">
        <f>O288*H288</f>
        <v>0</v>
      </c>
      <c r="Q288" s="201">
        <v>0</v>
      </c>
      <c r="R288" s="201">
        <f>Q288*H288</f>
        <v>0</v>
      </c>
      <c r="S288" s="201">
        <v>0</v>
      </c>
      <c r="T288" s="202">
        <f>S288*H288</f>
        <v>0</v>
      </c>
      <c r="AR288" s="203" t="s">
        <v>156</v>
      </c>
      <c r="AT288" s="203" t="s">
        <v>151</v>
      </c>
      <c r="AU288" s="203" t="s">
        <v>89</v>
      </c>
      <c r="AY288" s="17" t="s">
        <v>149</v>
      </c>
      <c r="BE288" s="204">
        <f>IF(N288="základní",J288,0)</f>
        <v>0</v>
      </c>
      <c r="BF288" s="204">
        <f>IF(N288="snížená",J288,0)</f>
        <v>0</v>
      </c>
      <c r="BG288" s="204">
        <f>IF(N288="zákl. přenesená",J288,0)</f>
        <v>0</v>
      </c>
      <c r="BH288" s="204">
        <f>IF(N288="sníž. přenesená",J288,0)</f>
        <v>0</v>
      </c>
      <c r="BI288" s="204">
        <f>IF(N288="nulová",J288,0)</f>
        <v>0</v>
      </c>
      <c r="BJ288" s="17" t="s">
        <v>21</v>
      </c>
      <c r="BK288" s="204">
        <f>ROUND(I288*H288,2)</f>
        <v>0</v>
      </c>
      <c r="BL288" s="17" t="s">
        <v>156</v>
      </c>
      <c r="BM288" s="203" t="s">
        <v>525</v>
      </c>
    </row>
    <row r="289" spans="2:63" s="11" customFormat="1" ht="22.5" customHeight="1">
      <c r="B289" s="176"/>
      <c r="C289" s="177"/>
      <c r="D289" s="178" t="s">
        <v>79</v>
      </c>
      <c r="E289" s="190" t="s">
        <v>526</v>
      </c>
      <c r="F289" s="190" t="s">
        <v>527</v>
      </c>
      <c r="G289" s="177"/>
      <c r="H289" s="177"/>
      <c r="I289" s="180"/>
      <c r="J289" s="191">
        <f>BK289</f>
        <v>0</v>
      </c>
      <c r="K289" s="177"/>
      <c r="L289" s="182"/>
      <c r="M289" s="183"/>
      <c r="N289" s="184"/>
      <c r="O289" s="184"/>
      <c r="P289" s="185">
        <f>SUM(P290:P300)</f>
        <v>0</v>
      </c>
      <c r="Q289" s="184"/>
      <c r="R289" s="185">
        <f>SUM(R290:R300)</f>
        <v>0</v>
      </c>
      <c r="S289" s="184"/>
      <c r="T289" s="186">
        <f>SUM(T290:T300)</f>
        <v>0</v>
      </c>
      <c r="AR289" s="187" t="s">
        <v>21</v>
      </c>
      <c r="AT289" s="188" t="s">
        <v>79</v>
      </c>
      <c r="AU289" s="188" t="s">
        <v>21</v>
      </c>
      <c r="AY289" s="187" t="s">
        <v>149</v>
      </c>
      <c r="BK289" s="189">
        <f>SUM(BK290:BK300)</f>
        <v>0</v>
      </c>
    </row>
    <row r="290" spans="2:65" s="1" customFormat="1" ht="16.5" customHeight="1">
      <c r="B290" s="34"/>
      <c r="C290" s="192" t="s">
        <v>528</v>
      </c>
      <c r="D290" s="192" t="s">
        <v>151</v>
      </c>
      <c r="E290" s="193" t="s">
        <v>529</v>
      </c>
      <c r="F290" s="194" t="s">
        <v>530</v>
      </c>
      <c r="G290" s="195" t="s">
        <v>367</v>
      </c>
      <c r="H290" s="196">
        <v>194.688</v>
      </c>
      <c r="I290" s="197"/>
      <c r="J290" s="198">
        <f>ROUND(I290*H290,2)</f>
        <v>0</v>
      </c>
      <c r="K290" s="194" t="s">
        <v>155</v>
      </c>
      <c r="L290" s="38"/>
      <c r="M290" s="199" t="s">
        <v>1</v>
      </c>
      <c r="N290" s="200" t="s">
        <v>45</v>
      </c>
      <c r="O290" s="66"/>
      <c r="P290" s="201">
        <f>O290*H290</f>
        <v>0</v>
      </c>
      <c r="Q290" s="201">
        <v>0</v>
      </c>
      <c r="R290" s="201">
        <f>Q290*H290</f>
        <v>0</v>
      </c>
      <c r="S290" s="201">
        <v>0</v>
      </c>
      <c r="T290" s="202">
        <f>S290*H290</f>
        <v>0</v>
      </c>
      <c r="AR290" s="203" t="s">
        <v>156</v>
      </c>
      <c r="AT290" s="203" t="s">
        <v>151</v>
      </c>
      <c r="AU290" s="203" t="s">
        <v>89</v>
      </c>
      <c r="AY290" s="17" t="s">
        <v>149</v>
      </c>
      <c r="BE290" s="204">
        <f>IF(N290="základní",J290,0)</f>
        <v>0</v>
      </c>
      <c r="BF290" s="204">
        <f>IF(N290="snížená",J290,0)</f>
        <v>0</v>
      </c>
      <c r="BG290" s="204">
        <f>IF(N290="zákl. přenesená",J290,0)</f>
        <v>0</v>
      </c>
      <c r="BH290" s="204">
        <f>IF(N290="sníž. přenesená",J290,0)</f>
        <v>0</v>
      </c>
      <c r="BI290" s="204">
        <f>IF(N290="nulová",J290,0)</f>
        <v>0</v>
      </c>
      <c r="BJ290" s="17" t="s">
        <v>21</v>
      </c>
      <c r="BK290" s="204">
        <f>ROUND(I290*H290,2)</f>
        <v>0</v>
      </c>
      <c r="BL290" s="17" t="s">
        <v>156</v>
      </c>
      <c r="BM290" s="203" t="s">
        <v>531</v>
      </c>
    </row>
    <row r="291" spans="2:51" s="12" customFormat="1" ht="11.25">
      <c r="B291" s="205"/>
      <c r="C291" s="206"/>
      <c r="D291" s="207" t="s">
        <v>208</v>
      </c>
      <c r="E291" s="208" t="s">
        <v>1</v>
      </c>
      <c r="F291" s="209" t="s">
        <v>532</v>
      </c>
      <c r="G291" s="206"/>
      <c r="H291" s="210">
        <v>194.688</v>
      </c>
      <c r="I291" s="211"/>
      <c r="J291" s="206"/>
      <c r="K291" s="206"/>
      <c r="L291" s="212"/>
      <c r="M291" s="213"/>
      <c r="N291" s="214"/>
      <c r="O291" s="214"/>
      <c r="P291" s="214"/>
      <c r="Q291" s="214"/>
      <c r="R291" s="214"/>
      <c r="S291" s="214"/>
      <c r="T291" s="215"/>
      <c r="AT291" s="216" t="s">
        <v>208</v>
      </c>
      <c r="AU291" s="216" t="s">
        <v>89</v>
      </c>
      <c r="AV291" s="12" t="s">
        <v>89</v>
      </c>
      <c r="AW291" s="12" t="s">
        <v>36</v>
      </c>
      <c r="AX291" s="12" t="s">
        <v>21</v>
      </c>
      <c r="AY291" s="216" t="s">
        <v>149</v>
      </c>
    </row>
    <row r="292" spans="2:65" s="1" customFormat="1" ht="24" customHeight="1">
      <c r="B292" s="34"/>
      <c r="C292" s="192" t="s">
        <v>533</v>
      </c>
      <c r="D292" s="192" t="s">
        <v>151</v>
      </c>
      <c r="E292" s="193" t="s">
        <v>534</v>
      </c>
      <c r="F292" s="194" t="s">
        <v>535</v>
      </c>
      <c r="G292" s="195" t="s">
        <v>367</v>
      </c>
      <c r="H292" s="196">
        <v>2725.632</v>
      </c>
      <c r="I292" s="197"/>
      <c r="J292" s="198">
        <f>ROUND(I292*H292,2)</f>
        <v>0</v>
      </c>
      <c r="K292" s="194" t="s">
        <v>155</v>
      </c>
      <c r="L292" s="38"/>
      <c r="M292" s="199" t="s">
        <v>1</v>
      </c>
      <c r="N292" s="200" t="s">
        <v>45</v>
      </c>
      <c r="O292" s="66"/>
      <c r="P292" s="201">
        <f>O292*H292</f>
        <v>0</v>
      </c>
      <c r="Q292" s="201">
        <v>0</v>
      </c>
      <c r="R292" s="201">
        <f>Q292*H292</f>
        <v>0</v>
      </c>
      <c r="S292" s="201">
        <v>0</v>
      </c>
      <c r="T292" s="202">
        <f>S292*H292</f>
        <v>0</v>
      </c>
      <c r="AR292" s="203" t="s">
        <v>156</v>
      </c>
      <c r="AT292" s="203" t="s">
        <v>151</v>
      </c>
      <c r="AU292" s="203" t="s">
        <v>89</v>
      </c>
      <c r="AY292" s="17" t="s">
        <v>149</v>
      </c>
      <c r="BE292" s="204">
        <f>IF(N292="základní",J292,0)</f>
        <v>0</v>
      </c>
      <c r="BF292" s="204">
        <f>IF(N292="snížená",J292,0)</f>
        <v>0</v>
      </c>
      <c r="BG292" s="204">
        <f>IF(N292="zákl. přenesená",J292,0)</f>
        <v>0</v>
      </c>
      <c r="BH292" s="204">
        <f>IF(N292="sníž. přenesená",J292,0)</f>
        <v>0</v>
      </c>
      <c r="BI292" s="204">
        <f>IF(N292="nulová",J292,0)</f>
        <v>0</v>
      </c>
      <c r="BJ292" s="17" t="s">
        <v>21</v>
      </c>
      <c r="BK292" s="204">
        <f>ROUND(I292*H292,2)</f>
        <v>0</v>
      </c>
      <c r="BL292" s="17" t="s">
        <v>156</v>
      </c>
      <c r="BM292" s="203" t="s">
        <v>536</v>
      </c>
    </row>
    <row r="293" spans="2:51" s="12" customFormat="1" ht="11.25">
      <c r="B293" s="205"/>
      <c r="C293" s="206"/>
      <c r="D293" s="207" t="s">
        <v>208</v>
      </c>
      <c r="E293" s="208" t="s">
        <v>1</v>
      </c>
      <c r="F293" s="209" t="s">
        <v>537</v>
      </c>
      <c r="G293" s="206"/>
      <c r="H293" s="210">
        <v>2725.632</v>
      </c>
      <c r="I293" s="211"/>
      <c r="J293" s="206"/>
      <c r="K293" s="206"/>
      <c r="L293" s="212"/>
      <c r="M293" s="213"/>
      <c r="N293" s="214"/>
      <c r="O293" s="214"/>
      <c r="P293" s="214"/>
      <c r="Q293" s="214"/>
      <c r="R293" s="214"/>
      <c r="S293" s="214"/>
      <c r="T293" s="215"/>
      <c r="AT293" s="216" t="s">
        <v>208</v>
      </c>
      <c r="AU293" s="216" t="s">
        <v>89</v>
      </c>
      <c r="AV293" s="12" t="s">
        <v>89</v>
      </c>
      <c r="AW293" s="12" t="s">
        <v>36</v>
      </c>
      <c r="AX293" s="12" t="s">
        <v>21</v>
      </c>
      <c r="AY293" s="216" t="s">
        <v>149</v>
      </c>
    </row>
    <row r="294" spans="2:65" s="1" customFormat="1" ht="24" customHeight="1">
      <c r="B294" s="34"/>
      <c r="C294" s="192" t="s">
        <v>538</v>
      </c>
      <c r="D294" s="192" t="s">
        <v>151</v>
      </c>
      <c r="E294" s="193" t="s">
        <v>539</v>
      </c>
      <c r="F294" s="194" t="s">
        <v>540</v>
      </c>
      <c r="G294" s="195" t="s">
        <v>367</v>
      </c>
      <c r="H294" s="196">
        <v>14.16</v>
      </c>
      <c r="I294" s="197"/>
      <c r="J294" s="198">
        <f>ROUND(I294*H294,2)</f>
        <v>0</v>
      </c>
      <c r="K294" s="194" t="s">
        <v>155</v>
      </c>
      <c r="L294" s="38"/>
      <c r="M294" s="199" t="s">
        <v>1</v>
      </c>
      <c r="N294" s="200" t="s">
        <v>45</v>
      </c>
      <c r="O294" s="66"/>
      <c r="P294" s="201">
        <f>O294*H294</f>
        <v>0</v>
      </c>
      <c r="Q294" s="201">
        <v>0</v>
      </c>
      <c r="R294" s="201">
        <f>Q294*H294</f>
        <v>0</v>
      </c>
      <c r="S294" s="201">
        <v>0</v>
      </c>
      <c r="T294" s="202">
        <f>S294*H294</f>
        <v>0</v>
      </c>
      <c r="AR294" s="203" t="s">
        <v>156</v>
      </c>
      <c r="AT294" s="203" t="s">
        <v>151</v>
      </c>
      <c r="AU294" s="203" t="s">
        <v>89</v>
      </c>
      <c r="AY294" s="17" t="s">
        <v>149</v>
      </c>
      <c r="BE294" s="204">
        <f>IF(N294="základní",J294,0)</f>
        <v>0</v>
      </c>
      <c r="BF294" s="204">
        <f>IF(N294="snížená",J294,0)</f>
        <v>0</v>
      </c>
      <c r="BG294" s="204">
        <f>IF(N294="zákl. přenesená",J294,0)</f>
        <v>0</v>
      </c>
      <c r="BH294" s="204">
        <f>IF(N294="sníž. přenesená",J294,0)</f>
        <v>0</v>
      </c>
      <c r="BI294" s="204">
        <f>IF(N294="nulová",J294,0)</f>
        <v>0</v>
      </c>
      <c r="BJ294" s="17" t="s">
        <v>21</v>
      </c>
      <c r="BK294" s="204">
        <f>ROUND(I294*H294,2)</f>
        <v>0</v>
      </c>
      <c r="BL294" s="17" t="s">
        <v>156</v>
      </c>
      <c r="BM294" s="203" t="s">
        <v>541</v>
      </c>
    </row>
    <row r="295" spans="2:51" s="12" customFormat="1" ht="22.5">
      <c r="B295" s="205"/>
      <c r="C295" s="206"/>
      <c r="D295" s="207" t="s">
        <v>208</v>
      </c>
      <c r="E295" s="208" t="s">
        <v>1</v>
      </c>
      <c r="F295" s="209" t="s">
        <v>542</v>
      </c>
      <c r="G295" s="206"/>
      <c r="H295" s="210">
        <v>14.16</v>
      </c>
      <c r="I295" s="211"/>
      <c r="J295" s="206"/>
      <c r="K295" s="206"/>
      <c r="L295" s="212"/>
      <c r="M295" s="213"/>
      <c r="N295" s="214"/>
      <c r="O295" s="214"/>
      <c r="P295" s="214"/>
      <c r="Q295" s="214"/>
      <c r="R295" s="214"/>
      <c r="S295" s="214"/>
      <c r="T295" s="215"/>
      <c r="AT295" s="216" t="s">
        <v>208</v>
      </c>
      <c r="AU295" s="216" t="s">
        <v>89</v>
      </c>
      <c r="AV295" s="12" t="s">
        <v>89</v>
      </c>
      <c r="AW295" s="12" t="s">
        <v>36</v>
      </c>
      <c r="AX295" s="12" t="s">
        <v>21</v>
      </c>
      <c r="AY295" s="216" t="s">
        <v>149</v>
      </c>
    </row>
    <row r="296" spans="2:65" s="1" customFormat="1" ht="24" customHeight="1">
      <c r="B296" s="34"/>
      <c r="C296" s="192" t="s">
        <v>543</v>
      </c>
      <c r="D296" s="192" t="s">
        <v>151</v>
      </c>
      <c r="E296" s="193" t="s">
        <v>544</v>
      </c>
      <c r="F296" s="194" t="s">
        <v>545</v>
      </c>
      <c r="G296" s="195" t="s">
        <v>367</v>
      </c>
      <c r="H296" s="196">
        <v>201.768</v>
      </c>
      <c r="I296" s="197"/>
      <c r="J296" s="198">
        <f>ROUND(I296*H296,2)</f>
        <v>0</v>
      </c>
      <c r="K296" s="194" t="s">
        <v>155</v>
      </c>
      <c r="L296" s="38"/>
      <c r="M296" s="199" t="s">
        <v>1</v>
      </c>
      <c r="N296" s="200" t="s">
        <v>45</v>
      </c>
      <c r="O296" s="66"/>
      <c r="P296" s="201">
        <f>O296*H296</f>
        <v>0</v>
      </c>
      <c r="Q296" s="201">
        <v>0</v>
      </c>
      <c r="R296" s="201">
        <f>Q296*H296</f>
        <v>0</v>
      </c>
      <c r="S296" s="201">
        <v>0</v>
      </c>
      <c r="T296" s="202">
        <f>S296*H296</f>
        <v>0</v>
      </c>
      <c r="AR296" s="203" t="s">
        <v>156</v>
      </c>
      <c r="AT296" s="203" t="s">
        <v>151</v>
      </c>
      <c r="AU296" s="203" t="s">
        <v>89</v>
      </c>
      <c r="AY296" s="17" t="s">
        <v>149</v>
      </c>
      <c r="BE296" s="204">
        <f>IF(N296="základní",J296,0)</f>
        <v>0</v>
      </c>
      <c r="BF296" s="204">
        <f>IF(N296="snížená",J296,0)</f>
        <v>0</v>
      </c>
      <c r="BG296" s="204">
        <f>IF(N296="zákl. přenesená",J296,0)</f>
        <v>0</v>
      </c>
      <c r="BH296" s="204">
        <f>IF(N296="sníž. přenesená",J296,0)</f>
        <v>0</v>
      </c>
      <c r="BI296" s="204">
        <f>IF(N296="nulová",J296,0)</f>
        <v>0</v>
      </c>
      <c r="BJ296" s="17" t="s">
        <v>21</v>
      </c>
      <c r="BK296" s="204">
        <f>ROUND(I296*H296,2)</f>
        <v>0</v>
      </c>
      <c r="BL296" s="17" t="s">
        <v>156</v>
      </c>
      <c r="BM296" s="203" t="s">
        <v>546</v>
      </c>
    </row>
    <row r="297" spans="2:65" s="1" customFormat="1" ht="24" customHeight="1">
      <c r="B297" s="34"/>
      <c r="C297" s="192" t="s">
        <v>547</v>
      </c>
      <c r="D297" s="192" t="s">
        <v>151</v>
      </c>
      <c r="E297" s="193" t="s">
        <v>548</v>
      </c>
      <c r="F297" s="194" t="s">
        <v>549</v>
      </c>
      <c r="G297" s="195" t="s">
        <v>367</v>
      </c>
      <c r="H297" s="196">
        <v>9.847</v>
      </c>
      <c r="I297" s="197"/>
      <c r="J297" s="198">
        <f>ROUND(I297*H297,2)</f>
        <v>0</v>
      </c>
      <c r="K297" s="194" t="s">
        <v>155</v>
      </c>
      <c r="L297" s="38"/>
      <c r="M297" s="199" t="s">
        <v>1</v>
      </c>
      <c r="N297" s="200" t="s">
        <v>45</v>
      </c>
      <c r="O297" s="66"/>
      <c r="P297" s="201">
        <f>O297*H297</f>
        <v>0</v>
      </c>
      <c r="Q297" s="201">
        <v>0</v>
      </c>
      <c r="R297" s="201">
        <f>Q297*H297</f>
        <v>0</v>
      </c>
      <c r="S297" s="201">
        <v>0</v>
      </c>
      <c r="T297" s="202">
        <f>S297*H297</f>
        <v>0</v>
      </c>
      <c r="AR297" s="203" t="s">
        <v>156</v>
      </c>
      <c r="AT297" s="203" t="s">
        <v>151</v>
      </c>
      <c r="AU297" s="203" t="s">
        <v>89</v>
      </c>
      <c r="AY297" s="17" t="s">
        <v>149</v>
      </c>
      <c r="BE297" s="204">
        <f>IF(N297="základní",J297,0)</f>
        <v>0</v>
      </c>
      <c r="BF297" s="204">
        <f>IF(N297="snížená",J297,0)</f>
        <v>0</v>
      </c>
      <c r="BG297" s="204">
        <f>IF(N297="zákl. přenesená",J297,0)</f>
        <v>0</v>
      </c>
      <c r="BH297" s="204">
        <f>IF(N297="sníž. přenesená",J297,0)</f>
        <v>0</v>
      </c>
      <c r="BI297" s="204">
        <f>IF(N297="nulová",J297,0)</f>
        <v>0</v>
      </c>
      <c r="BJ297" s="17" t="s">
        <v>21</v>
      </c>
      <c r="BK297" s="204">
        <f>ROUND(I297*H297,2)</f>
        <v>0</v>
      </c>
      <c r="BL297" s="17" t="s">
        <v>156</v>
      </c>
      <c r="BM297" s="203" t="s">
        <v>550</v>
      </c>
    </row>
    <row r="298" spans="2:65" s="1" customFormat="1" ht="24" customHeight="1">
      <c r="B298" s="34"/>
      <c r="C298" s="192" t="s">
        <v>551</v>
      </c>
      <c r="D298" s="192" t="s">
        <v>151</v>
      </c>
      <c r="E298" s="193" t="s">
        <v>552</v>
      </c>
      <c r="F298" s="194" t="s">
        <v>553</v>
      </c>
      <c r="G298" s="195" t="s">
        <v>367</v>
      </c>
      <c r="H298" s="196">
        <v>83.576</v>
      </c>
      <c r="I298" s="197"/>
      <c r="J298" s="198">
        <f>ROUND(I298*H298,2)</f>
        <v>0</v>
      </c>
      <c r="K298" s="194" t="s">
        <v>155</v>
      </c>
      <c r="L298" s="38"/>
      <c r="M298" s="199" t="s">
        <v>1</v>
      </c>
      <c r="N298" s="200" t="s">
        <v>45</v>
      </c>
      <c r="O298" s="66"/>
      <c r="P298" s="201">
        <f>O298*H298</f>
        <v>0</v>
      </c>
      <c r="Q298" s="201">
        <v>0</v>
      </c>
      <c r="R298" s="201">
        <f>Q298*H298</f>
        <v>0</v>
      </c>
      <c r="S298" s="201">
        <v>0</v>
      </c>
      <c r="T298" s="202">
        <f>S298*H298</f>
        <v>0</v>
      </c>
      <c r="AR298" s="203" t="s">
        <v>156</v>
      </c>
      <c r="AT298" s="203" t="s">
        <v>151</v>
      </c>
      <c r="AU298" s="203" t="s">
        <v>89</v>
      </c>
      <c r="AY298" s="17" t="s">
        <v>149</v>
      </c>
      <c r="BE298" s="204">
        <f>IF(N298="základní",J298,0)</f>
        <v>0</v>
      </c>
      <c r="BF298" s="204">
        <f>IF(N298="snížená",J298,0)</f>
        <v>0</v>
      </c>
      <c r="BG298" s="204">
        <f>IF(N298="zákl. přenesená",J298,0)</f>
        <v>0</v>
      </c>
      <c r="BH298" s="204">
        <f>IF(N298="sníž. přenesená",J298,0)</f>
        <v>0</v>
      </c>
      <c r="BI298" s="204">
        <f>IF(N298="nulová",J298,0)</f>
        <v>0</v>
      </c>
      <c r="BJ298" s="17" t="s">
        <v>21</v>
      </c>
      <c r="BK298" s="204">
        <f>ROUND(I298*H298,2)</f>
        <v>0</v>
      </c>
      <c r="BL298" s="17" t="s">
        <v>156</v>
      </c>
      <c r="BM298" s="203" t="s">
        <v>554</v>
      </c>
    </row>
    <row r="299" spans="2:51" s="12" customFormat="1" ht="11.25">
      <c r="B299" s="205"/>
      <c r="C299" s="206"/>
      <c r="D299" s="207" t="s">
        <v>208</v>
      </c>
      <c r="E299" s="208" t="s">
        <v>1</v>
      </c>
      <c r="F299" s="209" t="s">
        <v>555</v>
      </c>
      <c r="G299" s="206"/>
      <c r="H299" s="210">
        <v>83.576</v>
      </c>
      <c r="I299" s="211"/>
      <c r="J299" s="206"/>
      <c r="K299" s="206"/>
      <c r="L299" s="212"/>
      <c r="M299" s="213"/>
      <c r="N299" s="214"/>
      <c r="O299" s="214"/>
      <c r="P299" s="214"/>
      <c r="Q299" s="214"/>
      <c r="R299" s="214"/>
      <c r="S299" s="214"/>
      <c r="T299" s="215"/>
      <c r="AT299" s="216" t="s">
        <v>208</v>
      </c>
      <c r="AU299" s="216" t="s">
        <v>89</v>
      </c>
      <c r="AV299" s="12" t="s">
        <v>89</v>
      </c>
      <c r="AW299" s="12" t="s">
        <v>36</v>
      </c>
      <c r="AX299" s="12" t="s">
        <v>21</v>
      </c>
      <c r="AY299" s="216" t="s">
        <v>149</v>
      </c>
    </row>
    <row r="300" spans="2:65" s="1" customFormat="1" ht="24" customHeight="1">
      <c r="B300" s="34"/>
      <c r="C300" s="192" t="s">
        <v>556</v>
      </c>
      <c r="D300" s="192" t="s">
        <v>151</v>
      </c>
      <c r="E300" s="193" t="s">
        <v>557</v>
      </c>
      <c r="F300" s="194" t="s">
        <v>558</v>
      </c>
      <c r="G300" s="195" t="s">
        <v>367</v>
      </c>
      <c r="H300" s="196">
        <v>110.265</v>
      </c>
      <c r="I300" s="197"/>
      <c r="J300" s="198">
        <f>ROUND(I300*H300,2)</f>
        <v>0</v>
      </c>
      <c r="K300" s="194" t="s">
        <v>155</v>
      </c>
      <c r="L300" s="38"/>
      <c r="M300" s="199" t="s">
        <v>1</v>
      </c>
      <c r="N300" s="200" t="s">
        <v>45</v>
      </c>
      <c r="O300" s="66"/>
      <c r="P300" s="201">
        <f>O300*H300</f>
        <v>0</v>
      </c>
      <c r="Q300" s="201">
        <v>0</v>
      </c>
      <c r="R300" s="201">
        <f>Q300*H300</f>
        <v>0</v>
      </c>
      <c r="S300" s="201">
        <v>0</v>
      </c>
      <c r="T300" s="202">
        <f>S300*H300</f>
        <v>0</v>
      </c>
      <c r="AR300" s="203" t="s">
        <v>156</v>
      </c>
      <c r="AT300" s="203" t="s">
        <v>151</v>
      </c>
      <c r="AU300" s="203" t="s">
        <v>89</v>
      </c>
      <c r="AY300" s="17" t="s">
        <v>149</v>
      </c>
      <c r="BE300" s="204">
        <f>IF(N300="základní",J300,0)</f>
        <v>0</v>
      </c>
      <c r="BF300" s="204">
        <f>IF(N300="snížená",J300,0)</f>
        <v>0</v>
      </c>
      <c r="BG300" s="204">
        <f>IF(N300="zákl. přenesená",J300,0)</f>
        <v>0</v>
      </c>
      <c r="BH300" s="204">
        <f>IF(N300="sníž. přenesená",J300,0)</f>
        <v>0</v>
      </c>
      <c r="BI300" s="204">
        <f>IF(N300="nulová",J300,0)</f>
        <v>0</v>
      </c>
      <c r="BJ300" s="17" t="s">
        <v>21</v>
      </c>
      <c r="BK300" s="204">
        <f>ROUND(I300*H300,2)</f>
        <v>0</v>
      </c>
      <c r="BL300" s="17" t="s">
        <v>156</v>
      </c>
      <c r="BM300" s="203" t="s">
        <v>559</v>
      </c>
    </row>
    <row r="301" spans="2:63" s="11" customFormat="1" ht="22.5" customHeight="1">
      <c r="B301" s="176"/>
      <c r="C301" s="177"/>
      <c r="D301" s="178" t="s">
        <v>79</v>
      </c>
      <c r="E301" s="190" t="s">
        <v>560</v>
      </c>
      <c r="F301" s="190" t="s">
        <v>561</v>
      </c>
      <c r="G301" s="177"/>
      <c r="H301" s="177"/>
      <c r="I301" s="180"/>
      <c r="J301" s="191">
        <f>BK301</f>
        <v>0</v>
      </c>
      <c r="K301" s="177"/>
      <c r="L301" s="182"/>
      <c r="M301" s="183"/>
      <c r="N301" s="184"/>
      <c r="O301" s="184"/>
      <c r="P301" s="185">
        <f>P302</f>
        <v>0</v>
      </c>
      <c r="Q301" s="184"/>
      <c r="R301" s="185">
        <f>R302</f>
        <v>0</v>
      </c>
      <c r="S301" s="184"/>
      <c r="T301" s="186">
        <f>T302</f>
        <v>0</v>
      </c>
      <c r="AR301" s="187" t="s">
        <v>21</v>
      </c>
      <c r="AT301" s="188" t="s">
        <v>79</v>
      </c>
      <c r="AU301" s="188" t="s">
        <v>21</v>
      </c>
      <c r="AY301" s="187" t="s">
        <v>149</v>
      </c>
      <c r="BK301" s="189">
        <f>BK302</f>
        <v>0</v>
      </c>
    </row>
    <row r="302" spans="2:65" s="1" customFormat="1" ht="24" customHeight="1">
      <c r="B302" s="34"/>
      <c r="C302" s="192" t="s">
        <v>562</v>
      </c>
      <c r="D302" s="192" t="s">
        <v>151</v>
      </c>
      <c r="E302" s="193" t="s">
        <v>563</v>
      </c>
      <c r="F302" s="194" t="s">
        <v>564</v>
      </c>
      <c r="G302" s="195" t="s">
        <v>367</v>
      </c>
      <c r="H302" s="196">
        <v>171.937</v>
      </c>
      <c r="I302" s="197"/>
      <c r="J302" s="198">
        <f>ROUND(I302*H302,2)</f>
        <v>0</v>
      </c>
      <c r="K302" s="194" t="s">
        <v>155</v>
      </c>
      <c r="L302" s="38"/>
      <c r="M302" s="199" t="s">
        <v>1</v>
      </c>
      <c r="N302" s="200" t="s">
        <v>45</v>
      </c>
      <c r="O302" s="66"/>
      <c r="P302" s="201">
        <f>O302*H302</f>
        <v>0</v>
      </c>
      <c r="Q302" s="201">
        <v>0</v>
      </c>
      <c r="R302" s="201">
        <f>Q302*H302</f>
        <v>0</v>
      </c>
      <c r="S302" s="201">
        <v>0</v>
      </c>
      <c r="T302" s="202">
        <f>S302*H302</f>
        <v>0</v>
      </c>
      <c r="AR302" s="203" t="s">
        <v>156</v>
      </c>
      <c r="AT302" s="203" t="s">
        <v>151</v>
      </c>
      <c r="AU302" s="203" t="s">
        <v>89</v>
      </c>
      <c r="AY302" s="17" t="s">
        <v>149</v>
      </c>
      <c r="BE302" s="204">
        <f>IF(N302="základní",J302,0)</f>
        <v>0</v>
      </c>
      <c r="BF302" s="204">
        <f>IF(N302="snížená",J302,0)</f>
        <v>0</v>
      </c>
      <c r="BG302" s="204">
        <f>IF(N302="zákl. přenesená",J302,0)</f>
        <v>0</v>
      </c>
      <c r="BH302" s="204">
        <f>IF(N302="sníž. přenesená",J302,0)</f>
        <v>0</v>
      </c>
      <c r="BI302" s="204">
        <f>IF(N302="nulová",J302,0)</f>
        <v>0</v>
      </c>
      <c r="BJ302" s="17" t="s">
        <v>21</v>
      </c>
      <c r="BK302" s="204">
        <f>ROUND(I302*H302,2)</f>
        <v>0</v>
      </c>
      <c r="BL302" s="17" t="s">
        <v>156</v>
      </c>
      <c r="BM302" s="203" t="s">
        <v>565</v>
      </c>
    </row>
    <row r="303" spans="2:63" s="11" customFormat="1" ht="25.5" customHeight="1">
      <c r="B303" s="176"/>
      <c r="C303" s="177"/>
      <c r="D303" s="178" t="s">
        <v>79</v>
      </c>
      <c r="E303" s="179" t="s">
        <v>566</v>
      </c>
      <c r="F303" s="179" t="s">
        <v>567</v>
      </c>
      <c r="G303" s="177"/>
      <c r="H303" s="177"/>
      <c r="I303" s="180"/>
      <c r="J303" s="181">
        <f>BK303</f>
        <v>0</v>
      </c>
      <c r="K303" s="177"/>
      <c r="L303" s="182"/>
      <c r="M303" s="183"/>
      <c r="N303" s="184"/>
      <c r="O303" s="184"/>
      <c r="P303" s="185">
        <f>P304+P314+P323+P329+P334</f>
        <v>0</v>
      </c>
      <c r="Q303" s="184"/>
      <c r="R303" s="185">
        <f>R304+R314+R323+R329+R334</f>
        <v>0</v>
      </c>
      <c r="S303" s="184"/>
      <c r="T303" s="186">
        <f>T304+T314+T323+T329+T334</f>
        <v>0</v>
      </c>
      <c r="AR303" s="187" t="s">
        <v>168</v>
      </c>
      <c r="AT303" s="188" t="s">
        <v>79</v>
      </c>
      <c r="AU303" s="188" t="s">
        <v>80</v>
      </c>
      <c r="AY303" s="187" t="s">
        <v>149</v>
      </c>
      <c r="BK303" s="189">
        <f>BK304+BK314+BK323+BK329+BK334</f>
        <v>0</v>
      </c>
    </row>
    <row r="304" spans="2:63" s="11" customFormat="1" ht="22.5" customHeight="1">
      <c r="B304" s="176"/>
      <c r="C304" s="177"/>
      <c r="D304" s="178" t="s">
        <v>79</v>
      </c>
      <c r="E304" s="190" t="s">
        <v>568</v>
      </c>
      <c r="F304" s="190" t="s">
        <v>569</v>
      </c>
      <c r="G304" s="177"/>
      <c r="H304" s="177"/>
      <c r="I304" s="180"/>
      <c r="J304" s="191">
        <f>BK304</f>
        <v>0</v>
      </c>
      <c r="K304" s="177"/>
      <c r="L304" s="182"/>
      <c r="M304" s="183"/>
      <c r="N304" s="184"/>
      <c r="O304" s="184"/>
      <c r="P304" s="185">
        <f>SUM(P305:P313)</f>
        <v>0</v>
      </c>
      <c r="Q304" s="184"/>
      <c r="R304" s="185">
        <f>SUM(R305:R313)</f>
        <v>0</v>
      </c>
      <c r="S304" s="184"/>
      <c r="T304" s="186">
        <f>SUM(T305:T313)</f>
        <v>0</v>
      </c>
      <c r="AR304" s="187" t="s">
        <v>168</v>
      </c>
      <c r="AT304" s="188" t="s">
        <v>79</v>
      </c>
      <c r="AU304" s="188" t="s">
        <v>21</v>
      </c>
      <c r="AY304" s="187" t="s">
        <v>149</v>
      </c>
      <c r="BK304" s="189">
        <f>SUM(BK305:BK313)</f>
        <v>0</v>
      </c>
    </row>
    <row r="305" spans="2:65" s="1" customFormat="1" ht="16.5" customHeight="1">
      <c r="B305" s="34"/>
      <c r="C305" s="192" t="s">
        <v>570</v>
      </c>
      <c r="D305" s="192" t="s">
        <v>151</v>
      </c>
      <c r="E305" s="193" t="s">
        <v>571</v>
      </c>
      <c r="F305" s="194" t="s">
        <v>572</v>
      </c>
      <c r="G305" s="195" t="s">
        <v>573</v>
      </c>
      <c r="H305" s="196">
        <v>1</v>
      </c>
      <c r="I305" s="197"/>
      <c r="J305" s="198">
        <f>ROUND(I305*H305,2)</f>
        <v>0</v>
      </c>
      <c r="K305" s="194" t="s">
        <v>574</v>
      </c>
      <c r="L305" s="38"/>
      <c r="M305" s="199" t="s">
        <v>1</v>
      </c>
      <c r="N305" s="200" t="s">
        <v>45</v>
      </c>
      <c r="O305" s="66"/>
      <c r="P305" s="201">
        <f>O305*H305</f>
        <v>0</v>
      </c>
      <c r="Q305" s="201">
        <v>0</v>
      </c>
      <c r="R305" s="201">
        <f>Q305*H305</f>
        <v>0</v>
      </c>
      <c r="S305" s="201">
        <v>0</v>
      </c>
      <c r="T305" s="202">
        <f>S305*H305</f>
        <v>0</v>
      </c>
      <c r="AR305" s="203" t="s">
        <v>575</v>
      </c>
      <c r="AT305" s="203" t="s">
        <v>151</v>
      </c>
      <c r="AU305" s="203" t="s">
        <v>89</v>
      </c>
      <c r="AY305" s="17" t="s">
        <v>149</v>
      </c>
      <c r="BE305" s="204">
        <f>IF(N305="základní",J305,0)</f>
        <v>0</v>
      </c>
      <c r="BF305" s="204">
        <f>IF(N305="snížená",J305,0)</f>
        <v>0</v>
      </c>
      <c r="BG305" s="204">
        <f>IF(N305="zákl. přenesená",J305,0)</f>
        <v>0</v>
      </c>
      <c r="BH305" s="204">
        <f>IF(N305="sníž. přenesená",J305,0)</f>
        <v>0</v>
      </c>
      <c r="BI305" s="204">
        <f>IF(N305="nulová",J305,0)</f>
        <v>0</v>
      </c>
      <c r="BJ305" s="17" t="s">
        <v>21</v>
      </c>
      <c r="BK305" s="204">
        <f>ROUND(I305*H305,2)</f>
        <v>0</v>
      </c>
      <c r="BL305" s="17" t="s">
        <v>575</v>
      </c>
      <c r="BM305" s="203" t="s">
        <v>576</v>
      </c>
    </row>
    <row r="306" spans="2:65" s="1" customFormat="1" ht="16.5" customHeight="1">
      <c r="B306" s="34"/>
      <c r="C306" s="192" t="s">
        <v>577</v>
      </c>
      <c r="D306" s="192" t="s">
        <v>151</v>
      </c>
      <c r="E306" s="193" t="s">
        <v>578</v>
      </c>
      <c r="F306" s="194" t="s">
        <v>579</v>
      </c>
      <c r="G306" s="195" t="s">
        <v>573</v>
      </c>
      <c r="H306" s="196">
        <v>1</v>
      </c>
      <c r="I306" s="197"/>
      <c r="J306" s="198">
        <f>ROUND(I306*H306,2)</f>
        <v>0</v>
      </c>
      <c r="K306" s="194" t="s">
        <v>574</v>
      </c>
      <c r="L306" s="38"/>
      <c r="M306" s="199" t="s">
        <v>1</v>
      </c>
      <c r="N306" s="200" t="s">
        <v>45</v>
      </c>
      <c r="O306" s="66"/>
      <c r="P306" s="201">
        <f>O306*H306</f>
        <v>0</v>
      </c>
      <c r="Q306" s="201">
        <v>0</v>
      </c>
      <c r="R306" s="201">
        <f>Q306*H306</f>
        <v>0</v>
      </c>
      <c r="S306" s="201">
        <v>0</v>
      </c>
      <c r="T306" s="202">
        <f>S306*H306</f>
        <v>0</v>
      </c>
      <c r="AR306" s="203" t="s">
        <v>575</v>
      </c>
      <c r="AT306" s="203" t="s">
        <v>151</v>
      </c>
      <c r="AU306" s="203" t="s">
        <v>89</v>
      </c>
      <c r="AY306" s="17" t="s">
        <v>149</v>
      </c>
      <c r="BE306" s="204">
        <f>IF(N306="základní",J306,0)</f>
        <v>0</v>
      </c>
      <c r="BF306" s="204">
        <f>IF(N306="snížená",J306,0)</f>
        <v>0</v>
      </c>
      <c r="BG306" s="204">
        <f>IF(N306="zákl. přenesená",J306,0)</f>
        <v>0</v>
      </c>
      <c r="BH306" s="204">
        <f>IF(N306="sníž. přenesená",J306,0)</f>
        <v>0</v>
      </c>
      <c r="BI306" s="204">
        <f>IF(N306="nulová",J306,0)</f>
        <v>0</v>
      </c>
      <c r="BJ306" s="17" t="s">
        <v>21</v>
      </c>
      <c r="BK306" s="204">
        <f>ROUND(I306*H306,2)</f>
        <v>0</v>
      </c>
      <c r="BL306" s="17" t="s">
        <v>575</v>
      </c>
      <c r="BM306" s="203" t="s">
        <v>580</v>
      </c>
    </row>
    <row r="307" spans="2:51" s="13" customFormat="1" ht="33.75">
      <c r="B307" s="217"/>
      <c r="C307" s="218"/>
      <c r="D307" s="207" t="s">
        <v>208</v>
      </c>
      <c r="E307" s="219" t="s">
        <v>1</v>
      </c>
      <c r="F307" s="220" t="s">
        <v>581</v>
      </c>
      <c r="G307" s="218"/>
      <c r="H307" s="219" t="s">
        <v>1</v>
      </c>
      <c r="I307" s="221"/>
      <c r="J307" s="218"/>
      <c r="K307" s="218"/>
      <c r="L307" s="222"/>
      <c r="M307" s="223"/>
      <c r="N307" s="224"/>
      <c r="O307" s="224"/>
      <c r="P307" s="224"/>
      <c r="Q307" s="224"/>
      <c r="R307" s="224"/>
      <c r="S307" s="224"/>
      <c r="T307" s="225"/>
      <c r="AT307" s="226" t="s">
        <v>208</v>
      </c>
      <c r="AU307" s="226" t="s">
        <v>89</v>
      </c>
      <c r="AV307" s="13" t="s">
        <v>21</v>
      </c>
      <c r="AW307" s="13" t="s">
        <v>36</v>
      </c>
      <c r="AX307" s="13" t="s">
        <v>80</v>
      </c>
      <c r="AY307" s="226" t="s">
        <v>149</v>
      </c>
    </row>
    <row r="308" spans="2:51" s="13" customFormat="1" ht="33.75">
      <c r="B308" s="217"/>
      <c r="C308" s="218"/>
      <c r="D308" s="207" t="s">
        <v>208</v>
      </c>
      <c r="E308" s="219" t="s">
        <v>1</v>
      </c>
      <c r="F308" s="220" t="s">
        <v>582</v>
      </c>
      <c r="G308" s="218"/>
      <c r="H308" s="219" t="s">
        <v>1</v>
      </c>
      <c r="I308" s="221"/>
      <c r="J308" s="218"/>
      <c r="K308" s="218"/>
      <c r="L308" s="222"/>
      <c r="M308" s="223"/>
      <c r="N308" s="224"/>
      <c r="O308" s="224"/>
      <c r="P308" s="224"/>
      <c r="Q308" s="224"/>
      <c r="R308" s="224"/>
      <c r="S308" s="224"/>
      <c r="T308" s="225"/>
      <c r="AT308" s="226" t="s">
        <v>208</v>
      </c>
      <c r="AU308" s="226" t="s">
        <v>89</v>
      </c>
      <c r="AV308" s="13" t="s">
        <v>21</v>
      </c>
      <c r="AW308" s="13" t="s">
        <v>36</v>
      </c>
      <c r="AX308" s="13" t="s">
        <v>80</v>
      </c>
      <c r="AY308" s="226" t="s">
        <v>149</v>
      </c>
    </row>
    <row r="309" spans="2:51" s="13" customFormat="1" ht="33.75">
      <c r="B309" s="217"/>
      <c r="C309" s="218"/>
      <c r="D309" s="207" t="s">
        <v>208</v>
      </c>
      <c r="E309" s="219" t="s">
        <v>1</v>
      </c>
      <c r="F309" s="220" t="s">
        <v>583</v>
      </c>
      <c r="G309" s="218"/>
      <c r="H309" s="219" t="s">
        <v>1</v>
      </c>
      <c r="I309" s="221"/>
      <c r="J309" s="218"/>
      <c r="K309" s="218"/>
      <c r="L309" s="222"/>
      <c r="M309" s="223"/>
      <c r="N309" s="224"/>
      <c r="O309" s="224"/>
      <c r="P309" s="224"/>
      <c r="Q309" s="224"/>
      <c r="R309" s="224"/>
      <c r="S309" s="224"/>
      <c r="T309" s="225"/>
      <c r="AT309" s="226" t="s">
        <v>208</v>
      </c>
      <c r="AU309" s="226" t="s">
        <v>89</v>
      </c>
      <c r="AV309" s="13" t="s">
        <v>21</v>
      </c>
      <c r="AW309" s="13" t="s">
        <v>36</v>
      </c>
      <c r="AX309" s="13" t="s">
        <v>80</v>
      </c>
      <c r="AY309" s="226" t="s">
        <v>149</v>
      </c>
    </row>
    <row r="310" spans="2:51" s="13" customFormat="1" ht="11.25">
      <c r="B310" s="217"/>
      <c r="C310" s="218"/>
      <c r="D310" s="207" t="s">
        <v>208</v>
      </c>
      <c r="E310" s="219" t="s">
        <v>1</v>
      </c>
      <c r="F310" s="220" t="s">
        <v>584</v>
      </c>
      <c r="G310" s="218"/>
      <c r="H310" s="219" t="s">
        <v>1</v>
      </c>
      <c r="I310" s="221"/>
      <c r="J310" s="218"/>
      <c r="K310" s="218"/>
      <c r="L310" s="222"/>
      <c r="M310" s="223"/>
      <c r="N310" s="224"/>
      <c r="O310" s="224"/>
      <c r="P310" s="224"/>
      <c r="Q310" s="224"/>
      <c r="R310" s="224"/>
      <c r="S310" s="224"/>
      <c r="T310" s="225"/>
      <c r="AT310" s="226" t="s">
        <v>208</v>
      </c>
      <c r="AU310" s="226" t="s">
        <v>89</v>
      </c>
      <c r="AV310" s="13" t="s">
        <v>21</v>
      </c>
      <c r="AW310" s="13" t="s">
        <v>36</v>
      </c>
      <c r="AX310" s="13" t="s">
        <v>80</v>
      </c>
      <c r="AY310" s="226" t="s">
        <v>149</v>
      </c>
    </row>
    <row r="311" spans="2:51" s="12" customFormat="1" ht="11.25">
      <c r="B311" s="205"/>
      <c r="C311" s="206"/>
      <c r="D311" s="207" t="s">
        <v>208</v>
      </c>
      <c r="E311" s="208" t="s">
        <v>1</v>
      </c>
      <c r="F311" s="209" t="s">
        <v>21</v>
      </c>
      <c r="G311" s="206"/>
      <c r="H311" s="210">
        <v>1</v>
      </c>
      <c r="I311" s="211"/>
      <c r="J311" s="206"/>
      <c r="K311" s="206"/>
      <c r="L311" s="212"/>
      <c r="M311" s="213"/>
      <c r="N311" s="214"/>
      <c r="O311" s="214"/>
      <c r="P311" s="214"/>
      <c r="Q311" s="214"/>
      <c r="R311" s="214"/>
      <c r="S311" s="214"/>
      <c r="T311" s="215"/>
      <c r="AT311" s="216" t="s">
        <v>208</v>
      </c>
      <c r="AU311" s="216" t="s">
        <v>89</v>
      </c>
      <c r="AV311" s="12" t="s">
        <v>89</v>
      </c>
      <c r="AW311" s="12" t="s">
        <v>36</v>
      </c>
      <c r="AX311" s="12" t="s">
        <v>21</v>
      </c>
      <c r="AY311" s="216" t="s">
        <v>149</v>
      </c>
    </row>
    <row r="312" spans="2:65" s="1" customFormat="1" ht="24" customHeight="1">
      <c r="B312" s="34"/>
      <c r="C312" s="192" t="s">
        <v>585</v>
      </c>
      <c r="D312" s="192" t="s">
        <v>151</v>
      </c>
      <c r="E312" s="193" t="s">
        <v>586</v>
      </c>
      <c r="F312" s="194" t="s">
        <v>587</v>
      </c>
      <c r="G312" s="195" t="s">
        <v>573</v>
      </c>
      <c r="H312" s="196">
        <v>1</v>
      </c>
      <c r="I312" s="197"/>
      <c r="J312" s="198">
        <f>ROUND(I312*H312,2)</f>
        <v>0</v>
      </c>
      <c r="K312" s="194" t="s">
        <v>574</v>
      </c>
      <c r="L312" s="38"/>
      <c r="M312" s="199" t="s">
        <v>1</v>
      </c>
      <c r="N312" s="200" t="s">
        <v>45</v>
      </c>
      <c r="O312" s="66"/>
      <c r="P312" s="201">
        <f>O312*H312</f>
        <v>0</v>
      </c>
      <c r="Q312" s="201">
        <v>0</v>
      </c>
      <c r="R312" s="201">
        <f>Q312*H312</f>
        <v>0</v>
      </c>
      <c r="S312" s="201">
        <v>0</v>
      </c>
      <c r="T312" s="202">
        <f>S312*H312</f>
        <v>0</v>
      </c>
      <c r="AR312" s="203" t="s">
        <v>575</v>
      </c>
      <c r="AT312" s="203" t="s">
        <v>151</v>
      </c>
      <c r="AU312" s="203" t="s">
        <v>89</v>
      </c>
      <c r="AY312" s="17" t="s">
        <v>149</v>
      </c>
      <c r="BE312" s="204">
        <f>IF(N312="základní",J312,0)</f>
        <v>0</v>
      </c>
      <c r="BF312" s="204">
        <f>IF(N312="snížená",J312,0)</f>
        <v>0</v>
      </c>
      <c r="BG312" s="204">
        <f>IF(N312="zákl. přenesená",J312,0)</f>
        <v>0</v>
      </c>
      <c r="BH312" s="204">
        <f>IF(N312="sníž. přenesená",J312,0)</f>
        <v>0</v>
      </c>
      <c r="BI312" s="204">
        <f>IF(N312="nulová",J312,0)</f>
        <v>0</v>
      </c>
      <c r="BJ312" s="17" t="s">
        <v>21</v>
      </c>
      <c r="BK312" s="204">
        <f>ROUND(I312*H312,2)</f>
        <v>0</v>
      </c>
      <c r="BL312" s="17" t="s">
        <v>575</v>
      </c>
      <c r="BM312" s="203" t="s">
        <v>588</v>
      </c>
    </row>
    <row r="313" spans="2:65" s="1" customFormat="1" ht="72" customHeight="1">
      <c r="B313" s="34"/>
      <c r="C313" s="192" t="s">
        <v>589</v>
      </c>
      <c r="D313" s="192" t="s">
        <v>151</v>
      </c>
      <c r="E313" s="193" t="s">
        <v>590</v>
      </c>
      <c r="F313" s="194" t="s">
        <v>591</v>
      </c>
      <c r="G313" s="195" t="s">
        <v>573</v>
      </c>
      <c r="H313" s="196">
        <v>1</v>
      </c>
      <c r="I313" s="197"/>
      <c r="J313" s="198">
        <f>ROUND(I313*H313,2)</f>
        <v>0</v>
      </c>
      <c r="K313" s="194" t="s">
        <v>574</v>
      </c>
      <c r="L313" s="38"/>
      <c r="M313" s="199" t="s">
        <v>1</v>
      </c>
      <c r="N313" s="200" t="s">
        <v>45</v>
      </c>
      <c r="O313" s="66"/>
      <c r="P313" s="201">
        <f>O313*H313</f>
        <v>0</v>
      </c>
      <c r="Q313" s="201">
        <v>0</v>
      </c>
      <c r="R313" s="201">
        <f>Q313*H313</f>
        <v>0</v>
      </c>
      <c r="S313" s="201">
        <v>0</v>
      </c>
      <c r="T313" s="202">
        <f>S313*H313</f>
        <v>0</v>
      </c>
      <c r="AR313" s="203" t="s">
        <v>575</v>
      </c>
      <c r="AT313" s="203" t="s">
        <v>151</v>
      </c>
      <c r="AU313" s="203" t="s">
        <v>89</v>
      </c>
      <c r="AY313" s="17" t="s">
        <v>149</v>
      </c>
      <c r="BE313" s="204">
        <f>IF(N313="základní",J313,0)</f>
        <v>0</v>
      </c>
      <c r="BF313" s="204">
        <f>IF(N313="snížená",J313,0)</f>
        <v>0</v>
      </c>
      <c r="BG313" s="204">
        <f>IF(N313="zákl. přenesená",J313,0)</f>
        <v>0</v>
      </c>
      <c r="BH313" s="204">
        <f>IF(N313="sníž. přenesená",J313,0)</f>
        <v>0</v>
      </c>
      <c r="BI313" s="204">
        <f>IF(N313="nulová",J313,0)</f>
        <v>0</v>
      </c>
      <c r="BJ313" s="17" t="s">
        <v>21</v>
      </c>
      <c r="BK313" s="204">
        <f>ROUND(I313*H313,2)</f>
        <v>0</v>
      </c>
      <c r="BL313" s="17" t="s">
        <v>575</v>
      </c>
      <c r="BM313" s="203" t="s">
        <v>592</v>
      </c>
    </row>
    <row r="314" spans="2:63" s="11" customFormat="1" ht="22.5" customHeight="1">
      <c r="B314" s="176"/>
      <c r="C314" s="177"/>
      <c r="D314" s="178" t="s">
        <v>79</v>
      </c>
      <c r="E314" s="190" t="s">
        <v>593</v>
      </c>
      <c r="F314" s="190" t="s">
        <v>594</v>
      </c>
      <c r="G314" s="177"/>
      <c r="H314" s="177"/>
      <c r="I314" s="180"/>
      <c r="J314" s="191">
        <f>BK314</f>
        <v>0</v>
      </c>
      <c r="K314" s="177"/>
      <c r="L314" s="182"/>
      <c r="M314" s="183"/>
      <c r="N314" s="184"/>
      <c r="O314" s="184"/>
      <c r="P314" s="185">
        <f>SUM(P315:P322)</f>
        <v>0</v>
      </c>
      <c r="Q314" s="184"/>
      <c r="R314" s="185">
        <f>SUM(R315:R322)</f>
        <v>0</v>
      </c>
      <c r="S314" s="184"/>
      <c r="T314" s="186">
        <f>SUM(T315:T322)</f>
        <v>0</v>
      </c>
      <c r="AR314" s="187" t="s">
        <v>168</v>
      </c>
      <c r="AT314" s="188" t="s">
        <v>79</v>
      </c>
      <c r="AU314" s="188" t="s">
        <v>21</v>
      </c>
      <c r="AY314" s="187" t="s">
        <v>149</v>
      </c>
      <c r="BK314" s="189">
        <f>SUM(BK315:BK322)</f>
        <v>0</v>
      </c>
    </row>
    <row r="315" spans="2:65" s="1" customFormat="1" ht="16.5" customHeight="1">
      <c r="B315" s="34"/>
      <c r="C315" s="192" t="s">
        <v>595</v>
      </c>
      <c r="D315" s="192" t="s">
        <v>151</v>
      </c>
      <c r="E315" s="193" t="s">
        <v>596</v>
      </c>
      <c r="F315" s="194" t="s">
        <v>597</v>
      </c>
      <c r="G315" s="195" t="s">
        <v>573</v>
      </c>
      <c r="H315" s="196">
        <v>1</v>
      </c>
      <c r="I315" s="197"/>
      <c r="J315" s="198">
        <f>ROUND(I315*H315,2)</f>
        <v>0</v>
      </c>
      <c r="K315" s="194" t="s">
        <v>574</v>
      </c>
      <c r="L315" s="38"/>
      <c r="M315" s="199" t="s">
        <v>1</v>
      </c>
      <c r="N315" s="200" t="s">
        <v>45</v>
      </c>
      <c r="O315" s="66"/>
      <c r="P315" s="201">
        <f>O315*H315</f>
        <v>0</v>
      </c>
      <c r="Q315" s="201">
        <v>0</v>
      </c>
      <c r="R315" s="201">
        <f>Q315*H315</f>
        <v>0</v>
      </c>
      <c r="S315" s="201">
        <v>0</v>
      </c>
      <c r="T315" s="202">
        <f>S315*H315</f>
        <v>0</v>
      </c>
      <c r="AR315" s="203" t="s">
        <v>575</v>
      </c>
      <c r="AT315" s="203" t="s">
        <v>151</v>
      </c>
      <c r="AU315" s="203" t="s">
        <v>89</v>
      </c>
      <c r="AY315" s="17" t="s">
        <v>149</v>
      </c>
      <c r="BE315" s="204">
        <f>IF(N315="základní",J315,0)</f>
        <v>0</v>
      </c>
      <c r="BF315" s="204">
        <f>IF(N315="snížená",J315,0)</f>
        <v>0</v>
      </c>
      <c r="BG315" s="204">
        <f>IF(N315="zákl. přenesená",J315,0)</f>
        <v>0</v>
      </c>
      <c r="BH315" s="204">
        <f>IF(N315="sníž. přenesená",J315,0)</f>
        <v>0</v>
      </c>
      <c r="BI315" s="204">
        <f>IF(N315="nulová",J315,0)</f>
        <v>0</v>
      </c>
      <c r="BJ315" s="17" t="s">
        <v>21</v>
      </c>
      <c r="BK315" s="204">
        <f>ROUND(I315*H315,2)</f>
        <v>0</v>
      </c>
      <c r="BL315" s="17" t="s">
        <v>575</v>
      </c>
      <c r="BM315" s="203" t="s">
        <v>598</v>
      </c>
    </row>
    <row r="316" spans="2:65" s="1" customFormat="1" ht="16.5" customHeight="1">
      <c r="B316" s="34"/>
      <c r="C316" s="192" t="s">
        <v>599</v>
      </c>
      <c r="D316" s="192" t="s">
        <v>151</v>
      </c>
      <c r="E316" s="193" t="s">
        <v>600</v>
      </c>
      <c r="F316" s="194" t="s">
        <v>601</v>
      </c>
      <c r="G316" s="195" t="s">
        <v>573</v>
      </c>
      <c r="H316" s="196">
        <v>1</v>
      </c>
      <c r="I316" s="197"/>
      <c r="J316" s="198">
        <f>ROUND(I316*H316,2)</f>
        <v>0</v>
      </c>
      <c r="K316" s="194" t="s">
        <v>574</v>
      </c>
      <c r="L316" s="38"/>
      <c r="M316" s="199" t="s">
        <v>1</v>
      </c>
      <c r="N316" s="200" t="s">
        <v>45</v>
      </c>
      <c r="O316" s="66"/>
      <c r="P316" s="201">
        <f>O316*H316</f>
        <v>0</v>
      </c>
      <c r="Q316" s="201">
        <v>0</v>
      </c>
      <c r="R316" s="201">
        <f>Q316*H316</f>
        <v>0</v>
      </c>
      <c r="S316" s="201">
        <v>0</v>
      </c>
      <c r="T316" s="202">
        <f>S316*H316</f>
        <v>0</v>
      </c>
      <c r="AR316" s="203" t="s">
        <v>575</v>
      </c>
      <c r="AT316" s="203" t="s">
        <v>151</v>
      </c>
      <c r="AU316" s="203" t="s">
        <v>89</v>
      </c>
      <c r="AY316" s="17" t="s">
        <v>149</v>
      </c>
      <c r="BE316" s="204">
        <f>IF(N316="základní",J316,0)</f>
        <v>0</v>
      </c>
      <c r="BF316" s="204">
        <f>IF(N316="snížená",J316,0)</f>
        <v>0</v>
      </c>
      <c r="BG316" s="204">
        <f>IF(N316="zákl. přenesená",J316,0)</f>
        <v>0</v>
      </c>
      <c r="BH316" s="204">
        <f>IF(N316="sníž. přenesená",J316,0)</f>
        <v>0</v>
      </c>
      <c r="BI316" s="204">
        <f>IF(N316="nulová",J316,0)</f>
        <v>0</v>
      </c>
      <c r="BJ316" s="17" t="s">
        <v>21</v>
      </c>
      <c r="BK316" s="204">
        <f>ROUND(I316*H316,2)</f>
        <v>0</v>
      </c>
      <c r="BL316" s="17" t="s">
        <v>575</v>
      </c>
      <c r="BM316" s="203" t="s">
        <v>602</v>
      </c>
    </row>
    <row r="317" spans="2:65" s="1" customFormat="1" ht="24" customHeight="1">
      <c r="B317" s="34"/>
      <c r="C317" s="192" t="s">
        <v>603</v>
      </c>
      <c r="D317" s="192" t="s">
        <v>151</v>
      </c>
      <c r="E317" s="193" t="s">
        <v>604</v>
      </c>
      <c r="F317" s="194" t="s">
        <v>605</v>
      </c>
      <c r="G317" s="195" t="s">
        <v>573</v>
      </c>
      <c r="H317" s="196">
        <v>1</v>
      </c>
      <c r="I317" s="197"/>
      <c r="J317" s="198">
        <f>ROUND(I317*H317,2)</f>
        <v>0</v>
      </c>
      <c r="K317" s="194" t="s">
        <v>574</v>
      </c>
      <c r="L317" s="38"/>
      <c r="M317" s="199" t="s">
        <v>1</v>
      </c>
      <c r="N317" s="200" t="s">
        <v>45</v>
      </c>
      <c r="O317" s="66"/>
      <c r="P317" s="201">
        <f>O317*H317</f>
        <v>0</v>
      </c>
      <c r="Q317" s="201">
        <v>0</v>
      </c>
      <c r="R317" s="201">
        <f>Q317*H317</f>
        <v>0</v>
      </c>
      <c r="S317" s="201">
        <v>0</v>
      </c>
      <c r="T317" s="202">
        <f>S317*H317</f>
        <v>0</v>
      </c>
      <c r="AR317" s="203" t="s">
        <v>575</v>
      </c>
      <c r="AT317" s="203" t="s">
        <v>151</v>
      </c>
      <c r="AU317" s="203" t="s">
        <v>89</v>
      </c>
      <c r="AY317" s="17" t="s">
        <v>149</v>
      </c>
      <c r="BE317" s="204">
        <f>IF(N317="základní",J317,0)</f>
        <v>0</v>
      </c>
      <c r="BF317" s="204">
        <f>IF(N317="snížená",J317,0)</f>
        <v>0</v>
      </c>
      <c r="BG317" s="204">
        <f>IF(N317="zákl. přenesená",J317,0)</f>
        <v>0</v>
      </c>
      <c r="BH317" s="204">
        <f>IF(N317="sníž. přenesená",J317,0)</f>
        <v>0</v>
      </c>
      <c r="BI317" s="204">
        <f>IF(N317="nulová",J317,0)</f>
        <v>0</v>
      </c>
      <c r="BJ317" s="17" t="s">
        <v>21</v>
      </c>
      <c r="BK317" s="204">
        <f>ROUND(I317*H317,2)</f>
        <v>0</v>
      </c>
      <c r="BL317" s="17" t="s">
        <v>575</v>
      </c>
      <c r="BM317" s="203" t="s">
        <v>606</v>
      </c>
    </row>
    <row r="318" spans="2:51" s="13" customFormat="1" ht="33.75">
      <c r="B318" s="217"/>
      <c r="C318" s="218"/>
      <c r="D318" s="207" t="s">
        <v>208</v>
      </c>
      <c r="E318" s="219" t="s">
        <v>1</v>
      </c>
      <c r="F318" s="220" t="s">
        <v>607</v>
      </c>
      <c r="G318" s="218"/>
      <c r="H318" s="219" t="s">
        <v>1</v>
      </c>
      <c r="I318" s="221"/>
      <c r="J318" s="218"/>
      <c r="K318" s="218"/>
      <c r="L318" s="222"/>
      <c r="M318" s="223"/>
      <c r="N318" s="224"/>
      <c r="O318" s="224"/>
      <c r="P318" s="224"/>
      <c r="Q318" s="224"/>
      <c r="R318" s="224"/>
      <c r="S318" s="224"/>
      <c r="T318" s="225"/>
      <c r="AT318" s="226" t="s">
        <v>208</v>
      </c>
      <c r="AU318" s="226" t="s">
        <v>89</v>
      </c>
      <c r="AV318" s="13" t="s">
        <v>21</v>
      </c>
      <c r="AW318" s="13" t="s">
        <v>36</v>
      </c>
      <c r="AX318" s="13" t="s">
        <v>80</v>
      </c>
      <c r="AY318" s="226" t="s">
        <v>149</v>
      </c>
    </row>
    <row r="319" spans="2:51" s="13" customFormat="1" ht="33.75">
      <c r="B319" s="217"/>
      <c r="C319" s="218"/>
      <c r="D319" s="207" t="s">
        <v>208</v>
      </c>
      <c r="E319" s="219" t="s">
        <v>1</v>
      </c>
      <c r="F319" s="220" t="s">
        <v>608</v>
      </c>
      <c r="G319" s="218"/>
      <c r="H319" s="219" t="s">
        <v>1</v>
      </c>
      <c r="I319" s="221"/>
      <c r="J319" s="218"/>
      <c r="K319" s="218"/>
      <c r="L319" s="222"/>
      <c r="M319" s="223"/>
      <c r="N319" s="224"/>
      <c r="O319" s="224"/>
      <c r="P319" s="224"/>
      <c r="Q319" s="224"/>
      <c r="R319" s="224"/>
      <c r="S319" s="224"/>
      <c r="T319" s="225"/>
      <c r="AT319" s="226" t="s">
        <v>208</v>
      </c>
      <c r="AU319" s="226" t="s">
        <v>89</v>
      </c>
      <c r="AV319" s="13" t="s">
        <v>21</v>
      </c>
      <c r="AW319" s="13" t="s">
        <v>36</v>
      </c>
      <c r="AX319" s="13" t="s">
        <v>80</v>
      </c>
      <c r="AY319" s="226" t="s">
        <v>149</v>
      </c>
    </row>
    <row r="320" spans="2:51" s="13" customFormat="1" ht="33.75">
      <c r="B320" s="217"/>
      <c r="C320" s="218"/>
      <c r="D320" s="207" t="s">
        <v>208</v>
      </c>
      <c r="E320" s="219" t="s">
        <v>1</v>
      </c>
      <c r="F320" s="220" t="s">
        <v>609</v>
      </c>
      <c r="G320" s="218"/>
      <c r="H320" s="219" t="s">
        <v>1</v>
      </c>
      <c r="I320" s="221"/>
      <c r="J320" s="218"/>
      <c r="K320" s="218"/>
      <c r="L320" s="222"/>
      <c r="M320" s="223"/>
      <c r="N320" s="224"/>
      <c r="O320" s="224"/>
      <c r="P320" s="224"/>
      <c r="Q320" s="224"/>
      <c r="R320" s="224"/>
      <c r="S320" s="224"/>
      <c r="T320" s="225"/>
      <c r="AT320" s="226" t="s">
        <v>208</v>
      </c>
      <c r="AU320" s="226" t="s">
        <v>89</v>
      </c>
      <c r="AV320" s="13" t="s">
        <v>21</v>
      </c>
      <c r="AW320" s="13" t="s">
        <v>36</v>
      </c>
      <c r="AX320" s="13" t="s">
        <v>80</v>
      </c>
      <c r="AY320" s="226" t="s">
        <v>149</v>
      </c>
    </row>
    <row r="321" spans="2:51" s="12" customFormat="1" ht="11.25">
      <c r="B321" s="205"/>
      <c r="C321" s="206"/>
      <c r="D321" s="207" t="s">
        <v>208</v>
      </c>
      <c r="E321" s="208" t="s">
        <v>1</v>
      </c>
      <c r="F321" s="209" t="s">
        <v>21</v>
      </c>
      <c r="G321" s="206"/>
      <c r="H321" s="210">
        <v>1</v>
      </c>
      <c r="I321" s="211"/>
      <c r="J321" s="206"/>
      <c r="K321" s="206"/>
      <c r="L321" s="212"/>
      <c r="M321" s="213"/>
      <c r="N321" s="214"/>
      <c r="O321" s="214"/>
      <c r="P321" s="214"/>
      <c r="Q321" s="214"/>
      <c r="R321" s="214"/>
      <c r="S321" s="214"/>
      <c r="T321" s="215"/>
      <c r="AT321" s="216" t="s">
        <v>208</v>
      </c>
      <c r="AU321" s="216" t="s">
        <v>89</v>
      </c>
      <c r="AV321" s="12" t="s">
        <v>89</v>
      </c>
      <c r="AW321" s="12" t="s">
        <v>36</v>
      </c>
      <c r="AX321" s="12" t="s">
        <v>21</v>
      </c>
      <c r="AY321" s="216" t="s">
        <v>149</v>
      </c>
    </row>
    <row r="322" spans="2:65" s="1" customFormat="1" ht="16.5" customHeight="1">
      <c r="B322" s="34"/>
      <c r="C322" s="192" t="s">
        <v>610</v>
      </c>
      <c r="D322" s="192" t="s">
        <v>151</v>
      </c>
      <c r="E322" s="193" t="s">
        <v>611</v>
      </c>
      <c r="F322" s="194" t="s">
        <v>612</v>
      </c>
      <c r="G322" s="195" t="s">
        <v>573</v>
      </c>
      <c r="H322" s="196">
        <v>1</v>
      </c>
      <c r="I322" s="197"/>
      <c r="J322" s="198">
        <f>ROUND(I322*H322,2)</f>
        <v>0</v>
      </c>
      <c r="K322" s="194" t="s">
        <v>574</v>
      </c>
      <c r="L322" s="38"/>
      <c r="M322" s="199" t="s">
        <v>1</v>
      </c>
      <c r="N322" s="200" t="s">
        <v>45</v>
      </c>
      <c r="O322" s="66"/>
      <c r="P322" s="201">
        <f>O322*H322</f>
        <v>0</v>
      </c>
      <c r="Q322" s="201">
        <v>0</v>
      </c>
      <c r="R322" s="201">
        <f>Q322*H322</f>
        <v>0</v>
      </c>
      <c r="S322" s="201">
        <v>0</v>
      </c>
      <c r="T322" s="202">
        <f>S322*H322</f>
        <v>0</v>
      </c>
      <c r="AR322" s="203" t="s">
        <v>575</v>
      </c>
      <c r="AT322" s="203" t="s">
        <v>151</v>
      </c>
      <c r="AU322" s="203" t="s">
        <v>89</v>
      </c>
      <c r="AY322" s="17" t="s">
        <v>149</v>
      </c>
      <c r="BE322" s="204">
        <f>IF(N322="základní",J322,0)</f>
        <v>0</v>
      </c>
      <c r="BF322" s="204">
        <f>IF(N322="snížená",J322,0)</f>
        <v>0</v>
      </c>
      <c r="BG322" s="204">
        <f>IF(N322="zákl. přenesená",J322,0)</f>
        <v>0</v>
      </c>
      <c r="BH322" s="204">
        <f>IF(N322="sníž. přenesená",J322,0)</f>
        <v>0</v>
      </c>
      <c r="BI322" s="204">
        <f>IF(N322="nulová",J322,0)</f>
        <v>0</v>
      </c>
      <c r="BJ322" s="17" t="s">
        <v>21</v>
      </c>
      <c r="BK322" s="204">
        <f>ROUND(I322*H322,2)</f>
        <v>0</v>
      </c>
      <c r="BL322" s="17" t="s">
        <v>575</v>
      </c>
      <c r="BM322" s="203" t="s">
        <v>613</v>
      </c>
    </row>
    <row r="323" spans="2:63" s="11" customFormat="1" ht="22.5" customHeight="1">
      <c r="B323" s="176"/>
      <c r="C323" s="177"/>
      <c r="D323" s="178" t="s">
        <v>79</v>
      </c>
      <c r="E323" s="190" t="s">
        <v>614</v>
      </c>
      <c r="F323" s="190" t="s">
        <v>615</v>
      </c>
      <c r="G323" s="177"/>
      <c r="H323" s="177"/>
      <c r="I323" s="180"/>
      <c r="J323" s="191">
        <f>BK323</f>
        <v>0</v>
      </c>
      <c r="K323" s="177"/>
      <c r="L323" s="182"/>
      <c r="M323" s="183"/>
      <c r="N323" s="184"/>
      <c r="O323" s="184"/>
      <c r="P323" s="185">
        <f>SUM(P324:P328)</f>
        <v>0</v>
      </c>
      <c r="Q323" s="184"/>
      <c r="R323" s="185">
        <f>SUM(R324:R328)</f>
        <v>0</v>
      </c>
      <c r="S323" s="184"/>
      <c r="T323" s="186">
        <f>SUM(T324:T328)</f>
        <v>0</v>
      </c>
      <c r="AR323" s="187" t="s">
        <v>168</v>
      </c>
      <c r="AT323" s="188" t="s">
        <v>79</v>
      </c>
      <c r="AU323" s="188" t="s">
        <v>21</v>
      </c>
      <c r="AY323" s="187" t="s">
        <v>149</v>
      </c>
      <c r="BK323" s="189">
        <f>SUM(BK324:BK328)</f>
        <v>0</v>
      </c>
    </row>
    <row r="324" spans="2:65" s="1" customFormat="1" ht="24" customHeight="1">
      <c r="B324" s="34"/>
      <c r="C324" s="192" t="s">
        <v>616</v>
      </c>
      <c r="D324" s="192" t="s">
        <v>151</v>
      </c>
      <c r="E324" s="193" t="s">
        <v>617</v>
      </c>
      <c r="F324" s="194" t="s">
        <v>618</v>
      </c>
      <c r="G324" s="195" t="s">
        <v>573</v>
      </c>
      <c r="H324" s="196">
        <v>1</v>
      </c>
      <c r="I324" s="197"/>
      <c r="J324" s="198">
        <f>ROUND(I324*H324,2)</f>
        <v>0</v>
      </c>
      <c r="K324" s="194" t="s">
        <v>1</v>
      </c>
      <c r="L324" s="38"/>
      <c r="M324" s="199" t="s">
        <v>1</v>
      </c>
      <c r="N324" s="200" t="s">
        <v>45</v>
      </c>
      <c r="O324" s="66"/>
      <c r="P324" s="201">
        <f>O324*H324</f>
        <v>0</v>
      </c>
      <c r="Q324" s="201">
        <v>0</v>
      </c>
      <c r="R324" s="201">
        <f>Q324*H324</f>
        <v>0</v>
      </c>
      <c r="S324" s="201">
        <v>0</v>
      </c>
      <c r="T324" s="202">
        <f>S324*H324</f>
        <v>0</v>
      </c>
      <c r="AR324" s="203" t="s">
        <v>575</v>
      </c>
      <c r="AT324" s="203" t="s">
        <v>151</v>
      </c>
      <c r="AU324" s="203" t="s">
        <v>89</v>
      </c>
      <c r="AY324" s="17" t="s">
        <v>149</v>
      </c>
      <c r="BE324" s="204">
        <f>IF(N324="základní",J324,0)</f>
        <v>0</v>
      </c>
      <c r="BF324" s="204">
        <f>IF(N324="snížená",J324,0)</f>
        <v>0</v>
      </c>
      <c r="BG324" s="204">
        <f>IF(N324="zákl. přenesená",J324,0)</f>
        <v>0</v>
      </c>
      <c r="BH324" s="204">
        <f>IF(N324="sníž. přenesená",J324,0)</f>
        <v>0</v>
      </c>
      <c r="BI324" s="204">
        <f>IF(N324="nulová",J324,0)</f>
        <v>0</v>
      </c>
      <c r="BJ324" s="17" t="s">
        <v>21</v>
      </c>
      <c r="BK324" s="204">
        <f>ROUND(I324*H324,2)</f>
        <v>0</v>
      </c>
      <c r="BL324" s="17" t="s">
        <v>575</v>
      </c>
      <c r="BM324" s="203" t="s">
        <v>619</v>
      </c>
    </row>
    <row r="325" spans="2:51" s="13" customFormat="1" ht="33.75">
      <c r="B325" s="217"/>
      <c r="C325" s="218"/>
      <c r="D325" s="207" t="s">
        <v>208</v>
      </c>
      <c r="E325" s="219" t="s">
        <v>1</v>
      </c>
      <c r="F325" s="220" t="s">
        <v>620</v>
      </c>
      <c r="G325" s="218"/>
      <c r="H325" s="219" t="s">
        <v>1</v>
      </c>
      <c r="I325" s="221"/>
      <c r="J325" s="218"/>
      <c r="K325" s="218"/>
      <c r="L325" s="222"/>
      <c r="M325" s="223"/>
      <c r="N325" s="224"/>
      <c r="O325" s="224"/>
      <c r="P325" s="224"/>
      <c r="Q325" s="224"/>
      <c r="R325" s="224"/>
      <c r="S325" s="224"/>
      <c r="T325" s="225"/>
      <c r="AT325" s="226" t="s">
        <v>208</v>
      </c>
      <c r="AU325" s="226" t="s">
        <v>89</v>
      </c>
      <c r="AV325" s="13" t="s">
        <v>21</v>
      </c>
      <c r="AW325" s="13" t="s">
        <v>36</v>
      </c>
      <c r="AX325" s="13" t="s">
        <v>80</v>
      </c>
      <c r="AY325" s="226" t="s">
        <v>149</v>
      </c>
    </row>
    <row r="326" spans="2:51" s="13" customFormat="1" ht="22.5">
      <c r="B326" s="217"/>
      <c r="C326" s="218"/>
      <c r="D326" s="207" t="s">
        <v>208</v>
      </c>
      <c r="E326" s="219" t="s">
        <v>1</v>
      </c>
      <c r="F326" s="220" t="s">
        <v>621</v>
      </c>
      <c r="G326" s="218"/>
      <c r="H326" s="219" t="s">
        <v>1</v>
      </c>
      <c r="I326" s="221"/>
      <c r="J326" s="218"/>
      <c r="K326" s="218"/>
      <c r="L326" s="222"/>
      <c r="M326" s="223"/>
      <c r="N326" s="224"/>
      <c r="O326" s="224"/>
      <c r="P326" s="224"/>
      <c r="Q326" s="224"/>
      <c r="R326" s="224"/>
      <c r="S326" s="224"/>
      <c r="T326" s="225"/>
      <c r="AT326" s="226" t="s">
        <v>208</v>
      </c>
      <c r="AU326" s="226" t="s">
        <v>89</v>
      </c>
      <c r="AV326" s="13" t="s">
        <v>21</v>
      </c>
      <c r="AW326" s="13" t="s">
        <v>36</v>
      </c>
      <c r="AX326" s="13" t="s">
        <v>80</v>
      </c>
      <c r="AY326" s="226" t="s">
        <v>149</v>
      </c>
    </row>
    <row r="327" spans="2:51" s="12" customFormat="1" ht="11.25">
      <c r="B327" s="205"/>
      <c r="C327" s="206"/>
      <c r="D327" s="207" t="s">
        <v>208</v>
      </c>
      <c r="E327" s="208" t="s">
        <v>1</v>
      </c>
      <c r="F327" s="209" t="s">
        <v>21</v>
      </c>
      <c r="G327" s="206"/>
      <c r="H327" s="210">
        <v>1</v>
      </c>
      <c r="I327" s="211"/>
      <c r="J327" s="206"/>
      <c r="K327" s="206"/>
      <c r="L327" s="212"/>
      <c r="M327" s="213"/>
      <c r="N327" s="214"/>
      <c r="O327" s="214"/>
      <c r="P327" s="214"/>
      <c r="Q327" s="214"/>
      <c r="R327" s="214"/>
      <c r="S327" s="214"/>
      <c r="T327" s="215"/>
      <c r="AT327" s="216" t="s">
        <v>208</v>
      </c>
      <c r="AU327" s="216" t="s">
        <v>89</v>
      </c>
      <c r="AV327" s="12" t="s">
        <v>89</v>
      </c>
      <c r="AW327" s="12" t="s">
        <v>36</v>
      </c>
      <c r="AX327" s="12" t="s">
        <v>21</v>
      </c>
      <c r="AY327" s="216" t="s">
        <v>149</v>
      </c>
    </row>
    <row r="328" spans="2:65" s="1" customFormat="1" ht="16.5" customHeight="1">
      <c r="B328" s="34"/>
      <c r="C328" s="192" t="s">
        <v>622</v>
      </c>
      <c r="D328" s="192" t="s">
        <v>151</v>
      </c>
      <c r="E328" s="193" t="s">
        <v>623</v>
      </c>
      <c r="F328" s="194" t="s">
        <v>624</v>
      </c>
      <c r="G328" s="195" t="s">
        <v>573</v>
      </c>
      <c r="H328" s="196">
        <v>1</v>
      </c>
      <c r="I328" s="197"/>
      <c r="J328" s="198">
        <f>ROUND(I328*H328,2)</f>
        <v>0</v>
      </c>
      <c r="K328" s="194" t="s">
        <v>574</v>
      </c>
      <c r="L328" s="38"/>
      <c r="M328" s="199" t="s">
        <v>1</v>
      </c>
      <c r="N328" s="200" t="s">
        <v>45</v>
      </c>
      <c r="O328" s="66"/>
      <c r="P328" s="201">
        <f>O328*H328</f>
        <v>0</v>
      </c>
      <c r="Q328" s="201">
        <v>0</v>
      </c>
      <c r="R328" s="201">
        <f>Q328*H328</f>
        <v>0</v>
      </c>
      <c r="S328" s="201">
        <v>0</v>
      </c>
      <c r="T328" s="202">
        <f>S328*H328</f>
        <v>0</v>
      </c>
      <c r="AR328" s="203" t="s">
        <v>575</v>
      </c>
      <c r="AT328" s="203" t="s">
        <v>151</v>
      </c>
      <c r="AU328" s="203" t="s">
        <v>89</v>
      </c>
      <c r="AY328" s="17" t="s">
        <v>149</v>
      </c>
      <c r="BE328" s="204">
        <f>IF(N328="základní",J328,0)</f>
        <v>0</v>
      </c>
      <c r="BF328" s="204">
        <f>IF(N328="snížená",J328,0)</f>
        <v>0</v>
      </c>
      <c r="BG328" s="204">
        <f>IF(N328="zákl. přenesená",J328,0)</f>
        <v>0</v>
      </c>
      <c r="BH328" s="204">
        <f>IF(N328="sníž. přenesená",J328,0)</f>
        <v>0</v>
      </c>
      <c r="BI328" s="204">
        <f>IF(N328="nulová",J328,0)</f>
        <v>0</v>
      </c>
      <c r="BJ328" s="17" t="s">
        <v>21</v>
      </c>
      <c r="BK328" s="204">
        <f>ROUND(I328*H328,2)</f>
        <v>0</v>
      </c>
      <c r="BL328" s="17" t="s">
        <v>575</v>
      </c>
      <c r="BM328" s="203" t="s">
        <v>625</v>
      </c>
    </row>
    <row r="329" spans="2:63" s="11" customFormat="1" ht="22.5" customHeight="1">
      <c r="B329" s="176"/>
      <c r="C329" s="177"/>
      <c r="D329" s="178" t="s">
        <v>79</v>
      </c>
      <c r="E329" s="190" t="s">
        <v>626</v>
      </c>
      <c r="F329" s="190" t="s">
        <v>627</v>
      </c>
      <c r="G329" s="177"/>
      <c r="H329" s="177"/>
      <c r="I329" s="180"/>
      <c r="J329" s="191">
        <f>BK329</f>
        <v>0</v>
      </c>
      <c r="K329" s="177"/>
      <c r="L329" s="182"/>
      <c r="M329" s="183"/>
      <c r="N329" s="184"/>
      <c r="O329" s="184"/>
      <c r="P329" s="185">
        <f>SUM(P330:P333)</f>
        <v>0</v>
      </c>
      <c r="Q329" s="184"/>
      <c r="R329" s="185">
        <f>SUM(R330:R333)</f>
        <v>0</v>
      </c>
      <c r="S329" s="184"/>
      <c r="T329" s="186">
        <f>SUM(T330:T333)</f>
        <v>0</v>
      </c>
      <c r="AR329" s="187" t="s">
        <v>168</v>
      </c>
      <c r="AT329" s="188" t="s">
        <v>79</v>
      </c>
      <c r="AU329" s="188" t="s">
        <v>21</v>
      </c>
      <c r="AY329" s="187" t="s">
        <v>149</v>
      </c>
      <c r="BK329" s="189">
        <f>SUM(BK330:BK333)</f>
        <v>0</v>
      </c>
    </row>
    <row r="330" spans="2:65" s="1" customFormat="1" ht="24" customHeight="1">
      <c r="B330" s="34"/>
      <c r="C330" s="192" t="s">
        <v>628</v>
      </c>
      <c r="D330" s="192" t="s">
        <v>151</v>
      </c>
      <c r="E330" s="193" t="s">
        <v>629</v>
      </c>
      <c r="F330" s="194" t="s">
        <v>630</v>
      </c>
      <c r="G330" s="195" t="s">
        <v>573</v>
      </c>
      <c r="H330" s="196">
        <v>1</v>
      </c>
      <c r="I330" s="197"/>
      <c r="J330" s="198">
        <f>ROUND(I330*H330,2)</f>
        <v>0</v>
      </c>
      <c r="K330" s="194" t="s">
        <v>574</v>
      </c>
      <c r="L330" s="38"/>
      <c r="M330" s="199" t="s">
        <v>1</v>
      </c>
      <c r="N330" s="200" t="s">
        <v>45</v>
      </c>
      <c r="O330" s="66"/>
      <c r="P330" s="201">
        <f>O330*H330</f>
        <v>0</v>
      </c>
      <c r="Q330" s="201">
        <v>0</v>
      </c>
      <c r="R330" s="201">
        <f>Q330*H330</f>
        <v>0</v>
      </c>
      <c r="S330" s="201">
        <v>0</v>
      </c>
      <c r="T330" s="202">
        <f>S330*H330</f>
        <v>0</v>
      </c>
      <c r="AR330" s="203" t="s">
        <v>575</v>
      </c>
      <c r="AT330" s="203" t="s">
        <v>151</v>
      </c>
      <c r="AU330" s="203" t="s">
        <v>89</v>
      </c>
      <c r="AY330" s="17" t="s">
        <v>149</v>
      </c>
      <c r="BE330" s="204">
        <f>IF(N330="základní",J330,0)</f>
        <v>0</v>
      </c>
      <c r="BF330" s="204">
        <f>IF(N330="snížená",J330,0)</f>
        <v>0</v>
      </c>
      <c r="BG330" s="204">
        <f>IF(N330="zákl. přenesená",J330,0)</f>
        <v>0</v>
      </c>
      <c r="BH330" s="204">
        <f>IF(N330="sníž. přenesená",J330,0)</f>
        <v>0</v>
      </c>
      <c r="BI330" s="204">
        <f>IF(N330="nulová",J330,0)</f>
        <v>0</v>
      </c>
      <c r="BJ330" s="17" t="s">
        <v>21</v>
      </c>
      <c r="BK330" s="204">
        <f>ROUND(I330*H330,2)</f>
        <v>0</v>
      </c>
      <c r="BL330" s="17" t="s">
        <v>575</v>
      </c>
      <c r="BM330" s="203" t="s">
        <v>631</v>
      </c>
    </row>
    <row r="331" spans="2:51" s="13" customFormat="1" ht="33.75">
      <c r="B331" s="217"/>
      <c r="C331" s="218"/>
      <c r="D331" s="207" t="s">
        <v>208</v>
      </c>
      <c r="E331" s="219" t="s">
        <v>1</v>
      </c>
      <c r="F331" s="220" t="s">
        <v>632</v>
      </c>
      <c r="G331" s="218"/>
      <c r="H331" s="219" t="s">
        <v>1</v>
      </c>
      <c r="I331" s="221"/>
      <c r="J331" s="218"/>
      <c r="K331" s="218"/>
      <c r="L331" s="222"/>
      <c r="M331" s="223"/>
      <c r="N331" s="224"/>
      <c r="O331" s="224"/>
      <c r="P331" s="224"/>
      <c r="Q331" s="224"/>
      <c r="R331" s="224"/>
      <c r="S331" s="224"/>
      <c r="T331" s="225"/>
      <c r="AT331" s="226" t="s">
        <v>208</v>
      </c>
      <c r="AU331" s="226" t="s">
        <v>89</v>
      </c>
      <c r="AV331" s="13" t="s">
        <v>21</v>
      </c>
      <c r="AW331" s="13" t="s">
        <v>36</v>
      </c>
      <c r="AX331" s="13" t="s">
        <v>80</v>
      </c>
      <c r="AY331" s="226" t="s">
        <v>149</v>
      </c>
    </row>
    <row r="332" spans="2:51" s="13" customFormat="1" ht="33.75">
      <c r="B332" s="217"/>
      <c r="C332" s="218"/>
      <c r="D332" s="207" t="s">
        <v>208</v>
      </c>
      <c r="E332" s="219" t="s">
        <v>1</v>
      </c>
      <c r="F332" s="220" t="s">
        <v>633</v>
      </c>
      <c r="G332" s="218"/>
      <c r="H332" s="219" t="s">
        <v>1</v>
      </c>
      <c r="I332" s="221"/>
      <c r="J332" s="218"/>
      <c r="K332" s="218"/>
      <c r="L332" s="222"/>
      <c r="M332" s="223"/>
      <c r="N332" s="224"/>
      <c r="O332" s="224"/>
      <c r="P332" s="224"/>
      <c r="Q332" s="224"/>
      <c r="R332" s="224"/>
      <c r="S332" s="224"/>
      <c r="T332" s="225"/>
      <c r="AT332" s="226" t="s">
        <v>208</v>
      </c>
      <c r="AU332" s="226" t="s">
        <v>89</v>
      </c>
      <c r="AV332" s="13" t="s">
        <v>21</v>
      </c>
      <c r="AW332" s="13" t="s">
        <v>36</v>
      </c>
      <c r="AX332" s="13" t="s">
        <v>80</v>
      </c>
      <c r="AY332" s="226" t="s">
        <v>149</v>
      </c>
    </row>
    <row r="333" spans="2:51" s="12" customFormat="1" ht="11.25">
      <c r="B333" s="205"/>
      <c r="C333" s="206"/>
      <c r="D333" s="207" t="s">
        <v>208</v>
      </c>
      <c r="E333" s="208" t="s">
        <v>1</v>
      </c>
      <c r="F333" s="209" t="s">
        <v>21</v>
      </c>
      <c r="G333" s="206"/>
      <c r="H333" s="210">
        <v>1</v>
      </c>
      <c r="I333" s="211"/>
      <c r="J333" s="206"/>
      <c r="K333" s="206"/>
      <c r="L333" s="212"/>
      <c r="M333" s="213"/>
      <c r="N333" s="214"/>
      <c r="O333" s="214"/>
      <c r="P333" s="214"/>
      <c r="Q333" s="214"/>
      <c r="R333" s="214"/>
      <c r="S333" s="214"/>
      <c r="T333" s="215"/>
      <c r="AT333" s="216" t="s">
        <v>208</v>
      </c>
      <c r="AU333" s="216" t="s">
        <v>89</v>
      </c>
      <c r="AV333" s="12" t="s">
        <v>89</v>
      </c>
      <c r="AW333" s="12" t="s">
        <v>36</v>
      </c>
      <c r="AX333" s="12" t="s">
        <v>21</v>
      </c>
      <c r="AY333" s="216" t="s">
        <v>149</v>
      </c>
    </row>
    <row r="334" spans="2:63" s="11" customFormat="1" ht="22.5" customHeight="1">
      <c r="B334" s="176"/>
      <c r="C334" s="177"/>
      <c r="D334" s="178" t="s">
        <v>79</v>
      </c>
      <c r="E334" s="190" t="s">
        <v>634</v>
      </c>
      <c r="F334" s="190" t="s">
        <v>635</v>
      </c>
      <c r="G334" s="177"/>
      <c r="H334" s="177"/>
      <c r="I334" s="180"/>
      <c r="J334" s="191">
        <f>BK334</f>
        <v>0</v>
      </c>
      <c r="K334" s="177"/>
      <c r="L334" s="182"/>
      <c r="M334" s="183"/>
      <c r="N334" s="184"/>
      <c r="O334" s="184"/>
      <c r="P334" s="185">
        <f>SUM(P335:P347)</f>
        <v>0</v>
      </c>
      <c r="Q334" s="184"/>
      <c r="R334" s="185">
        <f>SUM(R335:R347)</f>
        <v>0</v>
      </c>
      <c r="S334" s="184"/>
      <c r="T334" s="186">
        <f>SUM(T335:T347)</f>
        <v>0</v>
      </c>
      <c r="AR334" s="187" t="s">
        <v>168</v>
      </c>
      <c r="AT334" s="188" t="s">
        <v>79</v>
      </c>
      <c r="AU334" s="188" t="s">
        <v>21</v>
      </c>
      <c r="AY334" s="187" t="s">
        <v>149</v>
      </c>
      <c r="BK334" s="189">
        <f>SUM(BK335:BK347)</f>
        <v>0</v>
      </c>
    </row>
    <row r="335" spans="2:65" s="1" customFormat="1" ht="72" customHeight="1">
      <c r="B335" s="34"/>
      <c r="C335" s="192" t="s">
        <v>27</v>
      </c>
      <c r="D335" s="192" t="s">
        <v>151</v>
      </c>
      <c r="E335" s="193" t="s">
        <v>636</v>
      </c>
      <c r="F335" s="194" t="s">
        <v>637</v>
      </c>
      <c r="G335" s="195" t="s">
        <v>573</v>
      </c>
      <c r="H335" s="196">
        <v>1</v>
      </c>
      <c r="I335" s="197"/>
      <c r="J335" s="198">
        <f>ROUND(I335*H335,2)</f>
        <v>0</v>
      </c>
      <c r="K335" s="194" t="s">
        <v>1</v>
      </c>
      <c r="L335" s="38"/>
      <c r="M335" s="199" t="s">
        <v>1</v>
      </c>
      <c r="N335" s="200" t="s">
        <v>45</v>
      </c>
      <c r="O335" s="66"/>
      <c r="P335" s="201">
        <f>O335*H335</f>
        <v>0</v>
      </c>
      <c r="Q335" s="201">
        <v>0</v>
      </c>
      <c r="R335" s="201">
        <f>Q335*H335</f>
        <v>0</v>
      </c>
      <c r="S335" s="201">
        <v>0</v>
      </c>
      <c r="T335" s="202">
        <f>S335*H335</f>
        <v>0</v>
      </c>
      <c r="AR335" s="203" t="s">
        <v>575</v>
      </c>
      <c r="AT335" s="203" t="s">
        <v>151</v>
      </c>
      <c r="AU335" s="203" t="s">
        <v>89</v>
      </c>
      <c r="AY335" s="17" t="s">
        <v>149</v>
      </c>
      <c r="BE335" s="204">
        <f>IF(N335="základní",J335,0)</f>
        <v>0</v>
      </c>
      <c r="BF335" s="204">
        <f>IF(N335="snížená",J335,0)</f>
        <v>0</v>
      </c>
      <c r="BG335" s="204">
        <f>IF(N335="zákl. přenesená",J335,0)</f>
        <v>0</v>
      </c>
      <c r="BH335" s="204">
        <f>IF(N335="sníž. přenesená",J335,0)</f>
        <v>0</v>
      </c>
      <c r="BI335" s="204">
        <f>IF(N335="nulová",J335,0)</f>
        <v>0</v>
      </c>
      <c r="BJ335" s="17" t="s">
        <v>21</v>
      </c>
      <c r="BK335" s="204">
        <f>ROUND(I335*H335,2)</f>
        <v>0</v>
      </c>
      <c r="BL335" s="17" t="s">
        <v>575</v>
      </c>
      <c r="BM335" s="203" t="s">
        <v>638</v>
      </c>
    </row>
    <row r="336" spans="2:51" s="13" customFormat="1" ht="22.5">
      <c r="B336" s="217"/>
      <c r="C336" s="218"/>
      <c r="D336" s="207" t="s">
        <v>208</v>
      </c>
      <c r="E336" s="219" t="s">
        <v>1</v>
      </c>
      <c r="F336" s="220" t="s">
        <v>639</v>
      </c>
      <c r="G336" s="218"/>
      <c r="H336" s="219" t="s">
        <v>1</v>
      </c>
      <c r="I336" s="221"/>
      <c r="J336" s="218"/>
      <c r="K336" s="218"/>
      <c r="L336" s="222"/>
      <c r="M336" s="223"/>
      <c r="N336" s="224"/>
      <c r="O336" s="224"/>
      <c r="P336" s="224"/>
      <c r="Q336" s="224"/>
      <c r="R336" s="224"/>
      <c r="S336" s="224"/>
      <c r="T336" s="225"/>
      <c r="AT336" s="226" t="s">
        <v>208</v>
      </c>
      <c r="AU336" s="226" t="s">
        <v>89</v>
      </c>
      <c r="AV336" s="13" t="s">
        <v>21</v>
      </c>
      <c r="AW336" s="13" t="s">
        <v>36</v>
      </c>
      <c r="AX336" s="13" t="s">
        <v>80</v>
      </c>
      <c r="AY336" s="226" t="s">
        <v>149</v>
      </c>
    </row>
    <row r="337" spans="2:51" s="12" customFormat="1" ht="11.25">
      <c r="B337" s="205"/>
      <c r="C337" s="206"/>
      <c r="D337" s="207" t="s">
        <v>208</v>
      </c>
      <c r="E337" s="208" t="s">
        <v>1</v>
      </c>
      <c r="F337" s="209" t="s">
        <v>21</v>
      </c>
      <c r="G337" s="206"/>
      <c r="H337" s="210">
        <v>1</v>
      </c>
      <c r="I337" s="211"/>
      <c r="J337" s="206"/>
      <c r="K337" s="206"/>
      <c r="L337" s="212"/>
      <c r="M337" s="213"/>
      <c r="N337" s="214"/>
      <c r="O337" s="214"/>
      <c r="P337" s="214"/>
      <c r="Q337" s="214"/>
      <c r="R337" s="214"/>
      <c r="S337" s="214"/>
      <c r="T337" s="215"/>
      <c r="AT337" s="216" t="s">
        <v>208</v>
      </c>
      <c r="AU337" s="216" t="s">
        <v>89</v>
      </c>
      <c r="AV337" s="12" t="s">
        <v>89</v>
      </c>
      <c r="AW337" s="12" t="s">
        <v>36</v>
      </c>
      <c r="AX337" s="12" t="s">
        <v>21</v>
      </c>
      <c r="AY337" s="216" t="s">
        <v>149</v>
      </c>
    </row>
    <row r="338" spans="2:65" s="1" customFormat="1" ht="24" customHeight="1">
      <c r="B338" s="34"/>
      <c r="C338" s="192" t="s">
        <v>640</v>
      </c>
      <c r="D338" s="192" t="s">
        <v>151</v>
      </c>
      <c r="E338" s="193" t="s">
        <v>641</v>
      </c>
      <c r="F338" s="194" t="s">
        <v>642</v>
      </c>
      <c r="G338" s="195" t="s">
        <v>573</v>
      </c>
      <c r="H338" s="196">
        <v>1</v>
      </c>
      <c r="I338" s="197"/>
      <c r="J338" s="198">
        <f>ROUND(I338*H338,2)</f>
        <v>0</v>
      </c>
      <c r="K338" s="194" t="s">
        <v>1</v>
      </c>
      <c r="L338" s="38"/>
      <c r="M338" s="199" t="s">
        <v>1</v>
      </c>
      <c r="N338" s="200" t="s">
        <v>45</v>
      </c>
      <c r="O338" s="66"/>
      <c r="P338" s="201">
        <f>O338*H338</f>
        <v>0</v>
      </c>
      <c r="Q338" s="201">
        <v>0</v>
      </c>
      <c r="R338" s="201">
        <f>Q338*H338</f>
        <v>0</v>
      </c>
      <c r="S338" s="201">
        <v>0</v>
      </c>
      <c r="T338" s="202">
        <f>S338*H338</f>
        <v>0</v>
      </c>
      <c r="AR338" s="203" t="s">
        <v>575</v>
      </c>
      <c r="AT338" s="203" t="s">
        <v>151</v>
      </c>
      <c r="AU338" s="203" t="s">
        <v>89</v>
      </c>
      <c r="AY338" s="17" t="s">
        <v>149</v>
      </c>
      <c r="BE338" s="204">
        <f>IF(N338="základní",J338,0)</f>
        <v>0</v>
      </c>
      <c r="BF338" s="204">
        <f>IF(N338="snížená",J338,0)</f>
        <v>0</v>
      </c>
      <c r="BG338" s="204">
        <f>IF(N338="zákl. přenesená",J338,0)</f>
        <v>0</v>
      </c>
      <c r="BH338" s="204">
        <f>IF(N338="sníž. přenesená",J338,0)</f>
        <v>0</v>
      </c>
      <c r="BI338" s="204">
        <f>IF(N338="nulová",J338,0)</f>
        <v>0</v>
      </c>
      <c r="BJ338" s="17" t="s">
        <v>21</v>
      </c>
      <c r="BK338" s="204">
        <f>ROUND(I338*H338,2)</f>
        <v>0</v>
      </c>
      <c r="BL338" s="17" t="s">
        <v>575</v>
      </c>
      <c r="BM338" s="203" t="s">
        <v>643</v>
      </c>
    </row>
    <row r="339" spans="2:51" s="13" customFormat="1" ht="33.75">
      <c r="B339" s="217"/>
      <c r="C339" s="218"/>
      <c r="D339" s="207" t="s">
        <v>208</v>
      </c>
      <c r="E339" s="219" t="s">
        <v>1</v>
      </c>
      <c r="F339" s="220" t="s">
        <v>644</v>
      </c>
      <c r="G339" s="218"/>
      <c r="H339" s="219" t="s">
        <v>1</v>
      </c>
      <c r="I339" s="221"/>
      <c r="J339" s="218"/>
      <c r="K339" s="218"/>
      <c r="L339" s="222"/>
      <c r="M339" s="223"/>
      <c r="N339" s="224"/>
      <c r="O339" s="224"/>
      <c r="P339" s="224"/>
      <c r="Q339" s="224"/>
      <c r="R339" s="224"/>
      <c r="S339" s="224"/>
      <c r="T339" s="225"/>
      <c r="AT339" s="226" t="s">
        <v>208</v>
      </c>
      <c r="AU339" s="226" t="s">
        <v>89</v>
      </c>
      <c r="AV339" s="13" t="s">
        <v>21</v>
      </c>
      <c r="AW339" s="13" t="s">
        <v>36</v>
      </c>
      <c r="AX339" s="13" t="s">
        <v>80</v>
      </c>
      <c r="AY339" s="226" t="s">
        <v>149</v>
      </c>
    </row>
    <row r="340" spans="2:51" s="13" customFormat="1" ht="33.75">
      <c r="B340" s="217"/>
      <c r="C340" s="218"/>
      <c r="D340" s="207" t="s">
        <v>208</v>
      </c>
      <c r="E340" s="219" t="s">
        <v>1</v>
      </c>
      <c r="F340" s="220" t="s">
        <v>645</v>
      </c>
      <c r="G340" s="218"/>
      <c r="H340" s="219" t="s">
        <v>1</v>
      </c>
      <c r="I340" s="221"/>
      <c r="J340" s="218"/>
      <c r="K340" s="218"/>
      <c r="L340" s="222"/>
      <c r="M340" s="223"/>
      <c r="N340" s="224"/>
      <c r="O340" s="224"/>
      <c r="P340" s="224"/>
      <c r="Q340" s="224"/>
      <c r="R340" s="224"/>
      <c r="S340" s="224"/>
      <c r="T340" s="225"/>
      <c r="AT340" s="226" t="s">
        <v>208</v>
      </c>
      <c r="AU340" s="226" t="s">
        <v>89</v>
      </c>
      <c r="AV340" s="13" t="s">
        <v>21</v>
      </c>
      <c r="AW340" s="13" t="s">
        <v>36</v>
      </c>
      <c r="AX340" s="13" t="s">
        <v>80</v>
      </c>
      <c r="AY340" s="226" t="s">
        <v>149</v>
      </c>
    </row>
    <row r="341" spans="2:51" s="13" customFormat="1" ht="11.25">
      <c r="B341" s="217"/>
      <c r="C341" s="218"/>
      <c r="D341" s="207" t="s">
        <v>208</v>
      </c>
      <c r="E341" s="219" t="s">
        <v>1</v>
      </c>
      <c r="F341" s="220" t="s">
        <v>646</v>
      </c>
      <c r="G341" s="218"/>
      <c r="H341" s="219" t="s">
        <v>1</v>
      </c>
      <c r="I341" s="221"/>
      <c r="J341" s="218"/>
      <c r="K341" s="218"/>
      <c r="L341" s="222"/>
      <c r="M341" s="223"/>
      <c r="N341" s="224"/>
      <c r="O341" s="224"/>
      <c r="P341" s="224"/>
      <c r="Q341" s="224"/>
      <c r="R341" s="224"/>
      <c r="S341" s="224"/>
      <c r="T341" s="225"/>
      <c r="AT341" s="226" t="s">
        <v>208</v>
      </c>
      <c r="AU341" s="226" t="s">
        <v>89</v>
      </c>
      <c r="AV341" s="13" t="s">
        <v>21</v>
      </c>
      <c r="AW341" s="13" t="s">
        <v>36</v>
      </c>
      <c r="AX341" s="13" t="s">
        <v>80</v>
      </c>
      <c r="AY341" s="226" t="s">
        <v>149</v>
      </c>
    </row>
    <row r="342" spans="2:51" s="12" customFormat="1" ht="11.25">
      <c r="B342" s="205"/>
      <c r="C342" s="206"/>
      <c r="D342" s="207" t="s">
        <v>208</v>
      </c>
      <c r="E342" s="208" t="s">
        <v>1</v>
      </c>
      <c r="F342" s="209" t="s">
        <v>21</v>
      </c>
      <c r="G342" s="206"/>
      <c r="H342" s="210">
        <v>1</v>
      </c>
      <c r="I342" s="211"/>
      <c r="J342" s="206"/>
      <c r="K342" s="206"/>
      <c r="L342" s="212"/>
      <c r="M342" s="213"/>
      <c r="N342" s="214"/>
      <c r="O342" s="214"/>
      <c r="P342" s="214"/>
      <c r="Q342" s="214"/>
      <c r="R342" s="214"/>
      <c r="S342" s="214"/>
      <c r="T342" s="215"/>
      <c r="AT342" s="216" t="s">
        <v>208</v>
      </c>
      <c r="AU342" s="216" t="s">
        <v>89</v>
      </c>
      <c r="AV342" s="12" t="s">
        <v>89</v>
      </c>
      <c r="AW342" s="12" t="s">
        <v>36</v>
      </c>
      <c r="AX342" s="12" t="s">
        <v>21</v>
      </c>
      <c r="AY342" s="216" t="s">
        <v>149</v>
      </c>
    </row>
    <row r="343" spans="2:65" s="1" customFormat="1" ht="24" customHeight="1">
      <c r="B343" s="34"/>
      <c r="C343" s="192" t="s">
        <v>647</v>
      </c>
      <c r="D343" s="192" t="s">
        <v>151</v>
      </c>
      <c r="E343" s="193" t="s">
        <v>648</v>
      </c>
      <c r="F343" s="194" t="s">
        <v>649</v>
      </c>
      <c r="G343" s="195" t="s">
        <v>573</v>
      </c>
      <c r="H343" s="196">
        <v>1</v>
      </c>
      <c r="I343" s="197"/>
      <c r="J343" s="198">
        <f>ROUND(I343*H343,2)</f>
        <v>0</v>
      </c>
      <c r="K343" s="194" t="s">
        <v>1</v>
      </c>
      <c r="L343" s="38"/>
      <c r="M343" s="199" t="s">
        <v>1</v>
      </c>
      <c r="N343" s="200" t="s">
        <v>45</v>
      </c>
      <c r="O343" s="66"/>
      <c r="P343" s="201">
        <f>O343*H343</f>
        <v>0</v>
      </c>
      <c r="Q343" s="201">
        <v>0</v>
      </c>
      <c r="R343" s="201">
        <f>Q343*H343</f>
        <v>0</v>
      </c>
      <c r="S343" s="201">
        <v>0</v>
      </c>
      <c r="T343" s="202">
        <f>S343*H343</f>
        <v>0</v>
      </c>
      <c r="AR343" s="203" t="s">
        <v>575</v>
      </c>
      <c r="AT343" s="203" t="s">
        <v>151</v>
      </c>
      <c r="AU343" s="203" t="s">
        <v>89</v>
      </c>
      <c r="AY343" s="17" t="s">
        <v>149</v>
      </c>
      <c r="BE343" s="204">
        <f>IF(N343="základní",J343,0)</f>
        <v>0</v>
      </c>
      <c r="BF343" s="204">
        <f>IF(N343="snížená",J343,0)</f>
        <v>0</v>
      </c>
      <c r="BG343" s="204">
        <f>IF(N343="zákl. přenesená",J343,0)</f>
        <v>0</v>
      </c>
      <c r="BH343" s="204">
        <f>IF(N343="sníž. přenesená",J343,0)</f>
        <v>0</v>
      </c>
      <c r="BI343" s="204">
        <f>IF(N343="nulová",J343,0)</f>
        <v>0</v>
      </c>
      <c r="BJ343" s="17" t="s">
        <v>21</v>
      </c>
      <c r="BK343" s="204">
        <f>ROUND(I343*H343,2)</f>
        <v>0</v>
      </c>
      <c r="BL343" s="17" t="s">
        <v>575</v>
      </c>
      <c r="BM343" s="203" t="s">
        <v>650</v>
      </c>
    </row>
    <row r="344" spans="2:51" s="13" customFormat="1" ht="33.75">
      <c r="B344" s="217"/>
      <c r="C344" s="218"/>
      <c r="D344" s="207" t="s">
        <v>208</v>
      </c>
      <c r="E344" s="219" t="s">
        <v>1</v>
      </c>
      <c r="F344" s="220" t="s">
        <v>651</v>
      </c>
      <c r="G344" s="218"/>
      <c r="H344" s="219" t="s">
        <v>1</v>
      </c>
      <c r="I344" s="221"/>
      <c r="J344" s="218"/>
      <c r="K344" s="218"/>
      <c r="L344" s="222"/>
      <c r="M344" s="223"/>
      <c r="N344" s="224"/>
      <c r="O344" s="224"/>
      <c r="P344" s="224"/>
      <c r="Q344" s="224"/>
      <c r="R344" s="224"/>
      <c r="S344" s="224"/>
      <c r="T344" s="225"/>
      <c r="AT344" s="226" t="s">
        <v>208</v>
      </c>
      <c r="AU344" s="226" t="s">
        <v>89</v>
      </c>
      <c r="AV344" s="13" t="s">
        <v>21</v>
      </c>
      <c r="AW344" s="13" t="s">
        <v>36</v>
      </c>
      <c r="AX344" s="13" t="s">
        <v>80</v>
      </c>
      <c r="AY344" s="226" t="s">
        <v>149</v>
      </c>
    </row>
    <row r="345" spans="2:51" s="13" customFormat="1" ht="33.75">
      <c r="B345" s="217"/>
      <c r="C345" s="218"/>
      <c r="D345" s="207" t="s">
        <v>208</v>
      </c>
      <c r="E345" s="219" t="s">
        <v>1</v>
      </c>
      <c r="F345" s="220" t="s">
        <v>652</v>
      </c>
      <c r="G345" s="218"/>
      <c r="H345" s="219" t="s">
        <v>1</v>
      </c>
      <c r="I345" s="221"/>
      <c r="J345" s="218"/>
      <c r="K345" s="218"/>
      <c r="L345" s="222"/>
      <c r="M345" s="223"/>
      <c r="N345" s="224"/>
      <c r="O345" s="224"/>
      <c r="P345" s="224"/>
      <c r="Q345" s="224"/>
      <c r="R345" s="224"/>
      <c r="S345" s="224"/>
      <c r="T345" s="225"/>
      <c r="AT345" s="226" t="s">
        <v>208</v>
      </c>
      <c r="AU345" s="226" t="s">
        <v>89</v>
      </c>
      <c r="AV345" s="13" t="s">
        <v>21</v>
      </c>
      <c r="AW345" s="13" t="s">
        <v>36</v>
      </c>
      <c r="AX345" s="13" t="s">
        <v>80</v>
      </c>
      <c r="AY345" s="226" t="s">
        <v>149</v>
      </c>
    </row>
    <row r="346" spans="2:51" s="13" customFormat="1" ht="22.5">
      <c r="B346" s="217"/>
      <c r="C346" s="218"/>
      <c r="D346" s="207" t="s">
        <v>208</v>
      </c>
      <c r="E346" s="219" t="s">
        <v>1</v>
      </c>
      <c r="F346" s="220" t="s">
        <v>653</v>
      </c>
      <c r="G346" s="218"/>
      <c r="H346" s="219" t="s">
        <v>1</v>
      </c>
      <c r="I346" s="221"/>
      <c r="J346" s="218"/>
      <c r="K346" s="218"/>
      <c r="L346" s="222"/>
      <c r="M346" s="223"/>
      <c r="N346" s="224"/>
      <c r="O346" s="224"/>
      <c r="P346" s="224"/>
      <c r="Q346" s="224"/>
      <c r="R346" s="224"/>
      <c r="S346" s="224"/>
      <c r="T346" s="225"/>
      <c r="AT346" s="226" t="s">
        <v>208</v>
      </c>
      <c r="AU346" s="226" t="s">
        <v>89</v>
      </c>
      <c r="AV346" s="13" t="s">
        <v>21</v>
      </c>
      <c r="AW346" s="13" t="s">
        <v>36</v>
      </c>
      <c r="AX346" s="13" t="s">
        <v>80</v>
      </c>
      <c r="AY346" s="226" t="s">
        <v>149</v>
      </c>
    </row>
    <row r="347" spans="2:51" s="12" customFormat="1" ht="11.25">
      <c r="B347" s="205"/>
      <c r="C347" s="206"/>
      <c r="D347" s="207" t="s">
        <v>208</v>
      </c>
      <c r="E347" s="208" t="s">
        <v>1</v>
      </c>
      <c r="F347" s="209" t="s">
        <v>21</v>
      </c>
      <c r="G347" s="206"/>
      <c r="H347" s="210">
        <v>1</v>
      </c>
      <c r="I347" s="211"/>
      <c r="J347" s="206"/>
      <c r="K347" s="206"/>
      <c r="L347" s="212"/>
      <c r="M347" s="248"/>
      <c r="N347" s="249"/>
      <c r="O347" s="249"/>
      <c r="P347" s="249"/>
      <c r="Q347" s="249"/>
      <c r="R347" s="249"/>
      <c r="S347" s="249"/>
      <c r="T347" s="250"/>
      <c r="AT347" s="216" t="s">
        <v>208</v>
      </c>
      <c r="AU347" s="216" t="s">
        <v>89</v>
      </c>
      <c r="AV347" s="12" t="s">
        <v>89</v>
      </c>
      <c r="AW347" s="12" t="s">
        <v>36</v>
      </c>
      <c r="AX347" s="12" t="s">
        <v>21</v>
      </c>
      <c r="AY347" s="216" t="s">
        <v>149</v>
      </c>
    </row>
    <row r="348" spans="2:12" s="1" customFormat="1" ht="6.75" customHeight="1">
      <c r="B348" s="49"/>
      <c r="C348" s="50"/>
      <c r="D348" s="50"/>
      <c r="E348" s="50"/>
      <c r="F348" s="50"/>
      <c r="G348" s="50"/>
      <c r="H348" s="50"/>
      <c r="I348" s="143"/>
      <c r="J348" s="50"/>
      <c r="K348" s="50"/>
      <c r="L348" s="38"/>
    </row>
  </sheetData>
  <sheetProtection sheet="1" objects="1" scenarios="1" formatColumns="0" formatRows="0" autoFilter="0"/>
  <autoFilter ref="C127:K347"/>
  <mergeCells count="9">
    <mergeCell ref="E87:H87"/>
    <mergeCell ref="E118:H118"/>
    <mergeCell ref="E120:H120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446"/>
  <sheetViews>
    <sheetView showGridLines="0" zoomScalePageLayoutView="0" workbookViewId="0" topLeftCell="A1">
      <selection activeCell="A1" sqref="A1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103" customWidth="1"/>
    <col min="10" max="11" width="20.1406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56" ht="36.75" customHeight="1">
      <c r="L2" s="284"/>
      <c r="M2" s="284"/>
      <c r="N2" s="284"/>
      <c r="O2" s="284"/>
      <c r="P2" s="284"/>
      <c r="Q2" s="284"/>
      <c r="R2" s="284"/>
      <c r="S2" s="284"/>
      <c r="T2" s="284"/>
      <c r="U2" s="284"/>
      <c r="V2" s="284"/>
      <c r="AT2" s="17" t="s">
        <v>92</v>
      </c>
      <c r="AZ2" s="104" t="s">
        <v>654</v>
      </c>
      <c r="BA2" s="104" t="s">
        <v>1</v>
      </c>
      <c r="BB2" s="104" t="s">
        <v>1</v>
      </c>
      <c r="BC2" s="104" t="s">
        <v>655</v>
      </c>
      <c r="BD2" s="104" t="s">
        <v>89</v>
      </c>
    </row>
    <row r="3" spans="2:56" ht="6.75" customHeight="1">
      <c r="B3" s="105"/>
      <c r="C3" s="106"/>
      <c r="D3" s="106"/>
      <c r="E3" s="106"/>
      <c r="F3" s="106"/>
      <c r="G3" s="106"/>
      <c r="H3" s="106"/>
      <c r="I3" s="107"/>
      <c r="J3" s="106"/>
      <c r="K3" s="106"/>
      <c r="L3" s="20"/>
      <c r="AT3" s="17" t="s">
        <v>89</v>
      </c>
      <c r="AZ3" s="104" t="s">
        <v>101</v>
      </c>
      <c r="BA3" s="104" t="s">
        <v>1</v>
      </c>
      <c r="BB3" s="104" t="s">
        <v>1</v>
      </c>
      <c r="BC3" s="104" t="s">
        <v>656</v>
      </c>
      <c r="BD3" s="104" t="s">
        <v>89</v>
      </c>
    </row>
    <row r="4" spans="2:56" ht="24.75" customHeight="1">
      <c r="B4" s="20"/>
      <c r="D4" s="108" t="s">
        <v>100</v>
      </c>
      <c r="L4" s="20"/>
      <c r="M4" s="109" t="s">
        <v>10</v>
      </c>
      <c r="AT4" s="17" t="s">
        <v>4</v>
      </c>
      <c r="AZ4" s="104" t="s">
        <v>103</v>
      </c>
      <c r="BA4" s="104" t="s">
        <v>1</v>
      </c>
      <c r="BB4" s="104" t="s">
        <v>1</v>
      </c>
      <c r="BC4" s="104" t="s">
        <v>657</v>
      </c>
      <c r="BD4" s="104" t="s">
        <v>89</v>
      </c>
    </row>
    <row r="5" spans="2:56" ht="6.75" customHeight="1">
      <c r="B5" s="20"/>
      <c r="L5" s="20"/>
      <c r="AZ5" s="104" t="s">
        <v>107</v>
      </c>
      <c r="BA5" s="104" t="s">
        <v>1</v>
      </c>
      <c r="BB5" s="104" t="s">
        <v>1</v>
      </c>
      <c r="BC5" s="104" t="s">
        <v>658</v>
      </c>
      <c r="BD5" s="104" t="s">
        <v>89</v>
      </c>
    </row>
    <row r="6" spans="2:56" ht="12" customHeight="1">
      <c r="B6" s="20"/>
      <c r="D6" s="110" t="s">
        <v>16</v>
      </c>
      <c r="L6" s="20"/>
      <c r="AZ6" s="104" t="s">
        <v>659</v>
      </c>
      <c r="BA6" s="104" t="s">
        <v>1</v>
      </c>
      <c r="BB6" s="104" t="s">
        <v>1</v>
      </c>
      <c r="BC6" s="104" t="s">
        <v>660</v>
      </c>
      <c r="BD6" s="104" t="s">
        <v>89</v>
      </c>
    </row>
    <row r="7" spans="2:56" ht="16.5" customHeight="1">
      <c r="B7" s="20"/>
      <c r="E7" s="312" t="str">
        <f>'Rekapitulace stavby'!K6</f>
        <v>Bezbariérový chodník Podlesí nad rybníkem - 2.etapa -vypracováno z projektu DPS</v>
      </c>
      <c r="F7" s="313"/>
      <c r="G7" s="313"/>
      <c r="H7" s="313"/>
      <c r="L7" s="20"/>
      <c r="AZ7" s="104" t="s">
        <v>115</v>
      </c>
      <c r="BA7" s="104" t="s">
        <v>1</v>
      </c>
      <c r="BB7" s="104" t="s">
        <v>1</v>
      </c>
      <c r="BC7" s="104" t="s">
        <v>661</v>
      </c>
      <c r="BD7" s="104" t="s">
        <v>89</v>
      </c>
    </row>
    <row r="8" spans="2:12" s="1" customFormat="1" ht="12" customHeight="1">
      <c r="B8" s="38"/>
      <c r="D8" s="110" t="s">
        <v>109</v>
      </c>
      <c r="I8" s="111"/>
      <c r="L8" s="38"/>
    </row>
    <row r="9" spans="2:12" s="1" customFormat="1" ht="36.75" customHeight="1">
      <c r="B9" s="38"/>
      <c r="E9" s="314" t="s">
        <v>662</v>
      </c>
      <c r="F9" s="315"/>
      <c r="G9" s="315"/>
      <c r="H9" s="315"/>
      <c r="I9" s="111"/>
      <c r="L9" s="38"/>
    </row>
    <row r="10" spans="2:12" s="1" customFormat="1" ht="11.25">
      <c r="B10" s="38"/>
      <c r="I10" s="111"/>
      <c r="L10" s="38"/>
    </row>
    <row r="11" spans="2:12" s="1" customFormat="1" ht="12" customHeight="1">
      <c r="B11" s="38"/>
      <c r="D11" s="110" t="s">
        <v>19</v>
      </c>
      <c r="F11" s="112" t="s">
        <v>1</v>
      </c>
      <c r="I11" s="113" t="s">
        <v>20</v>
      </c>
      <c r="J11" s="112" t="s">
        <v>1</v>
      </c>
      <c r="L11" s="38"/>
    </row>
    <row r="12" spans="2:12" s="1" customFormat="1" ht="12" customHeight="1">
      <c r="B12" s="38"/>
      <c r="D12" s="110" t="s">
        <v>22</v>
      </c>
      <c r="F12" s="112" t="s">
        <v>23</v>
      </c>
      <c r="I12" s="113" t="s">
        <v>24</v>
      </c>
      <c r="J12" s="114" t="str">
        <f>'Rekapitulace stavby'!AN8</f>
        <v>13. 4. 2016</v>
      </c>
      <c r="L12" s="38"/>
    </row>
    <row r="13" spans="2:12" s="1" customFormat="1" ht="10.5" customHeight="1">
      <c r="B13" s="38"/>
      <c r="I13" s="111"/>
      <c r="L13" s="38"/>
    </row>
    <row r="14" spans="2:12" s="1" customFormat="1" ht="12" customHeight="1">
      <c r="B14" s="38"/>
      <c r="D14" s="110" t="s">
        <v>28</v>
      </c>
      <c r="I14" s="113" t="s">
        <v>29</v>
      </c>
      <c r="J14" s="112" t="s">
        <v>1</v>
      </c>
      <c r="L14" s="38"/>
    </row>
    <row r="15" spans="2:12" s="1" customFormat="1" ht="18" customHeight="1">
      <c r="B15" s="38"/>
      <c r="E15" s="112" t="s">
        <v>30</v>
      </c>
      <c r="I15" s="113" t="s">
        <v>31</v>
      </c>
      <c r="J15" s="112" t="s">
        <v>1</v>
      </c>
      <c r="L15" s="38"/>
    </row>
    <row r="16" spans="2:12" s="1" customFormat="1" ht="6.75" customHeight="1">
      <c r="B16" s="38"/>
      <c r="I16" s="111"/>
      <c r="L16" s="38"/>
    </row>
    <row r="17" spans="2:12" s="1" customFormat="1" ht="12" customHeight="1">
      <c r="B17" s="38"/>
      <c r="D17" s="110" t="s">
        <v>32</v>
      </c>
      <c r="I17" s="113" t="s">
        <v>29</v>
      </c>
      <c r="J17" s="30" t="str">
        <f>'Rekapitulace stavby'!AN13</f>
        <v>Vyplň údaj</v>
      </c>
      <c r="L17" s="38"/>
    </row>
    <row r="18" spans="2:12" s="1" customFormat="1" ht="18" customHeight="1">
      <c r="B18" s="38"/>
      <c r="E18" s="316" t="str">
        <f>'Rekapitulace stavby'!E14</f>
        <v>Vyplň údaj</v>
      </c>
      <c r="F18" s="317"/>
      <c r="G18" s="317"/>
      <c r="H18" s="317"/>
      <c r="I18" s="113" t="s">
        <v>31</v>
      </c>
      <c r="J18" s="30" t="str">
        <f>'Rekapitulace stavby'!AN14</f>
        <v>Vyplň údaj</v>
      </c>
      <c r="L18" s="38"/>
    </row>
    <row r="19" spans="2:12" s="1" customFormat="1" ht="6.75" customHeight="1">
      <c r="B19" s="38"/>
      <c r="I19" s="111"/>
      <c r="L19" s="38"/>
    </row>
    <row r="20" spans="2:12" s="1" customFormat="1" ht="12" customHeight="1">
      <c r="B20" s="38"/>
      <c r="D20" s="110" t="s">
        <v>34</v>
      </c>
      <c r="I20" s="113" t="s">
        <v>29</v>
      </c>
      <c r="J20" s="112">
        <f>IF('Rekapitulace stavby'!AN16="","",'Rekapitulace stavby'!AN16)</f>
      </c>
      <c r="L20" s="38"/>
    </row>
    <row r="21" spans="2:12" s="1" customFormat="1" ht="18" customHeight="1">
      <c r="B21" s="38"/>
      <c r="E21" s="112" t="str">
        <f>IF('Rekapitulace stavby'!E17="","",'Rekapitulace stavby'!E17)</f>
        <v> </v>
      </c>
      <c r="I21" s="113" t="s">
        <v>31</v>
      </c>
      <c r="J21" s="112">
        <f>IF('Rekapitulace stavby'!AN17="","",'Rekapitulace stavby'!AN17)</f>
      </c>
      <c r="L21" s="38"/>
    </row>
    <row r="22" spans="2:12" s="1" customFormat="1" ht="6.75" customHeight="1">
      <c r="B22" s="38"/>
      <c r="I22" s="111"/>
      <c r="L22" s="38"/>
    </row>
    <row r="23" spans="2:12" s="1" customFormat="1" ht="12" customHeight="1">
      <c r="B23" s="38"/>
      <c r="D23" s="110" t="s">
        <v>37</v>
      </c>
      <c r="I23" s="113" t="s">
        <v>29</v>
      </c>
      <c r="J23" s="112" t="s">
        <v>1</v>
      </c>
      <c r="L23" s="38"/>
    </row>
    <row r="24" spans="2:12" s="1" customFormat="1" ht="18" customHeight="1">
      <c r="B24" s="38"/>
      <c r="E24" s="112" t="s">
        <v>38</v>
      </c>
      <c r="I24" s="113" t="s">
        <v>31</v>
      </c>
      <c r="J24" s="112" t="s">
        <v>1</v>
      </c>
      <c r="L24" s="38"/>
    </row>
    <row r="25" spans="2:12" s="1" customFormat="1" ht="6.75" customHeight="1">
      <c r="B25" s="38"/>
      <c r="I25" s="111"/>
      <c r="L25" s="38"/>
    </row>
    <row r="26" spans="2:12" s="1" customFormat="1" ht="12" customHeight="1">
      <c r="B26" s="38"/>
      <c r="D26" s="110" t="s">
        <v>39</v>
      </c>
      <c r="I26" s="111"/>
      <c r="L26" s="38"/>
    </row>
    <row r="27" spans="2:12" s="7" customFormat="1" ht="16.5" customHeight="1">
      <c r="B27" s="115"/>
      <c r="E27" s="318" t="s">
        <v>1</v>
      </c>
      <c r="F27" s="318"/>
      <c r="G27" s="318"/>
      <c r="H27" s="318"/>
      <c r="I27" s="116"/>
      <c r="L27" s="115"/>
    </row>
    <row r="28" spans="2:12" s="1" customFormat="1" ht="6.75" customHeight="1">
      <c r="B28" s="38"/>
      <c r="I28" s="111"/>
      <c r="L28" s="38"/>
    </row>
    <row r="29" spans="2:12" s="1" customFormat="1" ht="6.75" customHeight="1">
      <c r="B29" s="38"/>
      <c r="D29" s="62"/>
      <c r="E29" s="62"/>
      <c r="F29" s="62"/>
      <c r="G29" s="62"/>
      <c r="H29" s="62"/>
      <c r="I29" s="117"/>
      <c r="J29" s="62"/>
      <c r="K29" s="62"/>
      <c r="L29" s="38"/>
    </row>
    <row r="30" spans="2:12" s="1" customFormat="1" ht="24.75" customHeight="1">
      <c r="B30" s="38"/>
      <c r="D30" s="118" t="s">
        <v>40</v>
      </c>
      <c r="I30" s="111"/>
      <c r="J30" s="119">
        <f>ROUND(J131,2)</f>
        <v>0</v>
      </c>
      <c r="L30" s="38"/>
    </row>
    <row r="31" spans="2:12" s="1" customFormat="1" ht="6.75" customHeight="1">
      <c r="B31" s="38"/>
      <c r="D31" s="62"/>
      <c r="E31" s="62"/>
      <c r="F31" s="62"/>
      <c r="G31" s="62"/>
      <c r="H31" s="62"/>
      <c r="I31" s="117"/>
      <c r="J31" s="62"/>
      <c r="K31" s="62"/>
      <c r="L31" s="38"/>
    </row>
    <row r="32" spans="2:12" s="1" customFormat="1" ht="14.25" customHeight="1">
      <c r="B32" s="38"/>
      <c r="F32" s="120" t="s">
        <v>42</v>
      </c>
      <c r="I32" s="121" t="s">
        <v>41</v>
      </c>
      <c r="J32" s="120" t="s">
        <v>43</v>
      </c>
      <c r="L32" s="38"/>
    </row>
    <row r="33" spans="2:12" s="1" customFormat="1" ht="14.25" customHeight="1">
      <c r="B33" s="38"/>
      <c r="D33" s="122" t="s">
        <v>44</v>
      </c>
      <c r="E33" s="110" t="s">
        <v>45</v>
      </c>
      <c r="F33" s="123">
        <f>ROUND((SUM(BE131:BE445)),2)</f>
        <v>0</v>
      </c>
      <c r="I33" s="124">
        <v>0.21</v>
      </c>
      <c r="J33" s="123">
        <f>ROUND(((SUM(BE131:BE445))*I33),2)</f>
        <v>0</v>
      </c>
      <c r="L33" s="38"/>
    </row>
    <row r="34" spans="2:12" s="1" customFormat="1" ht="14.25" customHeight="1">
      <c r="B34" s="38"/>
      <c r="E34" s="110" t="s">
        <v>46</v>
      </c>
      <c r="F34" s="123">
        <f>ROUND((SUM(BF131:BF445)),2)</f>
        <v>0</v>
      </c>
      <c r="I34" s="124">
        <v>0.15</v>
      </c>
      <c r="J34" s="123">
        <f>ROUND(((SUM(BF131:BF445))*I34),2)</f>
        <v>0</v>
      </c>
      <c r="L34" s="38"/>
    </row>
    <row r="35" spans="2:12" s="1" customFormat="1" ht="14.25" customHeight="1" hidden="1">
      <c r="B35" s="38"/>
      <c r="E35" s="110" t="s">
        <v>47</v>
      </c>
      <c r="F35" s="123">
        <f>ROUND((SUM(BG131:BG445)),2)</f>
        <v>0</v>
      </c>
      <c r="I35" s="124">
        <v>0.21</v>
      </c>
      <c r="J35" s="123">
        <f>0</f>
        <v>0</v>
      </c>
      <c r="L35" s="38"/>
    </row>
    <row r="36" spans="2:12" s="1" customFormat="1" ht="14.25" customHeight="1" hidden="1">
      <c r="B36" s="38"/>
      <c r="E36" s="110" t="s">
        <v>48</v>
      </c>
      <c r="F36" s="123">
        <f>ROUND((SUM(BH131:BH445)),2)</f>
        <v>0</v>
      </c>
      <c r="I36" s="124">
        <v>0.15</v>
      </c>
      <c r="J36" s="123">
        <f>0</f>
        <v>0</v>
      </c>
      <c r="L36" s="38"/>
    </row>
    <row r="37" spans="2:12" s="1" customFormat="1" ht="14.25" customHeight="1" hidden="1">
      <c r="B37" s="38"/>
      <c r="E37" s="110" t="s">
        <v>49</v>
      </c>
      <c r="F37" s="123">
        <f>ROUND((SUM(BI131:BI445)),2)</f>
        <v>0</v>
      </c>
      <c r="I37" s="124">
        <v>0</v>
      </c>
      <c r="J37" s="123">
        <f>0</f>
        <v>0</v>
      </c>
      <c r="L37" s="38"/>
    </row>
    <row r="38" spans="2:12" s="1" customFormat="1" ht="6.75" customHeight="1">
      <c r="B38" s="38"/>
      <c r="I38" s="111"/>
      <c r="L38" s="38"/>
    </row>
    <row r="39" spans="2:12" s="1" customFormat="1" ht="24.75" customHeight="1">
      <c r="B39" s="38"/>
      <c r="C39" s="125"/>
      <c r="D39" s="126" t="s">
        <v>50</v>
      </c>
      <c r="E39" s="127"/>
      <c r="F39" s="127"/>
      <c r="G39" s="128" t="s">
        <v>51</v>
      </c>
      <c r="H39" s="129" t="s">
        <v>52</v>
      </c>
      <c r="I39" s="130"/>
      <c r="J39" s="131">
        <f>SUM(J30:J37)</f>
        <v>0</v>
      </c>
      <c r="K39" s="132"/>
      <c r="L39" s="38"/>
    </row>
    <row r="40" spans="2:12" s="1" customFormat="1" ht="14.25" customHeight="1">
      <c r="B40" s="38"/>
      <c r="I40" s="111"/>
      <c r="L40" s="38"/>
    </row>
    <row r="41" spans="2:12" ht="14.25" customHeight="1">
      <c r="B41" s="20"/>
      <c r="L41" s="20"/>
    </row>
    <row r="42" spans="2:12" ht="14.25" customHeight="1">
      <c r="B42" s="20"/>
      <c r="L42" s="20"/>
    </row>
    <row r="43" spans="2:12" ht="14.25" customHeight="1">
      <c r="B43" s="20"/>
      <c r="L43" s="20"/>
    </row>
    <row r="44" spans="2:12" ht="14.25" customHeight="1">
      <c r="B44" s="20"/>
      <c r="L44" s="20"/>
    </row>
    <row r="45" spans="2:12" ht="14.25" customHeight="1">
      <c r="B45" s="20"/>
      <c r="L45" s="20"/>
    </row>
    <row r="46" spans="2:12" ht="14.25" customHeight="1">
      <c r="B46" s="20"/>
      <c r="L46" s="20"/>
    </row>
    <row r="47" spans="2:12" ht="14.25" customHeight="1">
      <c r="B47" s="20"/>
      <c r="L47" s="20"/>
    </row>
    <row r="48" spans="2:12" ht="14.25" customHeight="1">
      <c r="B48" s="20"/>
      <c r="L48" s="20"/>
    </row>
    <row r="49" spans="2:12" ht="14.25" customHeight="1">
      <c r="B49" s="20"/>
      <c r="L49" s="20"/>
    </row>
    <row r="50" spans="2:12" s="1" customFormat="1" ht="14.25" customHeight="1">
      <c r="B50" s="38"/>
      <c r="D50" s="133" t="s">
        <v>53</v>
      </c>
      <c r="E50" s="134"/>
      <c r="F50" s="134"/>
      <c r="G50" s="133" t="s">
        <v>54</v>
      </c>
      <c r="H50" s="134"/>
      <c r="I50" s="135"/>
      <c r="J50" s="134"/>
      <c r="K50" s="134"/>
      <c r="L50" s="38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2:12" s="1" customFormat="1" ht="12.75">
      <c r="B61" s="38"/>
      <c r="D61" s="136" t="s">
        <v>55</v>
      </c>
      <c r="E61" s="137"/>
      <c r="F61" s="138" t="s">
        <v>56</v>
      </c>
      <c r="G61" s="136" t="s">
        <v>55</v>
      </c>
      <c r="H61" s="137"/>
      <c r="I61" s="139"/>
      <c r="J61" s="140" t="s">
        <v>56</v>
      </c>
      <c r="K61" s="137"/>
      <c r="L61" s="38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2:12" s="1" customFormat="1" ht="12.75">
      <c r="B65" s="38"/>
      <c r="D65" s="133" t="s">
        <v>57</v>
      </c>
      <c r="E65" s="134"/>
      <c r="F65" s="134"/>
      <c r="G65" s="133" t="s">
        <v>58</v>
      </c>
      <c r="H65" s="134"/>
      <c r="I65" s="135"/>
      <c r="J65" s="134"/>
      <c r="K65" s="134"/>
      <c r="L65" s="38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2:12" s="1" customFormat="1" ht="12.75">
      <c r="B76" s="38"/>
      <c r="D76" s="136" t="s">
        <v>55</v>
      </c>
      <c r="E76" s="137"/>
      <c r="F76" s="138" t="s">
        <v>56</v>
      </c>
      <c r="G76" s="136" t="s">
        <v>55</v>
      </c>
      <c r="H76" s="137"/>
      <c r="I76" s="139"/>
      <c r="J76" s="140" t="s">
        <v>56</v>
      </c>
      <c r="K76" s="137"/>
      <c r="L76" s="38"/>
    </row>
    <row r="77" spans="2:12" s="1" customFormat="1" ht="14.25" customHeight="1">
      <c r="B77" s="141"/>
      <c r="C77" s="142"/>
      <c r="D77" s="142"/>
      <c r="E77" s="142"/>
      <c r="F77" s="142"/>
      <c r="G77" s="142"/>
      <c r="H77" s="142"/>
      <c r="I77" s="143"/>
      <c r="J77" s="142"/>
      <c r="K77" s="142"/>
      <c r="L77" s="38"/>
    </row>
    <row r="81" spans="2:12" s="1" customFormat="1" ht="6.75" customHeight="1" hidden="1">
      <c r="B81" s="144"/>
      <c r="C81" s="145"/>
      <c r="D81" s="145"/>
      <c r="E81" s="145"/>
      <c r="F81" s="145"/>
      <c r="G81" s="145"/>
      <c r="H81" s="145"/>
      <c r="I81" s="146"/>
      <c r="J81" s="145"/>
      <c r="K81" s="145"/>
      <c r="L81" s="38"/>
    </row>
    <row r="82" spans="2:12" s="1" customFormat="1" ht="24.75" customHeight="1" hidden="1">
      <c r="B82" s="34"/>
      <c r="C82" s="23" t="s">
        <v>117</v>
      </c>
      <c r="D82" s="35"/>
      <c r="E82" s="35"/>
      <c r="F82" s="35"/>
      <c r="G82" s="35"/>
      <c r="H82" s="35"/>
      <c r="I82" s="111"/>
      <c r="J82" s="35"/>
      <c r="K82" s="35"/>
      <c r="L82" s="38"/>
    </row>
    <row r="83" spans="2:12" s="1" customFormat="1" ht="6.75" customHeight="1" hidden="1">
      <c r="B83" s="34"/>
      <c r="C83" s="35"/>
      <c r="D83" s="35"/>
      <c r="E83" s="35"/>
      <c r="F83" s="35"/>
      <c r="G83" s="35"/>
      <c r="H83" s="35"/>
      <c r="I83" s="111"/>
      <c r="J83" s="35"/>
      <c r="K83" s="35"/>
      <c r="L83" s="38"/>
    </row>
    <row r="84" spans="2:12" s="1" customFormat="1" ht="12" customHeight="1" hidden="1">
      <c r="B84" s="34"/>
      <c r="C84" s="29" t="s">
        <v>16</v>
      </c>
      <c r="D84" s="35"/>
      <c r="E84" s="35"/>
      <c r="F84" s="35"/>
      <c r="G84" s="35"/>
      <c r="H84" s="35"/>
      <c r="I84" s="111"/>
      <c r="J84" s="35"/>
      <c r="K84" s="35"/>
      <c r="L84" s="38"/>
    </row>
    <row r="85" spans="2:12" s="1" customFormat="1" ht="16.5" customHeight="1" hidden="1">
      <c r="B85" s="34"/>
      <c r="C85" s="35"/>
      <c r="D85" s="35"/>
      <c r="E85" s="310" t="str">
        <f>E7</f>
        <v>Bezbariérový chodník Podlesí nad rybníkem - 2.etapa -vypracováno z projektu DPS</v>
      </c>
      <c r="F85" s="311"/>
      <c r="G85" s="311"/>
      <c r="H85" s="311"/>
      <c r="I85" s="111"/>
      <c r="J85" s="35"/>
      <c r="K85" s="35"/>
      <c r="L85" s="38"/>
    </row>
    <row r="86" spans="2:12" s="1" customFormat="1" ht="12" customHeight="1" hidden="1">
      <c r="B86" s="34"/>
      <c r="C86" s="29" t="s">
        <v>109</v>
      </c>
      <c r="D86" s="35"/>
      <c r="E86" s="35"/>
      <c r="F86" s="35"/>
      <c r="G86" s="35"/>
      <c r="H86" s="35"/>
      <c r="I86" s="111"/>
      <c r="J86" s="35"/>
      <c r="K86" s="35"/>
      <c r="L86" s="38"/>
    </row>
    <row r="87" spans="2:12" s="1" customFormat="1" ht="16.5" customHeight="1" hidden="1">
      <c r="B87" s="34"/>
      <c r="C87" s="35"/>
      <c r="D87" s="35"/>
      <c r="E87" s="293" t="str">
        <f>E9</f>
        <v>002 - SO 02 Opěrná zeď</v>
      </c>
      <c r="F87" s="309"/>
      <c r="G87" s="309"/>
      <c r="H87" s="309"/>
      <c r="I87" s="111"/>
      <c r="J87" s="35"/>
      <c r="K87" s="35"/>
      <c r="L87" s="38"/>
    </row>
    <row r="88" spans="2:12" s="1" customFormat="1" ht="6.75" customHeight="1" hidden="1">
      <c r="B88" s="34"/>
      <c r="C88" s="35"/>
      <c r="D88" s="35"/>
      <c r="E88" s="35"/>
      <c r="F88" s="35"/>
      <c r="G88" s="35"/>
      <c r="H88" s="35"/>
      <c r="I88" s="111"/>
      <c r="J88" s="35"/>
      <c r="K88" s="35"/>
      <c r="L88" s="38"/>
    </row>
    <row r="89" spans="2:12" s="1" customFormat="1" ht="12" customHeight="1" hidden="1">
      <c r="B89" s="34"/>
      <c r="C89" s="29" t="s">
        <v>22</v>
      </c>
      <c r="D89" s="35"/>
      <c r="E89" s="35"/>
      <c r="F89" s="27" t="str">
        <f>F12</f>
        <v>Valašské Meziříčí - Podlesí</v>
      </c>
      <c r="G89" s="35"/>
      <c r="H89" s="35"/>
      <c r="I89" s="113" t="s">
        <v>24</v>
      </c>
      <c r="J89" s="61" t="str">
        <f>IF(J12="","",J12)</f>
        <v>13. 4. 2016</v>
      </c>
      <c r="K89" s="35"/>
      <c r="L89" s="38"/>
    </row>
    <row r="90" spans="2:12" s="1" customFormat="1" ht="6.75" customHeight="1" hidden="1">
      <c r="B90" s="34"/>
      <c r="C90" s="35"/>
      <c r="D90" s="35"/>
      <c r="E90" s="35"/>
      <c r="F90" s="35"/>
      <c r="G90" s="35"/>
      <c r="H90" s="35"/>
      <c r="I90" s="111"/>
      <c r="J90" s="35"/>
      <c r="K90" s="35"/>
      <c r="L90" s="38"/>
    </row>
    <row r="91" spans="2:12" s="1" customFormat="1" ht="15" customHeight="1" hidden="1">
      <c r="B91" s="34"/>
      <c r="C91" s="29" t="s">
        <v>28</v>
      </c>
      <c r="D91" s="35"/>
      <c r="E91" s="35"/>
      <c r="F91" s="27" t="str">
        <f>E15</f>
        <v>Město Valašské Meziříčí</v>
      </c>
      <c r="G91" s="35"/>
      <c r="H91" s="35"/>
      <c r="I91" s="113" t="s">
        <v>34</v>
      </c>
      <c r="J91" s="32" t="str">
        <f>E21</f>
        <v> </v>
      </c>
      <c r="K91" s="35"/>
      <c r="L91" s="38"/>
    </row>
    <row r="92" spans="2:12" s="1" customFormat="1" ht="15" customHeight="1" hidden="1">
      <c r="B92" s="34"/>
      <c r="C92" s="29" t="s">
        <v>32</v>
      </c>
      <c r="D92" s="35"/>
      <c r="E92" s="35"/>
      <c r="F92" s="27" t="str">
        <f>IF(E18="","",E18)</f>
        <v>Vyplň údaj</v>
      </c>
      <c r="G92" s="35"/>
      <c r="H92" s="35"/>
      <c r="I92" s="113" t="s">
        <v>37</v>
      </c>
      <c r="J92" s="32" t="str">
        <f>E24</f>
        <v>Fajfrová Irena</v>
      </c>
      <c r="K92" s="35"/>
      <c r="L92" s="38"/>
    </row>
    <row r="93" spans="2:12" s="1" customFormat="1" ht="9.75" customHeight="1" hidden="1">
      <c r="B93" s="34"/>
      <c r="C93" s="35"/>
      <c r="D93" s="35"/>
      <c r="E93" s="35"/>
      <c r="F93" s="35"/>
      <c r="G93" s="35"/>
      <c r="H93" s="35"/>
      <c r="I93" s="111"/>
      <c r="J93" s="35"/>
      <c r="K93" s="35"/>
      <c r="L93" s="38"/>
    </row>
    <row r="94" spans="2:12" s="1" customFormat="1" ht="29.25" customHeight="1" hidden="1">
      <c r="B94" s="34"/>
      <c r="C94" s="147" t="s">
        <v>118</v>
      </c>
      <c r="D94" s="148"/>
      <c r="E94" s="148"/>
      <c r="F94" s="148"/>
      <c r="G94" s="148"/>
      <c r="H94" s="148"/>
      <c r="I94" s="149"/>
      <c r="J94" s="150" t="s">
        <v>119</v>
      </c>
      <c r="K94" s="148"/>
      <c r="L94" s="38"/>
    </row>
    <row r="95" spans="2:12" s="1" customFormat="1" ht="9.75" customHeight="1" hidden="1">
      <c r="B95" s="34"/>
      <c r="C95" s="35"/>
      <c r="D95" s="35"/>
      <c r="E95" s="35"/>
      <c r="F95" s="35"/>
      <c r="G95" s="35"/>
      <c r="H95" s="35"/>
      <c r="I95" s="111"/>
      <c r="J95" s="35"/>
      <c r="K95" s="35"/>
      <c r="L95" s="38"/>
    </row>
    <row r="96" spans="2:47" s="1" customFormat="1" ht="22.5" customHeight="1" hidden="1">
      <c r="B96" s="34"/>
      <c r="C96" s="151" t="s">
        <v>120</v>
      </c>
      <c r="D96" s="35"/>
      <c r="E96" s="35"/>
      <c r="F96" s="35"/>
      <c r="G96" s="35"/>
      <c r="H96" s="35"/>
      <c r="I96" s="111"/>
      <c r="J96" s="79">
        <f>J131</f>
        <v>0</v>
      </c>
      <c r="K96" s="35"/>
      <c r="L96" s="38"/>
      <c r="AU96" s="17" t="s">
        <v>121</v>
      </c>
    </row>
    <row r="97" spans="2:12" s="8" customFormat="1" ht="24.75" customHeight="1" hidden="1">
      <c r="B97" s="152"/>
      <c r="C97" s="153"/>
      <c r="D97" s="154" t="s">
        <v>122</v>
      </c>
      <c r="E97" s="155"/>
      <c r="F97" s="155"/>
      <c r="G97" s="155"/>
      <c r="H97" s="155"/>
      <c r="I97" s="156"/>
      <c r="J97" s="157">
        <f>J132</f>
        <v>0</v>
      </c>
      <c r="K97" s="153"/>
      <c r="L97" s="158"/>
    </row>
    <row r="98" spans="2:12" s="9" customFormat="1" ht="19.5" customHeight="1" hidden="1">
      <c r="B98" s="159"/>
      <c r="C98" s="160"/>
      <c r="D98" s="161" t="s">
        <v>123</v>
      </c>
      <c r="E98" s="162"/>
      <c r="F98" s="162"/>
      <c r="G98" s="162"/>
      <c r="H98" s="162"/>
      <c r="I98" s="163"/>
      <c r="J98" s="164">
        <f>J133</f>
        <v>0</v>
      </c>
      <c r="K98" s="160"/>
      <c r="L98" s="165"/>
    </row>
    <row r="99" spans="2:12" s="9" customFormat="1" ht="19.5" customHeight="1" hidden="1">
      <c r="B99" s="159"/>
      <c r="C99" s="160"/>
      <c r="D99" s="161" t="s">
        <v>663</v>
      </c>
      <c r="E99" s="162"/>
      <c r="F99" s="162"/>
      <c r="G99" s="162"/>
      <c r="H99" s="162"/>
      <c r="I99" s="163"/>
      <c r="J99" s="164">
        <f>J238</f>
        <v>0</v>
      </c>
      <c r="K99" s="160"/>
      <c r="L99" s="165"/>
    </row>
    <row r="100" spans="2:12" s="9" customFormat="1" ht="19.5" customHeight="1" hidden="1">
      <c r="B100" s="159"/>
      <c r="C100" s="160"/>
      <c r="D100" s="161" t="s">
        <v>664</v>
      </c>
      <c r="E100" s="162"/>
      <c r="F100" s="162"/>
      <c r="G100" s="162"/>
      <c r="H100" s="162"/>
      <c r="I100" s="163"/>
      <c r="J100" s="164">
        <f>J276</f>
        <v>0</v>
      </c>
      <c r="K100" s="160"/>
      <c r="L100" s="165"/>
    </row>
    <row r="101" spans="2:12" s="9" customFormat="1" ht="19.5" customHeight="1" hidden="1">
      <c r="B101" s="159"/>
      <c r="C101" s="160"/>
      <c r="D101" s="161" t="s">
        <v>665</v>
      </c>
      <c r="E101" s="162"/>
      <c r="F101" s="162"/>
      <c r="G101" s="162"/>
      <c r="H101" s="162"/>
      <c r="I101" s="163"/>
      <c r="J101" s="164">
        <f>J336</f>
        <v>0</v>
      </c>
      <c r="K101" s="160"/>
      <c r="L101" s="165"/>
    </row>
    <row r="102" spans="2:12" s="9" customFormat="1" ht="19.5" customHeight="1" hidden="1">
      <c r="B102" s="159"/>
      <c r="C102" s="160"/>
      <c r="D102" s="161" t="s">
        <v>124</v>
      </c>
      <c r="E102" s="162"/>
      <c r="F102" s="162"/>
      <c r="G102" s="162"/>
      <c r="H102" s="162"/>
      <c r="I102" s="163"/>
      <c r="J102" s="164">
        <f>J342</f>
        <v>0</v>
      </c>
      <c r="K102" s="160"/>
      <c r="L102" s="165"/>
    </row>
    <row r="103" spans="2:12" s="9" customFormat="1" ht="19.5" customHeight="1" hidden="1">
      <c r="B103" s="159"/>
      <c r="C103" s="160"/>
      <c r="D103" s="161" t="s">
        <v>666</v>
      </c>
      <c r="E103" s="162"/>
      <c r="F103" s="162"/>
      <c r="G103" s="162"/>
      <c r="H103" s="162"/>
      <c r="I103" s="163"/>
      <c r="J103" s="164">
        <f>J361</f>
        <v>0</v>
      </c>
      <c r="K103" s="160"/>
      <c r="L103" s="165"/>
    </row>
    <row r="104" spans="2:12" s="9" customFormat="1" ht="19.5" customHeight="1" hidden="1">
      <c r="B104" s="159"/>
      <c r="C104" s="160"/>
      <c r="D104" s="161" t="s">
        <v>667</v>
      </c>
      <c r="E104" s="162"/>
      <c r="F104" s="162"/>
      <c r="G104" s="162"/>
      <c r="H104" s="162"/>
      <c r="I104" s="163"/>
      <c r="J104" s="164">
        <f>J364</f>
        <v>0</v>
      </c>
      <c r="K104" s="160"/>
      <c r="L104" s="165"/>
    </row>
    <row r="105" spans="2:12" s="9" customFormat="1" ht="19.5" customHeight="1" hidden="1">
      <c r="B105" s="159"/>
      <c r="C105" s="160"/>
      <c r="D105" s="161" t="s">
        <v>668</v>
      </c>
      <c r="E105" s="162"/>
      <c r="F105" s="162"/>
      <c r="G105" s="162"/>
      <c r="H105" s="162"/>
      <c r="I105" s="163"/>
      <c r="J105" s="164">
        <f>J367</f>
        <v>0</v>
      </c>
      <c r="K105" s="160"/>
      <c r="L105" s="165"/>
    </row>
    <row r="106" spans="2:12" s="9" customFormat="1" ht="19.5" customHeight="1" hidden="1">
      <c r="B106" s="159"/>
      <c r="C106" s="160"/>
      <c r="D106" s="161" t="s">
        <v>126</v>
      </c>
      <c r="E106" s="162"/>
      <c r="F106" s="162"/>
      <c r="G106" s="162"/>
      <c r="H106" s="162"/>
      <c r="I106" s="163"/>
      <c r="J106" s="164">
        <f>J406</f>
        <v>0</v>
      </c>
      <c r="K106" s="160"/>
      <c r="L106" s="165"/>
    </row>
    <row r="107" spans="2:12" s="9" customFormat="1" ht="19.5" customHeight="1" hidden="1">
      <c r="B107" s="159"/>
      <c r="C107" s="160"/>
      <c r="D107" s="161" t="s">
        <v>127</v>
      </c>
      <c r="E107" s="162"/>
      <c r="F107" s="162"/>
      <c r="G107" s="162"/>
      <c r="H107" s="162"/>
      <c r="I107" s="163"/>
      <c r="J107" s="164">
        <f>J413</f>
        <v>0</v>
      </c>
      <c r="K107" s="160"/>
      <c r="L107" s="165"/>
    </row>
    <row r="108" spans="2:12" s="8" customFormat="1" ht="24.75" customHeight="1" hidden="1">
      <c r="B108" s="152"/>
      <c r="C108" s="153"/>
      <c r="D108" s="154" t="s">
        <v>669</v>
      </c>
      <c r="E108" s="155"/>
      <c r="F108" s="155"/>
      <c r="G108" s="155"/>
      <c r="H108" s="155"/>
      <c r="I108" s="156"/>
      <c r="J108" s="157">
        <f>J415</f>
        <v>0</v>
      </c>
      <c r="K108" s="153"/>
      <c r="L108" s="158"/>
    </row>
    <row r="109" spans="2:12" s="9" customFormat="1" ht="19.5" customHeight="1" hidden="1">
      <c r="B109" s="159"/>
      <c r="C109" s="160"/>
      <c r="D109" s="161" t="s">
        <v>670</v>
      </c>
      <c r="E109" s="162"/>
      <c r="F109" s="162"/>
      <c r="G109" s="162"/>
      <c r="H109" s="162"/>
      <c r="I109" s="163"/>
      <c r="J109" s="164">
        <f>J416</f>
        <v>0</v>
      </c>
      <c r="K109" s="160"/>
      <c r="L109" s="165"/>
    </row>
    <row r="110" spans="2:12" s="8" customFormat="1" ht="24.75" customHeight="1" hidden="1">
      <c r="B110" s="152"/>
      <c r="C110" s="153"/>
      <c r="D110" s="154" t="s">
        <v>128</v>
      </c>
      <c r="E110" s="155"/>
      <c r="F110" s="155"/>
      <c r="G110" s="155"/>
      <c r="H110" s="155"/>
      <c r="I110" s="156"/>
      <c r="J110" s="157">
        <f>J437</f>
        <v>0</v>
      </c>
      <c r="K110" s="153"/>
      <c r="L110" s="158"/>
    </row>
    <row r="111" spans="2:12" s="9" customFormat="1" ht="19.5" customHeight="1" hidden="1">
      <c r="B111" s="159"/>
      <c r="C111" s="160"/>
      <c r="D111" s="161" t="s">
        <v>129</v>
      </c>
      <c r="E111" s="162"/>
      <c r="F111" s="162"/>
      <c r="G111" s="162"/>
      <c r="H111" s="162"/>
      <c r="I111" s="163"/>
      <c r="J111" s="164">
        <f>J438</f>
        <v>0</v>
      </c>
      <c r="K111" s="160"/>
      <c r="L111" s="165"/>
    </row>
    <row r="112" spans="2:12" s="1" customFormat="1" ht="21.75" customHeight="1" hidden="1">
      <c r="B112" s="34"/>
      <c r="C112" s="35"/>
      <c r="D112" s="35"/>
      <c r="E112" s="35"/>
      <c r="F112" s="35"/>
      <c r="G112" s="35"/>
      <c r="H112" s="35"/>
      <c r="I112" s="111"/>
      <c r="J112" s="35"/>
      <c r="K112" s="35"/>
      <c r="L112" s="38"/>
    </row>
    <row r="113" spans="2:12" s="1" customFormat="1" ht="6.75" customHeight="1" hidden="1">
      <c r="B113" s="49"/>
      <c r="C113" s="50"/>
      <c r="D113" s="50"/>
      <c r="E113" s="50"/>
      <c r="F113" s="50"/>
      <c r="G113" s="50"/>
      <c r="H113" s="50"/>
      <c r="I113" s="143"/>
      <c r="J113" s="50"/>
      <c r="K113" s="50"/>
      <c r="L113" s="38"/>
    </row>
    <row r="114" ht="11.25" hidden="1"/>
    <row r="115" ht="11.25" hidden="1"/>
    <row r="116" ht="11.25" hidden="1"/>
    <row r="117" spans="2:12" s="1" customFormat="1" ht="6.75" customHeight="1">
      <c r="B117" s="51"/>
      <c r="C117" s="52"/>
      <c r="D117" s="52"/>
      <c r="E117" s="52"/>
      <c r="F117" s="52"/>
      <c r="G117" s="52"/>
      <c r="H117" s="52"/>
      <c r="I117" s="146"/>
      <c r="J117" s="52"/>
      <c r="K117" s="52"/>
      <c r="L117" s="38"/>
    </row>
    <row r="118" spans="2:12" s="1" customFormat="1" ht="24.75" customHeight="1">
      <c r="B118" s="34"/>
      <c r="C118" s="23" t="s">
        <v>134</v>
      </c>
      <c r="D118" s="35"/>
      <c r="E118" s="35"/>
      <c r="F118" s="35"/>
      <c r="G118" s="35"/>
      <c r="H118" s="35"/>
      <c r="I118" s="111"/>
      <c r="J118" s="35"/>
      <c r="K118" s="35"/>
      <c r="L118" s="38"/>
    </row>
    <row r="119" spans="2:12" s="1" customFormat="1" ht="6.75" customHeight="1">
      <c r="B119" s="34"/>
      <c r="C119" s="35"/>
      <c r="D119" s="35"/>
      <c r="E119" s="35"/>
      <c r="F119" s="35"/>
      <c r="G119" s="35"/>
      <c r="H119" s="35"/>
      <c r="I119" s="111"/>
      <c r="J119" s="35"/>
      <c r="K119" s="35"/>
      <c r="L119" s="38"/>
    </row>
    <row r="120" spans="2:12" s="1" customFormat="1" ht="12" customHeight="1">
      <c r="B120" s="34"/>
      <c r="C120" s="29" t="s">
        <v>16</v>
      </c>
      <c r="D120" s="35"/>
      <c r="E120" s="35"/>
      <c r="F120" s="35"/>
      <c r="G120" s="35"/>
      <c r="H120" s="35"/>
      <c r="I120" s="111"/>
      <c r="J120" s="35"/>
      <c r="K120" s="35"/>
      <c r="L120" s="38"/>
    </row>
    <row r="121" spans="2:12" s="1" customFormat="1" ht="16.5" customHeight="1">
      <c r="B121" s="34"/>
      <c r="C121" s="35"/>
      <c r="D121" s="35"/>
      <c r="E121" s="310" t="str">
        <f>E7</f>
        <v>Bezbariérový chodník Podlesí nad rybníkem - 2.etapa -vypracováno z projektu DPS</v>
      </c>
      <c r="F121" s="311"/>
      <c r="G121" s="311"/>
      <c r="H121" s="311"/>
      <c r="I121" s="111"/>
      <c r="J121" s="35"/>
      <c r="K121" s="35"/>
      <c r="L121" s="38"/>
    </row>
    <row r="122" spans="2:12" s="1" customFormat="1" ht="12" customHeight="1">
      <c r="B122" s="34"/>
      <c r="C122" s="29" t="s">
        <v>109</v>
      </c>
      <c r="D122" s="35"/>
      <c r="E122" s="35"/>
      <c r="F122" s="35"/>
      <c r="G122" s="35"/>
      <c r="H122" s="35"/>
      <c r="I122" s="111"/>
      <c r="J122" s="35"/>
      <c r="K122" s="35"/>
      <c r="L122" s="38"/>
    </row>
    <row r="123" spans="2:12" s="1" customFormat="1" ht="16.5" customHeight="1">
      <c r="B123" s="34"/>
      <c r="C123" s="35"/>
      <c r="D123" s="35"/>
      <c r="E123" s="293" t="str">
        <f>E9</f>
        <v>002 - SO 02 Opěrná zeď</v>
      </c>
      <c r="F123" s="309"/>
      <c r="G123" s="309"/>
      <c r="H123" s="309"/>
      <c r="I123" s="111"/>
      <c r="J123" s="35"/>
      <c r="K123" s="35"/>
      <c r="L123" s="38"/>
    </row>
    <row r="124" spans="2:12" s="1" customFormat="1" ht="6.75" customHeight="1">
      <c r="B124" s="34"/>
      <c r="C124" s="35"/>
      <c r="D124" s="35"/>
      <c r="E124" s="35"/>
      <c r="F124" s="35"/>
      <c r="G124" s="35"/>
      <c r="H124" s="35"/>
      <c r="I124" s="111"/>
      <c r="J124" s="35"/>
      <c r="K124" s="35"/>
      <c r="L124" s="38"/>
    </row>
    <row r="125" spans="2:12" s="1" customFormat="1" ht="12" customHeight="1">
      <c r="B125" s="34"/>
      <c r="C125" s="29" t="s">
        <v>22</v>
      </c>
      <c r="D125" s="35"/>
      <c r="E125" s="35"/>
      <c r="F125" s="27" t="str">
        <f>F12</f>
        <v>Valašské Meziříčí - Podlesí</v>
      </c>
      <c r="G125" s="35"/>
      <c r="H125" s="35"/>
      <c r="I125" s="113" t="s">
        <v>24</v>
      </c>
      <c r="J125" s="61" t="str">
        <f>IF(J12="","",J12)</f>
        <v>13. 4. 2016</v>
      </c>
      <c r="K125" s="35"/>
      <c r="L125" s="38"/>
    </row>
    <row r="126" spans="2:12" s="1" customFormat="1" ht="6.75" customHeight="1">
      <c r="B126" s="34"/>
      <c r="C126" s="35"/>
      <c r="D126" s="35"/>
      <c r="E126" s="35"/>
      <c r="F126" s="35"/>
      <c r="G126" s="35"/>
      <c r="H126" s="35"/>
      <c r="I126" s="111"/>
      <c r="J126" s="35"/>
      <c r="K126" s="35"/>
      <c r="L126" s="38"/>
    </row>
    <row r="127" spans="2:12" s="1" customFormat="1" ht="15" customHeight="1">
      <c r="B127" s="34"/>
      <c r="C127" s="29" t="s">
        <v>28</v>
      </c>
      <c r="D127" s="35"/>
      <c r="E127" s="35"/>
      <c r="F127" s="27" t="str">
        <f>E15</f>
        <v>Město Valašské Meziříčí</v>
      </c>
      <c r="G127" s="35"/>
      <c r="H127" s="35"/>
      <c r="I127" s="113" t="s">
        <v>34</v>
      </c>
      <c r="J127" s="32" t="str">
        <f>E21</f>
        <v> </v>
      </c>
      <c r="K127" s="35"/>
      <c r="L127" s="38"/>
    </row>
    <row r="128" spans="2:12" s="1" customFormat="1" ht="15" customHeight="1">
      <c r="B128" s="34"/>
      <c r="C128" s="29" t="s">
        <v>32</v>
      </c>
      <c r="D128" s="35"/>
      <c r="E128" s="35"/>
      <c r="F128" s="27" t="str">
        <f>IF(E18="","",E18)</f>
        <v>Vyplň údaj</v>
      </c>
      <c r="G128" s="35"/>
      <c r="H128" s="35"/>
      <c r="I128" s="113" t="s">
        <v>37</v>
      </c>
      <c r="J128" s="32" t="str">
        <f>E24</f>
        <v>Fajfrová Irena</v>
      </c>
      <c r="K128" s="35"/>
      <c r="L128" s="38"/>
    </row>
    <row r="129" spans="2:12" s="1" customFormat="1" ht="9.75" customHeight="1">
      <c r="B129" s="34"/>
      <c r="C129" s="35"/>
      <c r="D129" s="35"/>
      <c r="E129" s="35"/>
      <c r="F129" s="35"/>
      <c r="G129" s="35"/>
      <c r="H129" s="35"/>
      <c r="I129" s="111"/>
      <c r="J129" s="35"/>
      <c r="K129" s="35"/>
      <c r="L129" s="38"/>
    </row>
    <row r="130" spans="2:20" s="10" customFormat="1" ht="29.25" customHeight="1">
      <c r="B130" s="166"/>
      <c r="C130" s="167" t="s">
        <v>135</v>
      </c>
      <c r="D130" s="168" t="s">
        <v>65</v>
      </c>
      <c r="E130" s="168" t="s">
        <v>61</v>
      </c>
      <c r="F130" s="168" t="s">
        <v>62</v>
      </c>
      <c r="G130" s="168" t="s">
        <v>136</v>
      </c>
      <c r="H130" s="168" t="s">
        <v>137</v>
      </c>
      <c r="I130" s="169" t="s">
        <v>138</v>
      </c>
      <c r="J130" s="168" t="s">
        <v>119</v>
      </c>
      <c r="K130" s="170" t="s">
        <v>139</v>
      </c>
      <c r="L130" s="171"/>
      <c r="M130" s="70" t="s">
        <v>1</v>
      </c>
      <c r="N130" s="71" t="s">
        <v>44</v>
      </c>
      <c r="O130" s="71" t="s">
        <v>140</v>
      </c>
      <c r="P130" s="71" t="s">
        <v>141</v>
      </c>
      <c r="Q130" s="71" t="s">
        <v>142</v>
      </c>
      <c r="R130" s="71" t="s">
        <v>143</v>
      </c>
      <c r="S130" s="71" t="s">
        <v>144</v>
      </c>
      <c r="T130" s="72" t="s">
        <v>145</v>
      </c>
    </row>
    <row r="131" spans="2:63" s="1" customFormat="1" ht="22.5" customHeight="1">
      <c r="B131" s="34"/>
      <c r="C131" s="77" t="s">
        <v>146</v>
      </c>
      <c r="D131" s="35"/>
      <c r="E131" s="35"/>
      <c r="F131" s="35"/>
      <c r="G131" s="35"/>
      <c r="H131" s="35"/>
      <c r="I131" s="111"/>
      <c r="J131" s="172">
        <f>BK131</f>
        <v>0</v>
      </c>
      <c r="K131" s="35"/>
      <c r="L131" s="38"/>
      <c r="M131" s="73"/>
      <c r="N131" s="74"/>
      <c r="O131" s="74"/>
      <c r="P131" s="173">
        <f>P132+P415+P437</f>
        <v>0</v>
      </c>
      <c r="Q131" s="74"/>
      <c r="R131" s="173">
        <f>R132+R415+R437</f>
        <v>1084.75877776</v>
      </c>
      <c r="S131" s="74"/>
      <c r="T131" s="174">
        <f>T132+T415+T437</f>
        <v>131.18433</v>
      </c>
      <c r="AT131" s="17" t="s">
        <v>79</v>
      </c>
      <c r="AU131" s="17" t="s">
        <v>121</v>
      </c>
      <c r="BK131" s="175">
        <f>BK132+BK415+BK437</f>
        <v>0</v>
      </c>
    </row>
    <row r="132" spans="2:63" s="11" customFormat="1" ht="25.5" customHeight="1">
      <c r="B132" s="176"/>
      <c r="C132" s="177"/>
      <c r="D132" s="178" t="s">
        <v>79</v>
      </c>
      <c r="E132" s="179" t="s">
        <v>147</v>
      </c>
      <c r="F132" s="179" t="s">
        <v>148</v>
      </c>
      <c r="G132" s="177"/>
      <c r="H132" s="177"/>
      <c r="I132" s="180"/>
      <c r="J132" s="181">
        <f>BK132</f>
        <v>0</v>
      </c>
      <c r="K132" s="177"/>
      <c r="L132" s="182"/>
      <c r="M132" s="183"/>
      <c r="N132" s="184"/>
      <c r="O132" s="184"/>
      <c r="P132" s="185">
        <f>P133+P238+P276+P336+P342+P361+P364+P367+P406+P413</f>
        <v>0</v>
      </c>
      <c r="Q132" s="184"/>
      <c r="R132" s="185">
        <f>R133+R238+R276+R336+R342+R361+R364+R367+R406+R413</f>
        <v>1081.63662834</v>
      </c>
      <c r="S132" s="184"/>
      <c r="T132" s="186">
        <f>T133+T238+T276+T336+T342+T361+T364+T367+T406+T413</f>
        <v>131.18433</v>
      </c>
      <c r="AR132" s="187" t="s">
        <v>21</v>
      </c>
      <c r="AT132" s="188" t="s">
        <v>79</v>
      </c>
      <c r="AU132" s="188" t="s">
        <v>80</v>
      </c>
      <c r="AY132" s="187" t="s">
        <v>149</v>
      </c>
      <c r="BK132" s="189">
        <f>BK133+BK238+BK276+BK336+BK342+BK361+BK364+BK367+BK406+BK413</f>
        <v>0</v>
      </c>
    </row>
    <row r="133" spans="2:63" s="11" customFormat="1" ht="22.5" customHeight="1">
      <c r="B133" s="176"/>
      <c r="C133" s="177"/>
      <c r="D133" s="178" t="s">
        <v>79</v>
      </c>
      <c r="E133" s="190" t="s">
        <v>21</v>
      </c>
      <c r="F133" s="190" t="s">
        <v>150</v>
      </c>
      <c r="G133" s="177"/>
      <c r="H133" s="177"/>
      <c r="I133" s="180"/>
      <c r="J133" s="191">
        <f>BK133</f>
        <v>0</v>
      </c>
      <c r="K133" s="177"/>
      <c r="L133" s="182"/>
      <c r="M133" s="183"/>
      <c r="N133" s="184"/>
      <c r="O133" s="184"/>
      <c r="P133" s="185">
        <f>SUM(P134:P237)</f>
        <v>0</v>
      </c>
      <c r="Q133" s="184"/>
      <c r="R133" s="185">
        <f>SUM(R134:R237)</f>
        <v>0.242971</v>
      </c>
      <c r="S133" s="184"/>
      <c r="T133" s="186">
        <f>SUM(T134:T237)</f>
        <v>62.775000000000006</v>
      </c>
      <c r="AR133" s="187" t="s">
        <v>21</v>
      </c>
      <c r="AT133" s="188" t="s">
        <v>79</v>
      </c>
      <c r="AU133" s="188" t="s">
        <v>21</v>
      </c>
      <c r="AY133" s="187" t="s">
        <v>149</v>
      </c>
      <c r="BK133" s="189">
        <f>SUM(BK134:BK237)</f>
        <v>0</v>
      </c>
    </row>
    <row r="134" spans="2:65" s="1" customFormat="1" ht="24" customHeight="1">
      <c r="B134" s="34"/>
      <c r="C134" s="192" t="s">
        <v>21</v>
      </c>
      <c r="D134" s="192" t="s">
        <v>151</v>
      </c>
      <c r="E134" s="193" t="s">
        <v>671</v>
      </c>
      <c r="F134" s="194" t="s">
        <v>672</v>
      </c>
      <c r="G134" s="195" t="s">
        <v>206</v>
      </c>
      <c r="H134" s="196">
        <v>56</v>
      </c>
      <c r="I134" s="197"/>
      <c r="J134" s="198">
        <f>ROUND(I134*H134,2)</f>
        <v>0</v>
      </c>
      <c r="K134" s="194" t="s">
        <v>155</v>
      </c>
      <c r="L134" s="38"/>
      <c r="M134" s="199" t="s">
        <v>1</v>
      </c>
      <c r="N134" s="200" t="s">
        <v>45</v>
      </c>
      <c r="O134" s="66"/>
      <c r="P134" s="201">
        <f>O134*H134</f>
        <v>0</v>
      </c>
      <c r="Q134" s="201">
        <v>0</v>
      </c>
      <c r="R134" s="201">
        <f>Q134*H134</f>
        <v>0</v>
      </c>
      <c r="S134" s="201">
        <v>0</v>
      </c>
      <c r="T134" s="202">
        <f>S134*H134</f>
        <v>0</v>
      </c>
      <c r="AR134" s="203" t="s">
        <v>156</v>
      </c>
      <c r="AT134" s="203" t="s">
        <v>151</v>
      </c>
      <c r="AU134" s="203" t="s">
        <v>89</v>
      </c>
      <c r="AY134" s="17" t="s">
        <v>149</v>
      </c>
      <c r="BE134" s="204">
        <f>IF(N134="základní",J134,0)</f>
        <v>0</v>
      </c>
      <c r="BF134" s="204">
        <f>IF(N134="snížená",J134,0)</f>
        <v>0</v>
      </c>
      <c r="BG134" s="204">
        <f>IF(N134="zákl. přenesená",J134,0)</f>
        <v>0</v>
      </c>
      <c r="BH134" s="204">
        <f>IF(N134="sníž. přenesená",J134,0)</f>
        <v>0</v>
      </c>
      <c r="BI134" s="204">
        <f>IF(N134="nulová",J134,0)</f>
        <v>0</v>
      </c>
      <c r="BJ134" s="17" t="s">
        <v>21</v>
      </c>
      <c r="BK134" s="204">
        <f>ROUND(I134*H134,2)</f>
        <v>0</v>
      </c>
      <c r="BL134" s="17" t="s">
        <v>156</v>
      </c>
      <c r="BM134" s="203" t="s">
        <v>673</v>
      </c>
    </row>
    <row r="135" spans="2:51" s="13" customFormat="1" ht="22.5">
      <c r="B135" s="217"/>
      <c r="C135" s="218"/>
      <c r="D135" s="207" t="s">
        <v>208</v>
      </c>
      <c r="E135" s="219" t="s">
        <v>1</v>
      </c>
      <c r="F135" s="220" t="s">
        <v>674</v>
      </c>
      <c r="G135" s="218"/>
      <c r="H135" s="219" t="s">
        <v>1</v>
      </c>
      <c r="I135" s="221"/>
      <c r="J135" s="218"/>
      <c r="K135" s="218"/>
      <c r="L135" s="222"/>
      <c r="M135" s="223"/>
      <c r="N135" s="224"/>
      <c r="O135" s="224"/>
      <c r="P135" s="224"/>
      <c r="Q135" s="224"/>
      <c r="R135" s="224"/>
      <c r="S135" s="224"/>
      <c r="T135" s="225"/>
      <c r="AT135" s="226" t="s">
        <v>208</v>
      </c>
      <c r="AU135" s="226" t="s">
        <v>89</v>
      </c>
      <c r="AV135" s="13" t="s">
        <v>21</v>
      </c>
      <c r="AW135" s="13" t="s">
        <v>36</v>
      </c>
      <c r="AX135" s="13" t="s">
        <v>80</v>
      </c>
      <c r="AY135" s="226" t="s">
        <v>149</v>
      </c>
    </row>
    <row r="136" spans="2:51" s="12" customFormat="1" ht="11.25">
      <c r="B136" s="205"/>
      <c r="C136" s="206"/>
      <c r="D136" s="207" t="s">
        <v>208</v>
      </c>
      <c r="E136" s="208" t="s">
        <v>1</v>
      </c>
      <c r="F136" s="209" t="s">
        <v>675</v>
      </c>
      <c r="G136" s="206"/>
      <c r="H136" s="210">
        <v>35</v>
      </c>
      <c r="I136" s="211"/>
      <c r="J136" s="206"/>
      <c r="K136" s="206"/>
      <c r="L136" s="212"/>
      <c r="M136" s="213"/>
      <c r="N136" s="214"/>
      <c r="O136" s="214"/>
      <c r="P136" s="214"/>
      <c r="Q136" s="214"/>
      <c r="R136" s="214"/>
      <c r="S136" s="214"/>
      <c r="T136" s="215"/>
      <c r="AT136" s="216" t="s">
        <v>208</v>
      </c>
      <c r="AU136" s="216" t="s">
        <v>89</v>
      </c>
      <c r="AV136" s="12" t="s">
        <v>89</v>
      </c>
      <c r="AW136" s="12" t="s">
        <v>36</v>
      </c>
      <c r="AX136" s="12" t="s">
        <v>80</v>
      </c>
      <c r="AY136" s="216" t="s">
        <v>149</v>
      </c>
    </row>
    <row r="137" spans="2:51" s="13" customFormat="1" ht="11.25">
      <c r="B137" s="217"/>
      <c r="C137" s="218"/>
      <c r="D137" s="207" t="s">
        <v>208</v>
      </c>
      <c r="E137" s="219" t="s">
        <v>1</v>
      </c>
      <c r="F137" s="220" t="s">
        <v>676</v>
      </c>
      <c r="G137" s="218"/>
      <c r="H137" s="219" t="s">
        <v>1</v>
      </c>
      <c r="I137" s="221"/>
      <c r="J137" s="218"/>
      <c r="K137" s="218"/>
      <c r="L137" s="222"/>
      <c r="M137" s="223"/>
      <c r="N137" s="224"/>
      <c r="O137" s="224"/>
      <c r="P137" s="224"/>
      <c r="Q137" s="224"/>
      <c r="R137" s="224"/>
      <c r="S137" s="224"/>
      <c r="T137" s="225"/>
      <c r="AT137" s="226" t="s">
        <v>208</v>
      </c>
      <c r="AU137" s="226" t="s">
        <v>89</v>
      </c>
      <c r="AV137" s="13" t="s">
        <v>21</v>
      </c>
      <c r="AW137" s="13" t="s">
        <v>36</v>
      </c>
      <c r="AX137" s="13" t="s">
        <v>80</v>
      </c>
      <c r="AY137" s="226" t="s">
        <v>149</v>
      </c>
    </row>
    <row r="138" spans="2:51" s="12" customFormat="1" ht="11.25">
      <c r="B138" s="205"/>
      <c r="C138" s="206"/>
      <c r="D138" s="207" t="s">
        <v>208</v>
      </c>
      <c r="E138" s="208" t="s">
        <v>1</v>
      </c>
      <c r="F138" s="209" t="s">
        <v>677</v>
      </c>
      <c r="G138" s="206"/>
      <c r="H138" s="210">
        <v>21</v>
      </c>
      <c r="I138" s="211"/>
      <c r="J138" s="206"/>
      <c r="K138" s="206"/>
      <c r="L138" s="212"/>
      <c r="M138" s="213"/>
      <c r="N138" s="214"/>
      <c r="O138" s="214"/>
      <c r="P138" s="214"/>
      <c r="Q138" s="214"/>
      <c r="R138" s="214"/>
      <c r="S138" s="214"/>
      <c r="T138" s="215"/>
      <c r="AT138" s="216" t="s">
        <v>208</v>
      </c>
      <c r="AU138" s="216" t="s">
        <v>89</v>
      </c>
      <c r="AV138" s="12" t="s">
        <v>89</v>
      </c>
      <c r="AW138" s="12" t="s">
        <v>36</v>
      </c>
      <c r="AX138" s="12" t="s">
        <v>80</v>
      </c>
      <c r="AY138" s="216" t="s">
        <v>149</v>
      </c>
    </row>
    <row r="139" spans="2:51" s="14" customFormat="1" ht="11.25">
      <c r="B139" s="227"/>
      <c r="C139" s="228"/>
      <c r="D139" s="207" t="s">
        <v>208</v>
      </c>
      <c r="E139" s="229" t="s">
        <v>1</v>
      </c>
      <c r="F139" s="230" t="s">
        <v>229</v>
      </c>
      <c r="G139" s="228"/>
      <c r="H139" s="231">
        <v>56</v>
      </c>
      <c r="I139" s="232"/>
      <c r="J139" s="228"/>
      <c r="K139" s="228"/>
      <c r="L139" s="233"/>
      <c r="M139" s="234"/>
      <c r="N139" s="235"/>
      <c r="O139" s="235"/>
      <c r="P139" s="235"/>
      <c r="Q139" s="235"/>
      <c r="R139" s="235"/>
      <c r="S139" s="235"/>
      <c r="T139" s="236"/>
      <c r="AT139" s="237" t="s">
        <v>208</v>
      </c>
      <c r="AU139" s="237" t="s">
        <v>89</v>
      </c>
      <c r="AV139" s="14" t="s">
        <v>156</v>
      </c>
      <c r="AW139" s="14" t="s">
        <v>36</v>
      </c>
      <c r="AX139" s="14" t="s">
        <v>21</v>
      </c>
      <c r="AY139" s="237" t="s">
        <v>149</v>
      </c>
    </row>
    <row r="140" spans="2:65" s="1" customFormat="1" ht="16.5" customHeight="1">
      <c r="B140" s="34"/>
      <c r="C140" s="192" t="s">
        <v>89</v>
      </c>
      <c r="D140" s="192" t="s">
        <v>151</v>
      </c>
      <c r="E140" s="193" t="s">
        <v>678</v>
      </c>
      <c r="F140" s="194" t="s">
        <v>679</v>
      </c>
      <c r="G140" s="195" t="s">
        <v>206</v>
      </c>
      <c r="H140" s="196">
        <v>56</v>
      </c>
      <c r="I140" s="197"/>
      <c r="J140" s="198">
        <f>ROUND(I140*H140,2)</f>
        <v>0</v>
      </c>
      <c r="K140" s="194" t="s">
        <v>155</v>
      </c>
      <c r="L140" s="38"/>
      <c r="M140" s="199" t="s">
        <v>1</v>
      </c>
      <c r="N140" s="200" t="s">
        <v>45</v>
      </c>
      <c r="O140" s="66"/>
      <c r="P140" s="201">
        <f>O140*H140</f>
        <v>0</v>
      </c>
      <c r="Q140" s="201">
        <v>0.00018</v>
      </c>
      <c r="R140" s="201">
        <f>Q140*H140</f>
        <v>0.01008</v>
      </c>
      <c r="S140" s="201">
        <v>0</v>
      </c>
      <c r="T140" s="202">
        <f>S140*H140</f>
        <v>0</v>
      </c>
      <c r="AR140" s="203" t="s">
        <v>156</v>
      </c>
      <c r="AT140" s="203" t="s">
        <v>151</v>
      </c>
      <c r="AU140" s="203" t="s">
        <v>89</v>
      </c>
      <c r="AY140" s="17" t="s">
        <v>149</v>
      </c>
      <c r="BE140" s="204">
        <f>IF(N140="základní",J140,0)</f>
        <v>0</v>
      </c>
      <c r="BF140" s="204">
        <f>IF(N140="snížená",J140,0)</f>
        <v>0</v>
      </c>
      <c r="BG140" s="204">
        <f>IF(N140="zákl. přenesená",J140,0)</f>
        <v>0</v>
      </c>
      <c r="BH140" s="204">
        <f>IF(N140="sníž. přenesená",J140,0)</f>
        <v>0</v>
      </c>
      <c r="BI140" s="204">
        <f>IF(N140="nulová",J140,0)</f>
        <v>0</v>
      </c>
      <c r="BJ140" s="17" t="s">
        <v>21</v>
      </c>
      <c r="BK140" s="204">
        <f>ROUND(I140*H140,2)</f>
        <v>0</v>
      </c>
      <c r="BL140" s="17" t="s">
        <v>156</v>
      </c>
      <c r="BM140" s="203" t="s">
        <v>680</v>
      </c>
    </row>
    <row r="141" spans="2:65" s="1" customFormat="1" ht="24" customHeight="1">
      <c r="B141" s="34"/>
      <c r="C141" s="192" t="s">
        <v>161</v>
      </c>
      <c r="D141" s="192" t="s">
        <v>151</v>
      </c>
      <c r="E141" s="193" t="s">
        <v>237</v>
      </c>
      <c r="F141" s="194" t="s">
        <v>238</v>
      </c>
      <c r="G141" s="195" t="s">
        <v>206</v>
      </c>
      <c r="H141" s="196">
        <v>75</v>
      </c>
      <c r="I141" s="197"/>
      <c r="J141" s="198">
        <f>ROUND(I141*H141,2)</f>
        <v>0</v>
      </c>
      <c r="K141" s="194" t="s">
        <v>155</v>
      </c>
      <c r="L141" s="38"/>
      <c r="M141" s="199" t="s">
        <v>1</v>
      </c>
      <c r="N141" s="200" t="s">
        <v>45</v>
      </c>
      <c r="O141" s="66"/>
      <c r="P141" s="201">
        <f>O141*H141</f>
        <v>0</v>
      </c>
      <c r="Q141" s="201">
        <v>0</v>
      </c>
      <c r="R141" s="201">
        <f>Q141*H141</f>
        <v>0</v>
      </c>
      <c r="S141" s="201">
        <v>0.4</v>
      </c>
      <c r="T141" s="202">
        <f>S141*H141</f>
        <v>30</v>
      </c>
      <c r="AR141" s="203" t="s">
        <v>156</v>
      </c>
      <c r="AT141" s="203" t="s">
        <v>151</v>
      </c>
      <c r="AU141" s="203" t="s">
        <v>89</v>
      </c>
      <c r="AY141" s="17" t="s">
        <v>149</v>
      </c>
      <c r="BE141" s="204">
        <f>IF(N141="základní",J141,0)</f>
        <v>0</v>
      </c>
      <c r="BF141" s="204">
        <f>IF(N141="snížená",J141,0)</f>
        <v>0</v>
      </c>
      <c r="BG141" s="204">
        <f>IF(N141="zákl. přenesená",J141,0)</f>
        <v>0</v>
      </c>
      <c r="BH141" s="204">
        <f>IF(N141="sníž. přenesená",J141,0)</f>
        <v>0</v>
      </c>
      <c r="BI141" s="204">
        <f>IF(N141="nulová",J141,0)</f>
        <v>0</v>
      </c>
      <c r="BJ141" s="17" t="s">
        <v>21</v>
      </c>
      <c r="BK141" s="204">
        <f>ROUND(I141*H141,2)</f>
        <v>0</v>
      </c>
      <c r="BL141" s="17" t="s">
        <v>156</v>
      </c>
      <c r="BM141" s="203" t="s">
        <v>681</v>
      </c>
    </row>
    <row r="142" spans="2:51" s="12" customFormat="1" ht="11.25">
      <c r="B142" s="205"/>
      <c r="C142" s="206"/>
      <c r="D142" s="207" t="s">
        <v>208</v>
      </c>
      <c r="E142" s="208" t="s">
        <v>1</v>
      </c>
      <c r="F142" s="209" t="s">
        <v>682</v>
      </c>
      <c r="G142" s="206"/>
      <c r="H142" s="210">
        <v>75</v>
      </c>
      <c r="I142" s="211"/>
      <c r="J142" s="206"/>
      <c r="K142" s="206"/>
      <c r="L142" s="212"/>
      <c r="M142" s="213"/>
      <c r="N142" s="214"/>
      <c r="O142" s="214"/>
      <c r="P142" s="214"/>
      <c r="Q142" s="214"/>
      <c r="R142" s="214"/>
      <c r="S142" s="214"/>
      <c r="T142" s="215"/>
      <c r="AT142" s="216" t="s">
        <v>208</v>
      </c>
      <c r="AU142" s="216" t="s">
        <v>89</v>
      </c>
      <c r="AV142" s="12" t="s">
        <v>89</v>
      </c>
      <c r="AW142" s="12" t="s">
        <v>36</v>
      </c>
      <c r="AX142" s="12" t="s">
        <v>21</v>
      </c>
      <c r="AY142" s="216" t="s">
        <v>149</v>
      </c>
    </row>
    <row r="143" spans="2:65" s="1" customFormat="1" ht="24" customHeight="1">
      <c r="B143" s="34"/>
      <c r="C143" s="192" t="s">
        <v>156</v>
      </c>
      <c r="D143" s="192" t="s">
        <v>151</v>
      </c>
      <c r="E143" s="193" t="s">
        <v>683</v>
      </c>
      <c r="F143" s="194" t="s">
        <v>684</v>
      </c>
      <c r="G143" s="195" t="s">
        <v>206</v>
      </c>
      <c r="H143" s="196">
        <v>75</v>
      </c>
      <c r="I143" s="197"/>
      <c r="J143" s="198">
        <f>ROUND(I143*H143,2)</f>
        <v>0</v>
      </c>
      <c r="K143" s="194" t="s">
        <v>155</v>
      </c>
      <c r="L143" s="38"/>
      <c r="M143" s="199" t="s">
        <v>1</v>
      </c>
      <c r="N143" s="200" t="s">
        <v>45</v>
      </c>
      <c r="O143" s="66"/>
      <c r="P143" s="201">
        <f>O143*H143</f>
        <v>0</v>
      </c>
      <c r="Q143" s="201">
        <v>0</v>
      </c>
      <c r="R143" s="201">
        <f>Q143*H143</f>
        <v>0</v>
      </c>
      <c r="S143" s="201">
        <v>0.181</v>
      </c>
      <c r="T143" s="202">
        <f>S143*H143</f>
        <v>13.575</v>
      </c>
      <c r="AR143" s="203" t="s">
        <v>156</v>
      </c>
      <c r="AT143" s="203" t="s">
        <v>151</v>
      </c>
      <c r="AU143" s="203" t="s">
        <v>89</v>
      </c>
      <c r="AY143" s="17" t="s">
        <v>149</v>
      </c>
      <c r="BE143" s="204">
        <f>IF(N143="základní",J143,0)</f>
        <v>0</v>
      </c>
      <c r="BF143" s="204">
        <f>IF(N143="snížená",J143,0)</f>
        <v>0</v>
      </c>
      <c r="BG143" s="204">
        <f>IF(N143="zákl. přenesená",J143,0)</f>
        <v>0</v>
      </c>
      <c r="BH143" s="204">
        <f>IF(N143="sníž. přenesená",J143,0)</f>
        <v>0</v>
      </c>
      <c r="BI143" s="204">
        <f>IF(N143="nulová",J143,0)</f>
        <v>0</v>
      </c>
      <c r="BJ143" s="17" t="s">
        <v>21</v>
      </c>
      <c r="BK143" s="204">
        <f>ROUND(I143*H143,2)</f>
        <v>0</v>
      </c>
      <c r="BL143" s="17" t="s">
        <v>156</v>
      </c>
      <c r="BM143" s="203" t="s">
        <v>685</v>
      </c>
    </row>
    <row r="144" spans="2:51" s="12" customFormat="1" ht="11.25">
      <c r="B144" s="205"/>
      <c r="C144" s="206"/>
      <c r="D144" s="207" t="s">
        <v>208</v>
      </c>
      <c r="E144" s="208" t="s">
        <v>1</v>
      </c>
      <c r="F144" s="209" t="s">
        <v>686</v>
      </c>
      <c r="G144" s="206"/>
      <c r="H144" s="210">
        <v>75</v>
      </c>
      <c r="I144" s="211"/>
      <c r="J144" s="206"/>
      <c r="K144" s="206"/>
      <c r="L144" s="212"/>
      <c r="M144" s="213"/>
      <c r="N144" s="214"/>
      <c r="O144" s="214"/>
      <c r="P144" s="214"/>
      <c r="Q144" s="214"/>
      <c r="R144" s="214"/>
      <c r="S144" s="214"/>
      <c r="T144" s="215"/>
      <c r="AT144" s="216" t="s">
        <v>208</v>
      </c>
      <c r="AU144" s="216" t="s">
        <v>89</v>
      </c>
      <c r="AV144" s="12" t="s">
        <v>89</v>
      </c>
      <c r="AW144" s="12" t="s">
        <v>36</v>
      </c>
      <c r="AX144" s="12" t="s">
        <v>21</v>
      </c>
      <c r="AY144" s="216" t="s">
        <v>149</v>
      </c>
    </row>
    <row r="145" spans="2:65" s="1" customFormat="1" ht="24" customHeight="1">
      <c r="B145" s="34"/>
      <c r="C145" s="192" t="s">
        <v>168</v>
      </c>
      <c r="D145" s="192" t="s">
        <v>151</v>
      </c>
      <c r="E145" s="193" t="s">
        <v>687</v>
      </c>
      <c r="F145" s="194" t="s">
        <v>688</v>
      </c>
      <c r="G145" s="195" t="s">
        <v>206</v>
      </c>
      <c r="H145" s="196">
        <v>75</v>
      </c>
      <c r="I145" s="197"/>
      <c r="J145" s="198">
        <f>ROUND(I145*H145,2)</f>
        <v>0</v>
      </c>
      <c r="K145" s="194" t="s">
        <v>155</v>
      </c>
      <c r="L145" s="38"/>
      <c r="M145" s="199" t="s">
        <v>1</v>
      </c>
      <c r="N145" s="200" t="s">
        <v>45</v>
      </c>
      <c r="O145" s="66"/>
      <c r="P145" s="201">
        <f>O145*H145</f>
        <v>0</v>
      </c>
      <c r="Q145" s="201">
        <v>8E-05</v>
      </c>
      <c r="R145" s="201">
        <f>Q145*H145</f>
        <v>0.006</v>
      </c>
      <c r="S145" s="201">
        <v>0.256</v>
      </c>
      <c r="T145" s="202">
        <f>S145*H145</f>
        <v>19.2</v>
      </c>
      <c r="AR145" s="203" t="s">
        <v>156</v>
      </c>
      <c r="AT145" s="203" t="s">
        <v>151</v>
      </c>
      <c r="AU145" s="203" t="s">
        <v>89</v>
      </c>
      <c r="AY145" s="17" t="s">
        <v>149</v>
      </c>
      <c r="BE145" s="204">
        <f>IF(N145="základní",J145,0)</f>
        <v>0</v>
      </c>
      <c r="BF145" s="204">
        <f>IF(N145="snížená",J145,0)</f>
        <v>0</v>
      </c>
      <c r="BG145" s="204">
        <f>IF(N145="zákl. přenesená",J145,0)</f>
        <v>0</v>
      </c>
      <c r="BH145" s="204">
        <f>IF(N145="sníž. přenesená",J145,0)</f>
        <v>0</v>
      </c>
      <c r="BI145" s="204">
        <f>IF(N145="nulová",J145,0)</f>
        <v>0</v>
      </c>
      <c r="BJ145" s="17" t="s">
        <v>21</v>
      </c>
      <c r="BK145" s="204">
        <f>ROUND(I145*H145,2)</f>
        <v>0</v>
      </c>
      <c r="BL145" s="17" t="s">
        <v>156</v>
      </c>
      <c r="BM145" s="203" t="s">
        <v>689</v>
      </c>
    </row>
    <row r="146" spans="2:51" s="13" customFormat="1" ht="11.25">
      <c r="B146" s="217"/>
      <c r="C146" s="218"/>
      <c r="D146" s="207" t="s">
        <v>208</v>
      </c>
      <c r="E146" s="219" t="s">
        <v>1</v>
      </c>
      <c r="F146" s="220" t="s">
        <v>690</v>
      </c>
      <c r="G146" s="218"/>
      <c r="H146" s="219" t="s">
        <v>1</v>
      </c>
      <c r="I146" s="221"/>
      <c r="J146" s="218"/>
      <c r="K146" s="218"/>
      <c r="L146" s="222"/>
      <c r="M146" s="223"/>
      <c r="N146" s="224"/>
      <c r="O146" s="224"/>
      <c r="P146" s="224"/>
      <c r="Q146" s="224"/>
      <c r="R146" s="224"/>
      <c r="S146" s="224"/>
      <c r="T146" s="225"/>
      <c r="AT146" s="226" t="s">
        <v>208</v>
      </c>
      <c r="AU146" s="226" t="s">
        <v>89</v>
      </c>
      <c r="AV146" s="13" t="s">
        <v>21</v>
      </c>
      <c r="AW146" s="13" t="s">
        <v>36</v>
      </c>
      <c r="AX146" s="13" t="s">
        <v>80</v>
      </c>
      <c r="AY146" s="226" t="s">
        <v>149</v>
      </c>
    </row>
    <row r="147" spans="2:51" s="12" customFormat="1" ht="11.25">
      <c r="B147" s="205"/>
      <c r="C147" s="206"/>
      <c r="D147" s="207" t="s">
        <v>208</v>
      </c>
      <c r="E147" s="208" t="s">
        <v>1</v>
      </c>
      <c r="F147" s="209" t="s">
        <v>691</v>
      </c>
      <c r="G147" s="206"/>
      <c r="H147" s="210">
        <v>75</v>
      </c>
      <c r="I147" s="211"/>
      <c r="J147" s="206"/>
      <c r="K147" s="206"/>
      <c r="L147" s="212"/>
      <c r="M147" s="213"/>
      <c r="N147" s="214"/>
      <c r="O147" s="214"/>
      <c r="P147" s="214"/>
      <c r="Q147" s="214"/>
      <c r="R147" s="214"/>
      <c r="S147" s="214"/>
      <c r="T147" s="215"/>
      <c r="AT147" s="216" t="s">
        <v>208</v>
      </c>
      <c r="AU147" s="216" t="s">
        <v>89</v>
      </c>
      <c r="AV147" s="12" t="s">
        <v>89</v>
      </c>
      <c r="AW147" s="12" t="s">
        <v>36</v>
      </c>
      <c r="AX147" s="12" t="s">
        <v>21</v>
      </c>
      <c r="AY147" s="216" t="s">
        <v>149</v>
      </c>
    </row>
    <row r="148" spans="2:65" s="1" customFormat="1" ht="24" customHeight="1">
      <c r="B148" s="34"/>
      <c r="C148" s="192" t="s">
        <v>172</v>
      </c>
      <c r="D148" s="192" t="s">
        <v>151</v>
      </c>
      <c r="E148" s="193" t="s">
        <v>692</v>
      </c>
      <c r="F148" s="194" t="s">
        <v>693</v>
      </c>
      <c r="G148" s="195" t="s">
        <v>256</v>
      </c>
      <c r="H148" s="196">
        <v>2422.629</v>
      </c>
      <c r="I148" s="197"/>
      <c r="J148" s="198">
        <f>ROUND(I148*H148,2)</f>
        <v>0</v>
      </c>
      <c r="K148" s="194" t="s">
        <v>155</v>
      </c>
      <c r="L148" s="38"/>
      <c r="M148" s="199" t="s">
        <v>1</v>
      </c>
      <c r="N148" s="200" t="s">
        <v>45</v>
      </c>
      <c r="O148" s="66"/>
      <c r="P148" s="201">
        <f>O148*H148</f>
        <v>0</v>
      </c>
      <c r="Q148" s="201">
        <v>0</v>
      </c>
      <c r="R148" s="201">
        <f>Q148*H148</f>
        <v>0</v>
      </c>
      <c r="S148" s="201">
        <v>0</v>
      </c>
      <c r="T148" s="202">
        <f>S148*H148</f>
        <v>0</v>
      </c>
      <c r="AR148" s="203" t="s">
        <v>156</v>
      </c>
      <c r="AT148" s="203" t="s">
        <v>151</v>
      </c>
      <c r="AU148" s="203" t="s">
        <v>89</v>
      </c>
      <c r="AY148" s="17" t="s">
        <v>149</v>
      </c>
      <c r="BE148" s="204">
        <f>IF(N148="základní",J148,0)</f>
        <v>0</v>
      </c>
      <c r="BF148" s="204">
        <f>IF(N148="snížená",J148,0)</f>
        <v>0</v>
      </c>
      <c r="BG148" s="204">
        <f>IF(N148="zákl. přenesená",J148,0)</f>
        <v>0</v>
      </c>
      <c r="BH148" s="204">
        <f>IF(N148="sníž. přenesená",J148,0)</f>
        <v>0</v>
      </c>
      <c r="BI148" s="204">
        <f>IF(N148="nulová",J148,0)</f>
        <v>0</v>
      </c>
      <c r="BJ148" s="17" t="s">
        <v>21</v>
      </c>
      <c r="BK148" s="204">
        <f>ROUND(I148*H148,2)</f>
        <v>0</v>
      </c>
      <c r="BL148" s="17" t="s">
        <v>156</v>
      </c>
      <c r="BM148" s="203" t="s">
        <v>694</v>
      </c>
    </row>
    <row r="149" spans="2:51" s="13" customFormat="1" ht="11.25">
      <c r="B149" s="217"/>
      <c r="C149" s="218"/>
      <c r="D149" s="207" t="s">
        <v>208</v>
      </c>
      <c r="E149" s="219" t="s">
        <v>1</v>
      </c>
      <c r="F149" s="220" t="s">
        <v>695</v>
      </c>
      <c r="G149" s="218"/>
      <c r="H149" s="219" t="s">
        <v>1</v>
      </c>
      <c r="I149" s="221"/>
      <c r="J149" s="218"/>
      <c r="K149" s="218"/>
      <c r="L149" s="222"/>
      <c r="M149" s="223"/>
      <c r="N149" s="224"/>
      <c r="O149" s="224"/>
      <c r="P149" s="224"/>
      <c r="Q149" s="224"/>
      <c r="R149" s="224"/>
      <c r="S149" s="224"/>
      <c r="T149" s="225"/>
      <c r="AT149" s="226" t="s">
        <v>208</v>
      </c>
      <c r="AU149" s="226" t="s">
        <v>89</v>
      </c>
      <c r="AV149" s="13" t="s">
        <v>21</v>
      </c>
      <c r="AW149" s="13" t="s">
        <v>36</v>
      </c>
      <c r="AX149" s="13" t="s">
        <v>80</v>
      </c>
      <c r="AY149" s="226" t="s">
        <v>149</v>
      </c>
    </row>
    <row r="150" spans="2:51" s="12" customFormat="1" ht="22.5">
      <c r="B150" s="205"/>
      <c r="C150" s="206"/>
      <c r="D150" s="207" t="s">
        <v>208</v>
      </c>
      <c r="E150" s="208" t="s">
        <v>1</v>
      </c>
      <c r="F150" s="209" t="s">
        <v>696</v>
      </c>
      <c r="G150" s="206"/>
      <c r="H150" s="210">
        <v>898.875</v>
      </c>
      <c r="I150" s="211"/>
      <c r="J150" s="206"/>
      <c r="K150" s="206"/>
      <c r="L150" s="212"/>
      <c r="M150" s="213"/>
      <c r="N150" s="214"/>
      <c r="O150" s="214"/>
      <c r="P150" s="214"/>
      <c r="Q150" s="214"/>
      <c r="R150" s="214"/>
      <c r="S150" s="214"/>
      <c r="T150" s="215"/>
      <c r="AT150" s="216" t="s">
        <v>208</v>
      </c>
      <c r="AU150" s="216" t="s">
        <v>89</v>
      </c>
      <c r="AV150" s="12" t="s">
        <v>89</v>
      </c>
      <c r="AW150" s="12" t="s">
        <v>36</v>
      </c>
      <c r="AX150" s="12" t="s">
        <v>80</v>
      </c>
      <c r="AY150" s="216" t="s">
        <v>149</v>
      </c>
    </row>
    <row r="151" spans="2:51" s="12" customFormat="1" ht="22.5">
      <c r="B151" s="205"/>
      <c r="C151" s="206"/>
      <c r="D151" s="207" t="s">
        <v>208</v>
      </c>
      <c r="E151" s="208" t="s">
        <v>1</v>
      </c>
      <c r="F151" s="209" t="s">
        <v>697</v>
      </c>
      <c r="G151" s="206"/>
      <c r="H151" s="210">
        <v>865.05</v>
      </c>
      <c r="I151" s="211"/>
      <c r="J151" s="206"/>
      <c r="K151" s="206"/>
      <c r="L151" s="212"/>
      <c r="M151" s="213"/>
      <c r="N151" s="214"/>
      <c r="O151" s="214"/>
      <c r="P151" s="214"/>
      <c r="Q151" s="214"/>
      <c r="R151" s="214"/>
      <c r="S151" s="214"/>
      <c r="T151" s="215"/>
      <c r="AT151" s="216" t="s">
        <v>208</v>
      </c>
      <c r="AU151" s="216" t="s">
        <v>89</v>
      </c>
      <c r="AV151" s="12" t="s">
        <v>89</v>
      </c>
      <c r="AW151" s="12" t="s">
        <v>36</v>
      </c>
      <c r="AX151" s="12" t="s">
        <v>80</v>
      </c>
      <c r="AY151" s="216" t="s">
        <v>149</v>
      </c>
    </row>
    <row r="152" spans="2:51" s="12" customFormat="1" ht="22.5">
      <c r="B152" s="205"/>
      <c r="C152" s="206"/>
      <c r="D152" s="207" t="s">
        <v>208</v>
      </c>
      <c r="E152" s="208" t="s">
        <v>1</v>
      </c>
      <c r="F152" s="209" t="s">
        <v>698</v>
      </c>
      <c r="G152" s="206"/>
      <c r="H152" s="210">
        <v>289.493</v>
      </c>
      <c r="I152" s="211"/>
      <c r="J152" s="206"/>
      <c r="K152" s="206"/>
      <c r="L152" s="212"/>
      <c r="M152" s="213"/>
      <c r="N152" s="214"/>
      <c r="O152" s="214"/>
      <c r="P152" s="214"/>
      <c r="Q152" s="214"/>
      <c r="R152" s="214"/>
      <c r="S152" s="214"/>
      <c r="T152" s="215"/>
      <c r="AT152" s="216" t="s">
        <v>208</v>
      </c>
      <c r="AU152" s="216" t="s">
        <v>89</v>
      </c>
      <c r="AV152" s="12" t="s">
        <v>89</v>
      </c>
      <c r="AW152" s="12" t="s">
        <v>36</v>
      </c>
      <c r="AX152" s="12" t="s">
        <v>80</v>
      </c>
      <c r="AY152" s="216" t="s">
        <v>149</v>
      </c>
    </row>
    <row r="153" spans="2:51" s="12" customFormat="1" ht="11.25">
      <c r="B153" s="205"/>
      <c r="C153" s="206"/>
      <c r="D153" s="207" t="s">
        <v>208</v>
      </c>
      <c r="E153" s="208" t="s">
        <v>1</v>
      </c>
      <c r="F153" s="209" t="s">
        <v>699</v>
      </c>
      <c r="G153" s="206"/>
      <c r="H153" s="210">
        <v>187.298</v>
      </c>
      <c r="I153" s="211"/>
      <c r="J153" s="206"/>
      <c r="K153" s="206"/>
      <c r="L153" s="212"/>
      <c r="M153" s="213"/>
      <c r="N153" s="214"/>
      <c r="O153" s="214"/>
      <c r="P153" s="214"/>
      <c r="Q153" s="214"/>
      <c r="R153" s="214"/>
      <c r="S153" s="214"/>
      <c r="T153" s="215"/>
      <c r="AT153" s="216" t="s">
        <v>208</v>
      </c>
      <c r="AU153" s="216" t="s">
        <v>89</v>
      </c>
      <c r="AV153" s="12" t="s">
        <v>89</v>
      </c>
      <c r="AW153" s="12" t="s">
        <v>36</v>
      </c>
      <c r="AX153" s="12" t="s">
        <v>80</v>
      </c>
      <c r="AY153" s="216" t="s">
        <v>149</v>
      </c>
    </row>
    <row r="154" spans="2:51" s="13" customFormat="1" ht="11.25">
      <c r="B154" s="217"/>
      <c r="C154" s="218"/>
      <c r="D154" s="207" t="s">
        <v>208</v>
      </c>
      <c r="E154" s="219" t="s">
        <v>1</v>
      </c>
      <c r="F154" s="220" t="s">
        <v>700</v>
      </c>
      <c r="G154" s="218"/>
      <c r="H154" s="219" t="s">
        <v>1</v>
      </c>
      <c r="I154" s="221"/>
      <c r="J154" s="218"/>
      <c r="K154" s="218"/>
      <c r="L154" s="222"/>
      <c r="M154" s="223"/>
      <c r="N154" s="224"/>
      <c r="O154" s="224"/>
      <c r="P154" s="224"/>
      <c r="Q154" s="224"/>
      <c r="R154" s="224"/>
      <c r="S154" s="224"/>
      <c r="T154" s="225"/>
      <c r="AT154" s="226" t="s">
        <v>208</v>
      </c>
      <c r="AU154" s="226" t="s">
        <v>89</v>
      </c>
      <c r="AV154" s="13" t="s">
        <v>21</v>
      </c>
      <c r="AW154" s="13" t="s">
        <v>36</v>
      </c>
      <c r="AX154" s="13" t="s">
        <v>80</v>
      </c>
      <c r="AY154" s="226" t="s">
        <v>149</v>
      </c>
    </row>
    <row r="155" spans="2:51" s="12" customFormat="1" ht="11.25">
      <c r="B155" s="205"/>
      <c r="C155" s="206"/>
      <c r="D155" s="207" t="s">
        <v>208</v>
      </c>
      <c r="E155" s="208" t="s">
        <v>1</v>
      </c>
      <c r="F155" s="209" t="s">
        <v>701</v>
      </c>
      <c r="G155" s="206"/>
      <c r="H155" s="210">
        <v>181.913</v>
      </c>
      <c r="I155" s="211"/>
      <c r="J155" s="206"/>
      <c r="K155" s="206"/>
      <c r="L155" s="212"/>
      <c r="M155" s="213"/>
      <c r="N155" s="214"/>
      <c r="O155" s="214"/>
      <c r="P155" s="214"/>
      <c r="Q155" s="214"/>
      <c r="R155" s="214"/>
      <c r="S155" s="214"/>
      <c r="T155" s="215"/>
      <c r="AT155" s="216" t="s">
        <v>208</v>
      </c>
      <c r="AU155" s="216" t="s">
        <v>89</v>
      </c>
      <c r="AV155" s="12" t="s">
        <v>89</v>
      </c>
      <c r="AW155" s="12" t="s">
        <v>36</v>
      </c>
      <c r="AX155" s="12" t="s">
        <v>80</v>
      </c>
      <c r="AY155" s="216" t="s">
        <v>149</v>
      </c>
    </row>
    <row r="156" spans="2:51" s="14" customFormat="1" ht="11.25">
      <c r="B156" s="227"/>
      <c r="C156" s="228"/>
      <c r="D156" s="207" t="s">
        <v>208</v>
      </c>
      <c r="E156" s="229" t="s">
        <v>101</v>
      </c>
      <c r="F156" s="230" t="s">
        <v>229</v>
      </c>
      <c r="G156" s="228"/>
      <c r="H156" s="231">
        <v>2422.629</v>
      </c>
      <c r="I156" s="232"/>
      <c r="J156" s="228"/>
      <c r="K156" s="228"/>
      <c r="L156" s="233"/>
      <c r="M156" s="234"/>
      <c r="N156" s="235"/>
      <c r="O156" s="235"/>
      <c r="P156" s="235"/>
      <c r="Q156" s="235"/>
      <c r="R156" s="235"/>
      <c r="S156" s="235"/>
      <c r="T156" s="236"/>
      <c r="AT156" s="237" t="s">
        <v>208</v>
      </c>
      <c r="AU156" s="237" t="s">
        <v>89</v>
      </c>
      <c r="AV156" s="14" t="s">
        <v>156</v>
      </c>
      <c r="AW156" s="14" t="s">
        <v>36</v>
      </c>
      <c r="AX156" s="14" t="s">
        <v>21</v>
      </c>
      <c r="AY156" s="237" t="s">
        <v>149</v>
      </c>
    </row>
    <row r="157" spans="2:65" s="1" customFormat="1" ht="24" customHeight="1">
      <c r="B157" s="34"/>
      <c r="C157" s="192" t="s">
        <v>176</v>
      </c>
      <c r="D157" s="192" t="s">
        <v>151</v>
      </c>
      <c r="E157" s="193" t="s">
        <v>702</v>
      </c>
      <c r="F157" s="194" t="s">
        <v>703</v>
      </c>
      <c r="G157" s="195" t="s">
        <v>256</v>
      </c>
      <c r="H157" s="196">
        <v>726.789</v>
      </c>
      <c r="I157" s="197"/>
      <c r="J157" s="198">
        <f>ROUND(I157*H157,2)</f>
        <v>0</v>
      </c>
      <c r="K157" s="194" t="s">
        <v>155</v>
      </c>
      <c r="L157" s="38"/>
      <c r="M157" s="199" t="s">
        <v>1</v>
      </c>
      <c r="N157" s="200" t="s">
        <v>45</v>
      </c>
      <c r="O157" s="66"/>
      <c r="P157" s="201">
        <f>O157*H157</f>
        <v>0</v>
      </c>
      <c r="Q157" s="201">
        <v>0</v>
      </c>
      <c r="R157" s="201">
        <f>Q157*H157</f>
        <v>0</v>
      </c>
      <c r="S157" s="201">
        <v>0</v>
      </c>
      <c r="T157" s="202">
        <f>S157*H157</f>
        <v>0</v>
      </c>
      <c r="AR157" s="203" t="s">
        <v>156</v>
      </c>
      <c r="AT157" s="203" t="s">
        <v>151</v>
      </c>
      <c r="AU157" s="203" t="s">
        <v>89</v>
      </c>
      <c r="AY157" s="17" t="s">
        <v>149</v>
      </c>
      <c r="BE157" s="204">
        <f>IF(N157="základní",J157,0)</f>
        <v>0</v>
      </c>
      <c r="BF157" s="204">
        <f>IF(N157="snížená",J157,0)</f>
        <v>0</v>
      </c>
      <c r="BG157" s="204">
        <f>IF(N157="zákl. přenesená",J157,0)</f>
        <v>0</v>
      </c>
      <c r="BH157" s="204">
        <f>IF(N157="sníž. přenesená",J157,0)</f>
        <v>0</v>
      </c>
      <c r="BI157" s="204">
        <f>IF(N157="nulová",J157,0)</f>
        <v>0</v>
      </c>
      <c r="BJ157" s="17" t="s">
        <v>21</v>
      </c>
      <c r="BK157" s="204">
        <f>ROUND(I157*H157,2)</f>
        <v>0</v>
      </c>
      <c r="BL157" s="17" t="s">
        <v>156</v>
      </c>
      <c r="BM157" s="203" t="s">
        <v>704</v>
      </c>
    </row>
    <row r="158" spans="2:51" s="12" customFormat="1" ht="11.25">
      <c r="B158" s="205"/>
      <c r="C158" s="206"/>
      <c r="D158" s="207" t="s">
        <v>208</v>
      </c>
      <c r="E158" s="208" t="s">
        <v>1</v>
      </c>
      <c r="F158" s="209" t="s">
        <v>277</v>
      </c>
      <c r="G158" s="206"/>
      <c r="H158" s="210">
        <v>726.789</v>
      </c>
      <c r="I158" s="211"/>
      <c r="J158" s="206"/>
      <c r="K158" s="206"/>
      <c r="L158" s="212"/>
      <c r="M158" s="213"/>
      <c r="N158" s="214"/>
      <c r="O158" s="214"/>
      <c r="P158" s="214"/>
      <c r="Q158" s="214"/>
      <c r="R158" s="214"/>
      <c r="S158" s="214"/>
      <c r="T158" s="215"/>
      <c r="AT158" s="216" t="s">
        <v>208</v>
      </c>
      <c r="AU158" s="216" t="s">
        <v>89</v>
      </c>
      <c r="AV158" s="12" t="s">
        <v>89</v>
      </c>
      <c r="AW158" s="12" t="s">
        <v>36</v>
      </c>
      <c r="AX158" s="12" t="s">
        <v>21</v>
      </c>
      <c r="AY158" s="216" t="s">
        <v>149</v>
      </c>
    </row>
    <row r="159" spans="2:65" s="1" customFormat="1" ht="24" customHeight="1">
      <c r="B159" s="34"/>
      <c r="C159" s="192" t="s">
        <v>180</v>
      </c>
      <c r="D159" s="192" t="s">
        <v>151</v>
      </c>
      <c r="E159" s="193" t="s">
        <v>279</v>
      </c>
      <c r="F159" s="194" t="s">
        <v>280</v>
      </c>
      <c r="G159" s="195" t="s">
        <v>256</v>
      </c>
      <c r="H159" s="196">
        <v>64.288</v>
      </c>
      <c r="I159" s="197"/>
      <c r="J159" s="198">
        <f>ROUND(I159*H159,2)</f>
        <v>0</v>
      </c>
      <c r="K159" s="194" t="s">
        <v>155</v>
      </c>
      <c r="L159" s="38"/>
      <c r="M159" s="199" t="s">
        <v>1</v>
      </c>
      <c r="N159" s="200" t="s">
        <v>45</v>
      </c>
      <c r="O159" s="66"/>
      <c r="P159" s="201">
        <f>O159*H159</f>
        <v>0</v>
      </c>
      <c r="Q159" s="201">
        <v>0</v>
      </c>
      <c r="R159" s="201">
        <f>Q159*H159</f>
        <v>0</v>
      </c>
      <c r="S159" s="201">
        <v>0</v>
      </c>
      <c r="T159" s="202">
        <f>S159*H159</f>
        <v>0</v>
      </c>
      <c r="AR159" s="203" t="s">
        <v>156</v>
      </c>
      <c r="AT159" s="203" t="s">
        <v>151</v>
      </c>
      <c r="AU159" s="203" t="s">
        <v>89</v>
      </c>
      <c r="AY159" s="17" t="s">
        <v>149</v>
      </c>
      <c r="BE159" s="204">
        <f>IF(N159="základní",J159,0)</f>
        <v>0</v>
      </c>
      <c r="BF159" s="204">
        <f>IF(N159="snížená",J159,0)</f>
        <v>0</v>
      </c>
      <c r="BG159" s="204">
        <f>IF(N159="zákl. přenesená",J159,0)</f>
        <v>0</v>
      </c>
      <c r="BH159" s="204">
        <f>IF(N159="sníž. přenesená",J159,0)</f>
        <v>0</v>
      </c>
      <c r="BI159" s="204">
        <f>IF(N159="nulová",J159,0)</f>
        <v>0</v>
      </c>
      <c r="BJ159" s="17" t="s">
        <v>21</v>
      </c>
      <c r="BK159" s="204">
        <f>ROUND(I159*H159,2)</f>
        <v>0</v>
      </c>
      <c r="BL159" s="17" t="s">
        <v>156</v>
      </c>
      <c r="BM159" s="203" t="s">
        <v>705</v>
      </c>
    </row>
    <row r="160" spans="2:51" s="13" customFormat="1" ht="11.25">
      <c r="B160" s="217"/>
      <c r="C160" s="218"/>
      <c r="D160" s="207" t="s">
        <v>208</v>
      </c>
      <c r="E160" s="219" t="s">
        <v>1</v>
      </c>
      <c r="F160" s="220" t="s">
        <v>706</v>
      </c>
      <c r="G160" s="218"/>
      <c r="H160" s="219" t="s">
        <v>1</v>
      </c>
      <c r="I160" s="221"/>
      <c r="J160" s="218"/>
      <c r="K160" s="218"/>
      <c r="L160" s="222"/>
      <c r="M160" s="223"/>
      <c r="N160" s="224"/>
      <c r="O160" s="224"/>
      <c r="P160" s="224"/>
      <c r="Q160" s="224"/>
      <c r="R160" s="224"/>
      <c r="S160" s="224"/>
      <c r="T160" s="225"/>
      <c r="AT160" s="226" t="s">
        <v>208</v>
      </c>
      <c r="AU160" s="226" t="s">
        <v>89</v>
      </c>
      <c r="AV160" s="13" t="s">
        <v>21</v>
      </c>
      <c r="AW160" s="13" t="s">
        <v>36</v>
      </c>
      <c r="AX160" s="13" t="s">
        <v>80</v>
      </c>
      <c r="AY160" s="226" t="s">
        <v>149</v>
      </c>
    </row>
    <row r="161" spans="2:51" s="13" customFormat="1" ht="11.25">
      <c r="B161" s="217"/>
      <c r="C161" s="218"/>
      <c r="D161" s="207" t="s">
        <v>208</v>
      </c>
      <c r="E161" s="219" t="s">
        <v>1</v>
      </c>
      <c r="F161" s="220" t="s">
        <v>707</v>
      </c>
      <c r="G161" s="218"/>
      <c r="H161" s="219" t="s">
        <v>1</v>
      </c>
      <c r="I161" s="221"/>
      <c r="J161" s="218"/>
      <c r="K161" s="218"/>
      <c r="L161" s="222"/>
      <c r="M161" s="223"/>
      <c r="N161" s="224"/>
      <c r="O161" s="224"/>
      <c r="P161" s="224"/>
      <c r="Q161" s="224"/>
      <c r="R161" s="224"/>
      <c r="S161" s="224"/>
      <c r="T161" s="225"/>
      <c r="AT161" s="226" t="s">
        <v>208</v>
      </c>
      <c r="AU161" s="226" t="s">
        <v>89</v>
      </c>
      <c r="AV161" s="13" t="s">
        <v>21</v>
      </c>
      <c r="AW161" s="13" t="s">
        <v>36</v>
      </c>
      <c r="AX161" s="13" t="s">
        <v>80</v>
      </c>
      <c r="AY161" s="226" t="s">
        <v>149</v>
      </c>
    </row>
    <row r="162" spans="2:51" s="12" customFormat="1" ht="11.25">
      <c r="B162" s="205"/>
      <c r="C162" s="206"/>
      <c r="D162" s="207" t="s">
        <v>208</v>
      </c>
      <c r="E162" s="208" t="s">
        <v>1</v>
      </c>
      <c r="F162" s="209" t="s">
        <v>708</v>
      </c>
      <c r="G162" s="206"/>
      <c r="H162" s="210">
        <v>1.776</v>
      </c>
      <c r="I162" s="211"/>
      <c r="J162" s="206"/>
      <c r="K162" s="206"/>
      <c r="L162" s="212"/>
      <c r="M162" s="213"/>
      <c r="N162" s="214"/>
      <c r="O162" s="214"/>
      <c r="P162" s="214"/>
      <c r="Q162" s="214"/>
      <c r="R162" s="214"/>
      <c r="S162" s="214"/>
      <c r="T162" s="215"/>
      <c r="AT162" s="216" t="s">
        <v>208</v>
      </c>
      <c r="AU162" s="216" t="s">
        <v>89</v>
      </c>
      <c r="AV162" s="12" t="s">
        <v>89</v>
      </c>
      <c r="AW162" s="12" t="s">
        <v>36</v>
      </c>
      <c r="AX162" s="12" t="s">
        <v>80</v>
      </c>
      <c r="AY162" s="216" t="s">
        <v>149</v>
      </c>
    </row>
    <row r="163" spans="2:51" s="12" customFormat="1" ht="11.25">
      <c r="B163" s="205"/>
      <c r="C163" s="206"/>
      <c r="D163" s="207" t="s">
        <v>208</v>
      </c>
      <c r="E163" s="208" t="s">
        <v>1</v>
      </c>
      <c r="F163" s="209" t="s">
        <v>709</v>
      </c>
      <c r="G163" s="206"/>
      <c r="H163" s="210">
        <v>10.212</v>
      </c>
      <c r="I163" s="211"/>
      <c r="J163" s="206"/>
      <c r="K163" s="206"/>
      <c r="L163" s="212"/>
      <c r="M163" s="213"/>
      <c r="N163" s="214"/>
      <c r="O163" s="214"/>
      <c r="P163" s="214"/>
      <c r="Q163" s="214"/>
      <c r="R163" s="214"/>
      <c r="S163" s="214"/>
      <c r="T163" s="215"/>
      <c r="AT163" s="216" t="s">
        <v>208</v>
      </c>
      <c r="AU163" s="216" t="s">
        <v>89</v>
      </c>
      <c r="AV163" s="12" t="s">
        <v>89</v>
      </c>
      <c r="AW163" s="12" t="s">
        <v>36</v>
      </c>
      <c r="AX163" s="12" t="s">
        <v>80</v>
      </c>
      <c r="AY163" s="216" t="s">
        <v>149</v>
      </c>
    </row>
    <row r="164" spans="2:51" s="13" customFormat="1" ht="11.25">
      <c r="B164" s="217"/>
      <c r="C164" s="218"/>
      <c r="D164" s="207" t="s">
        <v>208</v>
      </c>
      <c r="E164" s="219" t="s">
        <v>1</v>
      </c>
      <c r="F164" s="220" t="s">
        <v>710</v>
      </c>
      <c r="G164" s="218"/>
      <c r="H164" s="219" t="s">
        <v>1</v>
      </c>
      <c r="I164" s="221"/>
      <c r="J164" s="218"/>
      <c r="K164" s="218"/>
      <c r="L164" s="222"/>
      <c r="M164" s="223"/>
      <c r="N164" s="224"/>
      <c r="O164" s="224"/>
      <c r="P164" s="224"/>
      <c r="Q164" s="224"/>
      <c r="R164" s="224"/>
      <c r="S164" s="224"/>
      <c r="T164" s="225"/>
      <c r="AT164" s="226" t="s">
        <v>208</v>
      </c>
      <c r="AU164" s="226" t="s">
        <v>89</v>
      </c>
      <c r="AV164" s="13" t="s">
        <v>21</v>
      </c>
      <c r="AW164" s="13" t="s">
        <v>36</v>
      </c>
      <c r="AX164" s="13" t="s">
        <v>80</v>
      </c>
      <c r="AY164" s="226" t="s">
        <v>149</v>
      </c>
    </row>
    <row r="165" spans="2:51" s="12" customFormat="1" ht="11.25">
      <c r="B165" s="205"/>
      <c r="C165" s="206"/>
      <c r="D165" s="207" t="s">
        <v>208</v>
      </c>
      <c r="E165" s="208" t="s">
        <v>1</v>
      </c>
      <c r="F165" s="209" t="s">
        <v>711</v>
      </c>
      <c r="G165" s="206"/>
      <c r="H165" s="210">
        <v>52.3</v>
      </c>
      <c r="I165" s="211"/>
      <c r="J165" s="206"/>
      <c r="K165" s="206"/>
      <c r="L165" s="212"/>
      <c r="M165" s="213"/>
      <c r="N165" s="214"/>
      <c r="O165" s="214"/>
      <c r="P165" s="214"/>
      <c r="Q165" s="214"/>
      <c r="R165" s="214"/>
      <c r="S165" s="214"/>
      <c r="T165" s="215"/>
      <c r="AT165" s="216" t="s">
        <v>208</v>
      </c>
      <c r="AU165" s="216" t="s">
        <v>89</v>
      </c>
      <c r="AV165" s="12" t="s">
        <v>89</v>
      </c>
      <c r="AW165" s="12" t="s">
        <v>36</v>
      </c>
      <c r="AX165" s="12" t="s">
        <v>80</v>
      </c>
      <c r="AY165" s="216" t="s">
        <v>149</v>
      </c>
    </row>
    <row r="166" spans="2:51" s="14" customFormat="1" ht="11.25">
      <c r="B166" s="227"/>
      <c r="C166" s="228"/>
      <c r="D166" s="207" t="s">
        <v>208</v>
      </c>
      <c r="E166" s="229" t="s">
        <v>107</v>
      </c>
      <c r="F166" s="230" t="s">
        <v>229</v>
      </c>
      <c r="G166" s="228"/>
      <c r="H166" s="231">
        <v>64.288</v>
      </c>
      <c r="I166" s="232"/>
      <c r="J166" s="228"/>
      <c r="K166" s="228"/>
      <c r="L166" s="233"/>
      <c r="M166" s="234"/>
      <c r="N166" s="235"/>
      <c r="O166" s="235"/>
      <c r="P166" s="235"/>
      <c r="Q166" s="235"/>
      <c r="R166" s="235"/>
      <c r="S166" s="235"/>
      <c r="T166" s="236"/>
      <c r="AT166" s="237" t="s">
        <v>208</v>
      </c>
      <c r="AU166" s="237" t="s">
        <v>89</v>
      </c>
      <c r="AV166" s="14" t="s">
        <v>156</v>
      </c>
      <c r="AW166" s="14" t="s">
        <v>36</v>
      </c>
      <c r="AX166" s="14" t="s">
        <v>21</v>
      </c>
      <c r="AY166" s="237" t="s">
        <v>149</v>
      </c>
    </row>
    <row r="167" spans="2:65" s="1" customFormat="1" ht="24" customHeight="1">
      <c r="B167" s="34"/>
      <c r="C167" s="192" t="s">
        <v>184</v>
      </c>
      <c r="D167" s="192" t="s">
        <v>151</v>
      </c>
      <c r="E167" s="193" t="s">
        <v>285</v>
      </c>
      <c r="F167" s="194" t="s">
        <v>286</v>
      </c>
      <c r="G167" s="195" t="s">
        <v>256</v>
      </c>
      <c r="H167" s="196">
        <v>64.288</v>
      </c>
      <c r="I167" s="197"/>
      <c r="J167" s="198">
        <f>ROUND(I167*H167,2)</f>
        <v>0</v>
      </c>
      <c r="K167" s="194" t="s">
        <v>155</v>
      </c>
      <c r="L167" s="38"/>
      <c r="M167" s="199" t="s">
        <v>1</v>
      </c>
      <c r="N167" s="200" t="s">
        <v>45</v>
      </c>
      <c r="O167" s="66"/>
      <c r="P167" s="201">
        <f>O167*H167</f>
        <v>0</v>
      </c>
      <c r="Q167" s="201">
        <v>0</v>
      </c>
      <c r="R167" s="201">
        <f>Q167*H167</f>
        <v>0</v>
      </c>
      <c r="S167" s="201">
        <v>0</v>
      </c>
      <c r="T167" s="202">
        <f>S167*H167</f>
        <v>0</v>
      </c>
      <c r="AR167" s="203" t="s">
        <v>156</v>
      </c>
      <c r="AT167" s="203" t="s">
        <v>151</v>
      </c>
      <c r="AU167" s="203" t="s">
        <v>89</v>
      </c>
      <c r="AY167" s="17" t="s">
        <v>149</v>
      </c>
      <c r="BE167" s="204">
        <f>IF(N167="základní",J167,0)</f>
        <v>0</v>
      </c>
      <c r="BF167" s="204">
        <f>IF(N167="snížená",J167,0)</f>
        <v>0</v>
      </c>
      <c r="BG167" s="204">
        <f>IF(N167="zákl. přenesená",J167,0)</f>
        <v>0</v>
      </c>
      <c r="BH167" s="204">
        <f>IF(N167="sníž. přenesená",J167,0)</f>
        <v>0</v>
      </c>
      <c r="BI167" s="204">
        <f>IF(N167="nulová",J167,0)</f>
        <v>0</v>
      </c>
      <c r="BJ167" s="17" t="s">
        <v>21</v>
      </c>
      <c r="BK167" s="204">
        <f>ROUND(I167*H167,2)</f>
        <v>0</v>
      </c>
      <c r="BL167" s="17" t="s">
        <v>156</v>
      </c>
      <c r="BM167" s="203" t="s">
        <v>712</v>
      </c>
    </row>
    <row r="168" spans="2:51" s="12" customFormat="1" ht="11.25">
      <c r="B168" s="205"/>
      <c r="C168" s="206"/>
      <c r="D168" s="207" t="s">
        <v>208</v>
      </c>
      <c r="E168" s="208" t="s">
        <v>1</v>
      </c>
      <c r="F168" s="209" t="s">
        <v>107</v>
      </c>
      <c r="G168" s="206"/>
      <c r="H168" s="210">
        <v>64.288</v>
      </c>
      <c r="I168" s="211"/>
      <c r="J168" s="206"/>
      <c r="K168" s="206"/>
      <c r="L168" s="212"/>
      <c r="M168" s="213"/>
      <c r="N168" s="214"/>
      <c r="O168" s="214"/>
      <c r="P168" s="214"/>
      <c r="Q168" s="214"/>
      <c r="R168" s="214"/>
      <c r="S168" s="214"/>
      <c r="T168" s="215"/>
      <c r="AT168" s="216" t="s">
        <v>208</v>
      </c>
      <c r="AU168" s="216" t="s">
        <v>89</v>
      </c>
      <c r="AV168" s="12" t="s">
        <v>89</v>
      </c>
      <c r="AW168" s="12" t="s">
        <v>36</v>
      </c>
      <c r="AX168" s="12" t="s">
        <v>21</v>
      </c>
      <c r="AY168" s="216" t="s">
        <v>149</v>
      </c>
    </row>
    <row r="169" spans="2:65" s="1" customFormat="1" ht="24" customHeight="1">
      <c r="B169" s="34"/>
      <c r="C169" s="192" t="s">
        <v>26</v>
      </c>
      <c r="D169" s="192" t="s">
        <v>151</v>
      </c>
      <c r="E169" s="193" t="s">
        <v>713</v>
      </c>
      <c r="F169" s="194" t="s">
        <v>714</v>
      </c>
      <c r="G169" s="195" t="s">
        <v>256</v>
      </c>
      <c r="H169" s="196">
        <v>3.75</v>
      </c>
      <c r="I169" s="197"/>
      <c r="J169" s="198">
        <f>ROUND(I169*H169,2)</f>
        <v>0</v>
      </c>
      <c r="K169" s="194" t="s">
        <v>155</v>
      </c>
      <c r="L169" s="38"/>
      <c r="M169" s="199" t="s">
        <v>1</v>
      </c>
      <c r="N169" s="200" t="s">
        <v>45</v>
      </c>
      <c r="O169" s="66"/>
      <c r="P169" s="201">
        <f>O169*H169</f>
        <v>0</v>
      </c>
      <c r="Q169" s="201">
        <v>0</v>
      </c>
      <c r="R169" s="201">
        <f>Q169*H169</f>
        <v>0</v>
      </c>
      <c r="S169" s="201">
        <v>0</v>
      </c>
      <c r="T169" s="202">
        <f>S169*H169</f>
        <v>0</v>
      </c>
      <c r="AR169" s="203" t="s">
        <v>156</v>
      </c>
      <c r="AT169" s="203" t="s">
        <v>151</v>
      </c>
      <c r="AU169" s="203" t="s">
        <v>89</v>
      </c>
      <c r="AY169" s="17" t="s">
        <v>149</v>
      </c>
      <c r="BE169" s="204">
        <f>IF(N169="základní",J169,0)</f>
        <v>0</v>
      </c>
      <c r="BF169" s="204">
        <f>IF(N169="snížená",J169,0)</f>
        <v>0</v>
      </c>
      <c r="BG169" s="204">
        <f>IF(N169="zákl. přenesená",J169,0)</f>
        <v>0</v>
      </c>
      <c r="BH169" s="204">
        <f>IF(N169="sníž. přenesená",J169,0)</f>
        <v>0</v>
      </c>
      <c r="BI169" s="204">
        <f>IF(N169="nulová",J169,0)</f>
        <v>0</v>
      </c>
      <c r="BJ169" s="17" t="s">
        <v>21</v>
      </c>
      <c r="BK169" s="204">
        <f>ROUND(I169*H169,2)</f>
        <v>0</v>
      </c>
      <c r="BL169" s="17" t="s">
        <v>156</v>
      </c>
      <c r="BM169" s="203" t="s">
        <v>715</v>
      </c>
    </row>
    <row r="170" spans="2:51" s="13" customFormat="1" ht="11.25">
      <c r="B170" s="217"/>
      <c r="C170" s="218"/>
      <c r="D170" s="207" t="s">
        <v>208</v>
      </c>
      <c r="E170" s="219" t="s">
        <v>1</v>
      </c>
      <c r="F170" s="220" t="s">
        <v>716</v>
      </c>
      <c r="G170" s="218"/>
      <c r="H170" s="219" t="s">
        <v>1</v>
      </c>
      <c r="I170" s="221"/>
      <c r="J170" s="218"/>
      <c r="K170" s="218"/>
      <c r="L170" s="222"/>
      <c r="M170" s="223"/>
      <c r="N170" s="224"/>
      <c r="O170" s="224"/>
      <c r="P170" s="224"/>
      <c r="Q170" s="224"/>
      <c r="R170" s="224"/>
      <c r="S170" s="224"/>
      <c r="T170" s="225"/>
      <c r="AT170" s="226" t="s">
        <v>208</v>
      </c>
      <c r="AU170" s="226" t="s">
        <v>89</v>
      </c>
      <c r="AV170" s="13" t="s">
        <v>21</v>
      </c>
      <c r="AW170" s="13" t="s">
        <v>36</v>
      </c>
      <c r="AX170" s="13" t="s">
        <v>80</v>
      </c>
      <c r="AY170" s="226" t="s">
        <v>149</v>
      </c>
    </row>
    <row r="171" spans="2:51" s="12" customFormat="1" ht="11.25">
      <c r="B171" s="205"/>
      <c r="C171" s="206"/>
      <c r="D171" s="207" t="s">
        <v>208</v>
      </c>
      <c r="E171" s="208" t="s">
        <v>659</v>
      </c>
      <c r="F171" s="209" t="s">
        <v>717</v>
      </c>
      <c r="G171" s="206"/>
      <c r="H171" s="210">
        <v>3.75</v>
      </c>
      <c r="I171" s="211"/>
      <c r="J171" s="206"/>
      <c r="K171" s="206"/>
      <c r="L171" s="212"/>
      <c r="M171" s="213"/>
      <c r="N171" s="214"/>
      <c r="O171" s="214"/>
      <c r="P171" s="214"/>
      <c r="Q171" s="214"/>
      <c r="R171" s="214"/>
      <c r="S171" s="214"/>
      <c r="T171" s="215"/>
      <c r="AT171" s="216" t="s">
        <v>208</v>
      </c>
      <c r="AU171" s="216" t="s">
        <v>89</v>
      </c>
      <c r="AV171" s="12" t="s">
        <v>89</v>
      </c>
      <c r="AW171" s="12" t="s">
        <v>36</v>
      </c>
      <c r="AX171" s="12" t="s">
        <v>21</v>
      </c>
      <c r="AY171" s="216" t="s">
        <v>149</v>
      </c>
    </row>
    <row r="172" spans="2:65" s="1" customFormat="1" ht="24" customHeight="1">
      <c r="B172" s="34"/>
      <c r="C172" s="192" t="s">
        <v>191</v>
      </c>
      <c r="D172" s="192" t="s">
        <v>151</v>
      </c>
      <c r="E172" s="193" t="s">
        <v>718</v>
      </c>
      <c r="F172" s="194" t="s">
        <v>719</v>
      </c>
      <c r="G172" s="195" t="s">
        <v>256</v>
      </c>
      <c r="H172" s="196">
        <v>3.75</v>
      </c>
      <c r="I172" s="197"/>
      <c r="J172" s="198">
        <f>ROUND(I172*H172,2)</f>
        <v>0</v>
      </c>
      <c r="K172" s="194" t="s">
        <v>155</v>
      </c>
      <c r="L172" s="38"/>
      <c r="M172" s="199" t="s">
        <v>1</v>
      </c>
      <c r="N172" s="200" t="s">
        <v>45</v>
      </c>
      <c r="O172" s="66"/>
      <c r="P172" s="201">
        <f>O172*H172</f>
        <v>0</v>
      </c>
      <c r="Q172" s="201">
        <v>0</v>
      </c>
      <c r="R172" s="201">
        <f>Q172*H172</f>
        <v>0</v>
      </c>
      <c r="S172" s="201">
        <v>0</v>
      </c>
      <c r="T172" s="202">
        <f>S172*H172</f>
        <v>0</v>
      </c>
      <c r="AR172" s="203" t="s">
        <v>156</v>
      </c>
      <c r="AT172" s="203" t="s">
        <v>151</v>
      </c>
      <c r="AU172" s="203" t="s">
        <v>89</v>
      </c>
      <c r="AY172" s="17" t="s">
        <v>149</v>
      </c>
      <c r="BE172" s="204">
        <f>IF(N172="základní",J172,0)</f>
        <v>0</v>
      </c>
      <c r="BF172" s="204">
        <f>IF(N172="snížená",J172,0)</f>
        <v>0</v>
      </c>
      <c r="BG172" s="204">
        <f>IF(N172="zákl. přenesená",J172,0)</f>
        <v>0</v>
      </c>
      <c r="BH172" s="204">
        <f>IF(N172="sníž. přenesená",J172,0)</f>
        <v>0</v>
      </c>
      <c r="BI172" s="204">
        <f>IF(N172="nulová",J172,0)</f>
        <v>0</v>
      </c>
      <c r="BJ172" s="17" t="s">
        <v>21</v>
      </c>
      <c r="BK172" s="204">
        <f>ROUND(I172*H172,2)</f>
        <v>0</v>
      </c>
      <c r="BL172" s="17" t="s">
        <v>156</v>
      </c>
      <c r="BM172" s="203" t="s">
        <v>720</v>
      </c>
    </row>
    <row r="173" spans="2:51" s="12" customFormat="1" ht="11.25">
      <c r="B173" s="205"/>
      <c r="C173" s="206"/>
      <c r="D173" s="207" t="s">
        <v>208</v>
      </c>
      <c r="E173" s="208" t="s">
        <v>1</v>
      </c>
      <c r="F173" s="209" t="s">
        <v>659</v>
      </c>
      <c r="G173" s="206"/>
      <c r="H173" s="210">
        <v>3.75</v>
      </c>
      <c r="I173" s="211"/>
      <c r="J173" s="206"/>
      <c r="K173" s="206"/>
      <c r="L173" s="212"/>
      <c r="M173" s="213"/>
      <c r="N173" s="214"/>
      <c r="O173" s="214"/>
      <c r="P173" s="214"/>
      <c r="Q173" s="214"/>
      <c r="R173" s="214"/>
      <c r="S173" s="214"/>
      <c r="T173" s="215"/>
      <c r="AT173" s="216" t="s">
        <v>208</v>
      </c>
      <c r="AU173" s="216" t="s">
        <v>89</v>
      </c>
      <c r="AV173" s="12" t="s">
        <v>89</v>
      </c>
      <c r="AW173" s="12" t="s">
        <v>36</v>
      </c>
      <c r="AX173" s="12" t="s">
        <v>21</v>
      </c>
      <c r="AY173" s="216" t="s">
        <v>149</v>
      </c>
    </row>
    <row r="174" spans="2:65" s="1" customFormat="1" ht="24" customHeight="1">
      <c r="B174" s="34"/>
      <c r="C174" s="192" t="s">
        <v>195</v>
      </c>
      <c r="D174" s="192" t="s">
        <v>151</v>
      </c>
      <c r="E174" s="193" t="s">
        <v>721</v>
      </c>
      <c r="F174" s="194" t="s">
        <v>722</v>
      </c>
      <c r="G174" s="195" t="s">
        <v>256</v>
      </c>
      <c r="H174" s="196">
        <v>72.679</v>
      </c>
      <c r="I174" s="197"/>
      <c r="J174" s="198">
        <f>ROUND(I174*H174,2)</f>
        <v>0</v>
      </c>
      <c r="K174" s="194" t="s">
        <v>155</v>
      </c>
      <c r="L174" s="38"/>
      <c r="M174" s="199" t="s">
        <v>1</v>
      </c>
      <c r="N174" s="200" t="s">
        <v>45</v>
      </c>
      <c r="O174" s="66"/>
      <c r="P174" s="201">
        <f>O174*H174</f>
        <v>0</v>
      </c>
      <c r="Q174" s="201">
        <v>0</v>
      </c>
      <c r="R174" s="201">
        <f>Q174*H174</f>
        <v>0</v>
      </c>
      <c r="S174" s="201">
        <v>0</v>
      </c>
      <c r="T174" s="202">
        <f>S174*H174</f>
        <v>0</v>
      </c>
      <c r="AR174" s="203" t="s">
        <v>156</v>
      </c>
      <c r="AT174" s="203" t="s">
        <v>151</v>
      </c>
      <c r="AU174" s="203" t="s">
        <v>89</v>
      </c>
      <c r="AY174" s="17" t="s">
        <v>149</v>
      </c>
      <c r="BE174" s="204">
        <f>IF(N174="základní",J174,0)</f>
        <v>0</v>
      </c>
      <c r="BF174" s="204">
        <f>IF(N174="snížená",J174,0)</f>
        <v>0</v>
      </c>
      <c r="BG174" s="204">
        <f>IF(N174="zákl. přenesená",J174,0)</f>
        <v>0</v>
      </c>
      <c r="BH174" s="204">
        <f>IF(N174="sníž. přenesená",J174,0)</f>
        <v>0</v>
      </c>
      <c r="BI174" s="204">
        <f>IF(N174="nulová",J174,0)</f>
        <v>0</v>
      </c>
      <c r="BJ174" s="17" t="s">
        <v>21</v>
      </c>
      <c r="BK174" s="204">
        <f>ROUND(I174*H174,2)</f>
        <v>0</v>
      </c>
      <c r="BL174" s="17" t="s">
        <v>156</v>
      </c>
      <c r="BM174" s="203" t="s">
        <v>723</v>
      </c>
    </row>
    <row r="175" spans="2:51" s="12" customFormat="1" ht="11.25">
      <c r="B175" s="205"/>
      <c r="C175" s="206"/>
      <c r="D175" s="207" t="s">
        <v>208</v>
      </c>
      <c r="E175" s="208" t="s">
        <v>1</v>
      </c>
      <c r="F175" s="209" t="s">
        <v>724</v>
      </c>
      <c r="G175" s="206"/>
      <c r="H175" s="210">
        <v>72.679</v>
      </c>
      <c r="I175" s="211"/>
      <c r="J175" s="206"/>
      <c r="K175" s="206"/>
      <c r="L175" s="212"/>
      <c r="M175" s="213"/>
      <c r="N175" s="214"/>
      <c r="O175" s="214"/>
      <c r="P175" s="214"/>
      <c r="Q175" s="214"/>
      <c r="R175" s="214"/>
      <c r="S175" s="214"/>
      <c r="T175" s="215"/>
      <c r="AT175" s="216" t="s">
        <v>208</v>
      </c>
      <c r="AU175" s="216" t="s">
        <v>89</v>
      </c>
      <c r="AV175" s="12" t="s">
        <v>89</v>
      </c>
      <c r="AW175" s="12" t="s">
        <v>36</v>
      </c>
      <c r="AX175" s="12" t="s">
        <v>21</v>
      </c>
      <c r="AY175" s="216" t="s">
        <v>149</v>
      </c>
    </row>
    <row r="176" spans="2:65" s="1" customFormat="1" ht="24" customHeight="1">
      <c r="B176" s="34"/>
      <c r="C176" s="192" t="s">
        <v>199</v>
      </c>
      <c r="D176" s="192" t="s">
        <v>151</v>
      </c>
      <c r="E176" s="193" t="s">
        <v>725</v>
      </c>
      <c r="F176" s="194" t="s">
        <v>726</v>
      </c>
      <c r="G176" s="195" t="s">
        <v>256</v>
      </c>
      <c r="H176" s="196">
        <v>3625.908</v>
      </c>
      <c r="I176" s="197"/>
      <c r="J176" s="198">
        <f>ROUND(I176*H176,2)</f>
        <v>0</v>
      </c>
      <c r="K176" s="194" t="s">
        <v>155</v>
      </c>
      <c r="L176" s="38"/>
      <c r="M176" s="199" t="s">
        <v>1</v>
      </c>
      <c r="N176" s="200" t="s">
        <v>45</v>
      </c>
      <c r="O176" s="66"/>
      <c r="P176" s="201">
        <f>O176*H176</f>
        <v>0</v>
      </c>
      <c r="Q176" s="201">
        <v>0</v>
      </c>
      <c r="R176" s="201">
        <f>Q176*H176</f>
        <v>0</v>
      </c>
      <c r="S176" s="201">
        <v>0</v>
      </c>
      <c r="T176" s="202">
        <f>S176*H176</f>
        <v>0</v>
      </c>
      <c r="AR176" s="203" t="s">
        <v>156</v>
      </c>
      <c r="AT176" s="203" t="s">
        <v>151</v>
      </c>
      <c r="AU176" s="203" t="s">
        <v>89</v>
      </c>
      <c r="AY176" s="17" t="s">
        <v>149</v>
      </c>
      <c r="BE176" s="204">
        <f>IF(N176="základní",J176,0)</f>
        <v>0</v>
      </c>
      <c r="BF176" s="204">
        <f>IF(N176="snížená",J176,0)</f>
        <v>0</v>
      </c>
      <c r="BG176" s="204">
        <f>IF(N176="zákl. přenesená",J176,0)</f>
        <v>0</v>
      </c>
      <c r="BH176" s="204">
        <f>IF(N176="sníž. přenesená",J176,0)</f>
        <v>0</v>
      </c>
      <c r="BI176" s="204">
        <f>IF(N176="nulová",J176,0)</f>
        <v>0</v>
      </c>
      <c r="BJ176" s="17" t="s">
        <v>21</v>
      </c>
      <c r="BK176" s="204">
        <f>ROUND(I176*H176,2)</f>
        <v>0</v>
      </c>
      <c r="BL176" s="17" t="s">
        <v>156</v>
      </c>
      <c r="BM176" s="203" t="s">
        <v>727</v>
      </c>
    </row>
    <row r="177" spans="2:51" s="12" customFormat="1" ht="11.25">
      <c r="B177" s="205"/>
      <c r="C177" s="206"/>
      <c r="D177" s="207" t="s">
        <v>208</v>
      </c>
      <c r="E177" s="208" t="s">
        <v>1</v>
      </c>
      <c r="F177" s="209" t="s">
        <v>728</v>
      </c>
      <c r="G177" s="206"/>
      <c r="H177" s="210">
        <v>1812.954</v>
      </c>
      <c r="I177" s="211"/>
      <c r="J177" s="206"/>
      <c r="K177" s="206"/>
      <c r="L177" s="212"/>
      <c r="M177" s="213"/>
      <c r="N177" s="214"/>
      <c r="O177" s="214"/>
      <c r="P177" s="214"/>
      <c r="Q177" s="214"/>
      <c r="R177" s="214"/>
      <c r="S177" s="214"/>
      <c r="T177" s="215"/>
      <c r="AT177" s="216" t="s">
        <v>208</v>
      </c>
      <c r="AU177" s="216" t="s">
        <v>89</v>
      </c>
      <c r="AV177" s="12" t="s">
        <v>89</v>
      </c>
      <c r="AW177" s="12" t="s">
        <v>36</v>
      </c>
      <c r="AX177" s="12" t="s">
        <v>80</v>
      </c>
      <c r="AY177" s="216" t="s">
        <v>149</v>
      </c>
    </row>
    <row r="178" spans="2:51" s="12" customFormat="1" ht="11.25">
      <c r="B178" s="205"/>
      <c r="C178" s="206"/>
      <c r="D178" s="207" t="s">
        <v>208</v>
      </c>
      <c r="E178" s="208" t="s">
        <v>1</v>
      </c>
      <c r="F178" s="209" t="s">
        <v>729</v>
      </c>
      <c r="G178" s="206"/>
      <c r="H178" s="210">
        <v>1812.954</v>
      </c>
      <c r="I178" s="211"/>
      <c r="J178" s="206"/>
      <c r="K178" s="206"/>
      <c r="L178" s="212"/>
      <c r="M178" s="213"/>
      <c r="N178" s="214"/>
      <c r="O178" s="214"/>
      <c r="P178" s="214"/>
      <c r="Q178" s="214"/>
      <c r="R178" s="214"/>
      <c r="S178" s="214"/>
      <c r="T178" s="215"/>
      <c r="AT178" s="216" t="s">
        <v>208</v>
      </c>
      <c r="AU178" s="216" t="s">
        <v>89</v>
      </c>
      <c r="AV178" s="12" t="s">
        <v>89</v>
      </c>
      <c r="AW178" s="12" t="s">
        <v>36</v>
      </c>
      <c r="AX178" s="12" t="s">
        <v>80</v>
      </c>
      <c r="AY178" s="216" t="s">
        <v>149</v>
      </c>
    </row>
    <row r="179" spans="2:51" s="14" customFormat="1" ht="11.25">
      <c r="B179" s="227"/>
      <c r="C179" s="228"/>
      <c r="D179" s="207" t="s">
        <v>208</v>
      </c>
      <c r="E179" s="229" t="s">
        <v>1</v>
      </c>
      <c r="F179" s="230" t="s">
        <v>229</v>
      </c>
      <c r="G179" s="228"/>
      <c r="H179" s="231">
        <v>3625.908</v>
      </c>
      <c r="I179" s="232"/>
      <c r="J179" s="228"/>
      <c r="K179" s="228"/>
      <c r="L179" s="233"/>
      <c r="M179" s="234"/>
      <c r="N179" s="235"/>
      <c r="O179" s="235"/>
      <c r="P179" s="235"/>
      <c r="Q179" s="235"/>
      <c r="R179" s="235"/>
      <c r="S179" s="235"/>
      <c r="T179" s="236"/>
      <c r="AT179" s="237" t="s">
        <v>208</v>
      </c>
      <c r="AU179" s="237" t="s">
        <v>89</v>
      </c>
      <c r="AV179" s="14" t="s">
        <v>156</v>
      </c>
      <c r="AW179" s="14" t="s">
        <v>36</v>
      </c>
      <c r="AX179" s="14" t="s">
        <v>21</v>
      </c>
      <c r="AY179" s="237" t="s">
        <v>149</v>
      </c>
    </row>
    <row r="180" spans="2:65" s="1" customFormat="1" ht="24" customHeight="1">
      <c r="B180" s="34"/>
      <c r="C180" s="192" t="s">
        <v>203</v>
      </c>
      <c r="D180" s="192" t="s">
        <v>151</v>
      </c>
      <c r="E180" s="193" t="s">
        <v>730</v>
      </c>
      <c r="F180" s="194" t="s">
        <v>731</v>
      </c>
      <c r="G180" s="195" t="s">
        <v>256</v>
      </c>
      <c r="H180" s="196">
        <v>124.59</v>
      </c>
      <c r="I180" s="197"/>
      <c r="J180" s="198">
        <f>ROUND(I180*H180,2)</f>
        <v>0</v>
      </c>
      <c r="K180" s="194" t="s">
        <v>155</v>
      </c>
      <c r="L180" s="38"/>
      <c r="M180" s="199" t="s">
        <v>1</v>
      </c>
      <c r="N180" s="200" t="s">
        <v>45</v>
      </c>
      <c r="O180" s="66"/>
      <c r="P180" s="201">
        <f>O180*H180</f>
        <v>0</v>
      </c>
      <c r="Q180" s="201">
        <v>0</v>
      </c>
      <c r="R180" s="201">
        <f>Q180*H180</f>
        <v>0</v>
      </c>
      <c r="S180" s="201">
        <v>0</v>
      </c>
      <c r="T180" s="202">
        <f>S180*H180</f>
        <v>0</v>
      </c>
      <c r="AR180" s="203" t="s">
        <v>156</v>
      </c>
      <c r="AT180" s="203" t="s">
        <v>151</v>
      </c>
      <c r="AU180" s="203" t="s">
        <v>89</v>
      </c>
      <c r="AY180" s="17" t="s">
        <v>149</v>
      </c>
      <c r="BE180" s="204">
        <f>IF(N180="základní",J180,0)</f>
        <v>0</v>
      </c>
      <c r="BF180" s="204">
        <f>IF(N180="snížená",J180,0)</f>
        <v>0</v>
      </c>
      <c r="BG180" s="204">
        <f>IF(N180="zákl. přenesená",J180,0)</f>
        <v>0</v>
      </c>
      <c r="BH180" s="204">
        <f>IF(N180="sníž. přenesená",J180,0)</f>
        <v>0</v>
      </c>
      <c r="BI180" s="204">
        <f>IF(N180="nulová",J180,0)</f>
        <v>0</v>
      </c>
      <c r="BJ180" s="17" t="s">
        <v>21</v>
      </c>
      <c r="BK180" s="204">
        <f>ROUND(I180*H180,2)</f>
        <v>0</v>
      </c>
      <c r="BL180" s="17" t="s">
        <v>156</v>
      </c>
      <c r="BM180" s="203" t="s">
        <v>732</v>
      </c>
    </row>
    <row r="181" spans="2:51" s="12" customFormat="1" ht="11.25">
      <c r="B181" s="205"/>
      <c r="C181" s="206"/>
      <c r="D181" s="207" t="s">
        <v>208</v>
      </c>
      <c r="E181" s="208" t="s">
        <v>1</v>
      </c>
      <c r="F181" s="209" t="s">
        <v>733</v>
      </c>
      <c r="G181" s="206"/>
      <c r="H181" s="210">
        <v>124.59</v>
      </c>
      <c r="I181" s="211"/>
      <c r="J181" s="206"/>
      <c r="K181" s="206"/>
      <c r="L181" s="212"/>
      <c r="M181" s="213"/>
      <c r="N181" s="214"/>
      <c r="O181" s="214"/>
      <c r="P181" s="214"/>
      <c r="Q181" s="214"/>
      <c r="R181" s="214"/>
      <c r="S181" s="214"/>
      <c r="T181" s="215"/>
      <c r="AT181" s="216" t="s">
        <v>208</v>
      </c>
      <c r="AU181" s="216" t="s">
        <v>89</v>
      </c>
      <c r="AV181" s="12" t="s">
        <v>89</v>
      </c>
      <c r="AW181" s="12" t="s">
        <v>36</v>
      </c>
      <c r="AX181" s="12" t="s">
        <v>21</v>
      </c>
      <c r="AY181" s="216" t="s">
        <v>149</v>
      </c>
    </row>
    <row r="182" spans="2:65" s="1" customFormat="1" ht="24" customHeight="1">
      <c r="B182" s="34"/>
      <c r="C182" s="192" t="s">
        <v>8</v>
      </c>
      <c r="D182" s="192" t="s">
        <v>151</v>
      </c>
      <c r="E182" s="193" t="s">
        <v>347</v>
      </c>
      <c r="F182" s="194" t="s">
        <v>348</v>
      </c>
      <c r="G182" s="195" t="s">
        <v>256</v>
      </c>
      <c r="H182" s="196">
        <v>677.713</v>
      </c>
      <c r="I182" s="197"/>
      <c r="J182" s="198">
        <f>ROUND(I182*H182,2)</f>
        <v>0</v>
      </c>
      <c r="K182" s="194" t="s">
        <v>155</v>
      </c>
      <c r="L182" s="38"/>
      <c r="M182" s="199" t="s">
        <v>1</v>
      </c>
      <c r="N182" s="200" t="s">
        <v>45</v>
      </c>
      <c r="O182" s="66"/>
      <c r="P182" s="201">
        <f>O182*H182</f>
        <v>0</v>
      </c>
      <c r="Q182" s="201">
        <v>0</v>
      </c>
      <c r="R182" s="201">
        <f>Q182*H182</f>
        <v>0</v>
      </c>
      <c r="S182" s="201">
        <v>0</v>
      </c>
      <c r="T182" s="202">
        <f>S182*H182</f>
        <v>0</v>
      </c>
      <c r="AR182" s="203" t="s">
        <v>156</v>
      </c>
      <c r="AT182" s="203" t="s">
        <v>151</v>
      </c>
      <c r="AU182" s="203" t="s">
        <v>89</v>
      </c>
      <c r="AY182" s="17" t="s">
        <v>149</v>
      </c>
      <c r="BE182" s="204">
        <f>IF(N182="základní",J182,0)</f>
        <v>0</v>
      </c>
      <c r="BF182" s="204">
        <f>IF(N182="snížená",J182,0)</f>
        <v>0</v>
      </c>
      <c r="BG182" s="204">
        <f>IF(N182="zákl. přenesená",J182,0)</f>
        <v>0</v>
      </c>
      <c r="BH182" s="204">
        <f>IF(N182="sníž. přenesená",J182,0)</f>
        <v>0</v>
      </c>
      <c r="BI182" s="204">
        <f>IF(N182="nulová",J182,0)</f>
        <v>0</v>
      </c>
      <c r="BJ182" s="17" t="s">
        <v>21</v>
      </c>
      <c r="BK182" s="204">
        <f>ROUND(I182*H182,2)</f>
        <v>0</v>
      </c>
      <c r="BL182" s="17" t="s">
        <v>156</v>
      </c>
      <c r="BM182" s="203" t="s">
        <v>734</v>
      </c>
    </row>
    <row r="183" spans="2:51" s="12" customFormat="1" ht="11.25">
      <c r="B183" s="205"/>
      <c r="C183" s="206"/>
      <c r="D183" s="207" t="s">
        <v>208</v>
      </c>
      <c r="E183" s="208" t="s">
        <v>1</v>
      </c>
      <c r="F183" s="209" t="s">
        <v>735</v>
      </c>
      <c r="G183" s="206"/>
      <c r="H183" s="210">
        <v>2490.667</v>
      </c>
      <c r="I183" s="211"/>
      <c r="J183" s="206"/>
      <c r="K183" s="206"/>
      <c r="L183" s="212"/>
      <c r="M183" s="213"/>
      <c r="N183" s="214"/>
      <c r="O183" s="214"/>
      <c r="P183" s="214"/>
      <c r="Q183" s="214"/>
      <c r="R183" s="214"/>
      <c r="S183" s="214"/>
      <c r="T183" s="215"/>
      <c r="AT183" s="216" t="s">
        <v>208</v>
      </c>
      <c r="AU183" s="216" t="s">
        <v>89</v>
      </c>
      <c r="AV183" s="12" t="s">
        <v>89</v>
      </c>
      <c r="AW183" s="12" t="s">
        <v>36</v>
      </c>
      <c r="AX183" s="12" t="s">
        <v>80</v>
      </c>
      <c r="AY183" s="216" t="s">
        <v>149</v>
      </c>
    </row>
    <row r="184" spans="2:51" s="12" customFormat="1" ht="11.25">
      <c r="B184" s="205"/>
      <c r="C184" s="206"/>
      <c r="D184" s="207" t="s">
        <v>208</v>
      </c>
      <c r="E184" s="208" t="s">
        <v>1</v>
      </c>
      <c r="F184" s="209" t="s">
        <v>736</v>
      </c>
      <c r="G184" s="206"/>
      <c r="H184" s="210">
        <v>-1812.954</v>
      </c>
      <c r="I184" s="211"/>
      <c r="J184" s="206"/>
      <c r="K184" s="206"/>
      <c r="L184" s="212"/>
      <c r="M184" s="213"/>
      <c r="N184" s="214"/>
      <c r="O184" s="214"/>
      <c r="P184" s="214"/>
      <c r="Q184" s="214"/>
      <c r="R184" s="214"/>
      <c r="S184" s="214"/>
      <c r="T184" s="215"/>
      <c r="AT184" s="216" t="s">
        <v>208</v>
      </c>
      <c r="AU184" s="216" t="s">
        <v>89</v>
      </c>
      <c r="AV184" s="12" t="s">
        <v>89</v>
      </c>
      <c r="AW184" s="12" t="s">
        <v>36</v>
      </c>
      <c r="AX184" s="12" t="s">
        <v>80</v>
      </c>
      <c r="AY184" s="216" t="s">
        <v>149</v>
      </c>
    </row>
    <row r="185" spans="2:51" s="14" customFormat="1" ht="11.25">
      <c r="B185" s="227"/>
      <c r="C185" s="228"/>
      <c r="D185" s="207" t="s">
        <v>208</v>
      </c>
      <c r="E185" s="229" t="s">
        <v>103</v>
      </c>
      <c r="F185" s="230" t="s">
        <v>229</v>
      </c>
      <c r="G185" s="228"/>
      <c r="H185" s="231">
        <v>677.713</v>
      </c>
      <c r="I185" s="232"/>
      <c r="J185" s="228"/>
      <c r="K185" s="228"/>
      <c r="L185" s="233"/>
      <c r="M185" s="234"/>
      <c r="N185" s="235"/>
      <c r="O185" s="235"/>
      <c r="P185" s="235"/>
      <c r="Q185" s="235"/>
      <c r="R185" s="235"/>
      <c r="S185" s="235"/>
      <c r="T185" s="236"/>
      <c r="AT185" s="237" t="s">
        <v>208</v>
      </c>
      <c r="AU185" s="237" t="s">
        <v>89</v>
      </c>
      <c r="AV185" s="14" t="s">
        <v>156</v>
      </c>
      <c r="AW185" s="14" t="s">
        <v>36</v>
      </c>
      <c r="AX185" s="14" t="s">
        <v>21</v>
      </c>
      <c r="AY185" s="237" t="s">
        <v>149</v>
      </c>
    </row>
    <row r="186" spans="2:65" s="1" customFormat="1" ht="24" customHeight="1">
      <c r="B186" s="34"/>
      <c r="C186" s="192" t="s">
        <v>213</v>
      </c>
      <c r="D186" s="192" t="s">
        <v>151</v>
      </c>
      <c r="E186" s="193" t="s">
        <v>356</v>
      </c>
      <c r="F186" s="194" t="s">
        <v>357</v>
      </c>
      <c r="G186" s="195" t="s">
        <v>256</v>
      </c>
      <c r="H186" s="196">
        <v>3388.565</v>
      </c>
      <c r="I186" s="197"/>
      <c r="J186" s="198">
        <f>ROUND(I186*H186,2)</f>
        <v>0</v>
      </c>
      <c r="K186" s="194" t="s">
        <v>155</v>
      </c>
      <c r="L186" s="38"/>
      <c r="M186" s="199" t="s">
        <v>1</v>
      </c>
      <c r="N186" s="200" t="s">
        <v>45</v>
      </c>
      <c r="O186" s="66"/>
      <c r="P186" s="201">
        <f>O186*H186</f>
        <v>0</v>
      </c>
      <c r="Q186" s="201">
        <v>0</v>
      </c>
      <c r="R186" s="201">
        <f>Q186*H186</f>
        <v>0</v>
      </c>
      <c r="S186" s="201">
        <v>0</v>
      </c>
      <c r="T186" s="202">
        <f>S186*H186</f>
        <v>0</v>
      </c>
      <c r="AR186" s="203" t="s">
        <v>156</v>
      </c>
      <c r="AT186" s="203" t="s">
        <v>151</v>
      </c>
      <c r="AU186" s="203" t="s">
        <v>89</v>
      </c>
      <c r="AY186" s="17" t="s">
        <v>149</v>
      </c>
      <c r="BE186" s="204">
        <f>IF(N186="základní",J186,0)</f>
        <v>0</v>
      </c>
      <c r="BF186" s="204">
        <f>IF(N186="snížená",J186,0)</f>
        <v>0</v>
      </c>
      <c r="BG186" s="204">
        <f>IF(N186="zákl. přenesená",J186,0)</f>
        <v>0</v>
      </c>
      <c r="BH186" s="204">
        <f>IF(N186="sníž. přenesená",J186,0)</f>
        <v>0</v>
      </c>
      <c r="BI186" s="204">
        <f>IF(N186="nulová",J186,0)</f>
        <v>0</v>
      </c>
      <c r="BJ186" s="17" t="s">
        <v>21</v>
      </c>
      <c r="BK186" s="204">
        <f>ROUND(I186*H186,2)</f>
        <v>0</v>
      </c>
      <c r="BL186" s="17" t="s">
        <v>156</v>
      </c>
      <c r="BM186" s="203" t="s">
        <v>737</v>
      </c>
    </row>
    <row r="187" spans="2:51" s="12" customFormat="1" ht="11.25">
      <c r="B187" s="205"/>
      <c r="C187" s="206"/>
      <c r="D187" s="207" t="s">
        <v>208</v>
      </c>
      <c r="E187" s="208" t="s">
        <v>1</v>
      </c>
      <c r="F187" s="209" t="s">
        <v>359</v>
      </c>
      <c r="G187" s="206"/>
      <c r="H187" s="210">
        <v>3388.565</v>
      </c>
      <c r="I187" s="211"/>
      <c r="J187" s="206"/>
      <c r="K187" s="206"/>
      <c r="L187" s="212"/>
      <c r="M187" s="213"/>
      <c r="N187" s="214"/>
      <c r="O187" s="214"/>
      <c r="P187" s="214"/>
      <c r="Q187" s="214"/>
      <c r="R187" s="214"/>
      <c r="S187" s="214"/>
      <c r="T187" s="215"/>
      <c r="AT187" s="216" t="s">
        <v>208</v>
      </c>
      <c r="AU187" s="216" t="s">
        <v>89</v>
      </c>
      <c r="AV187" s="12" t="s">
        <v>89</v>
      </c>
      <c r="AW187" s="12" t="s">
        <v>36</v>
      </c>
      <c r="AX187" s="12" t="s">
        <v>21</v>
      </c>
      <c r="AY187" s="216" t="s">
        <v>149</v>
      </c>
    </row>
    <row r="188" spans="2:65" s="1" customFormat="1" ht="16.5" customHeight="1">
      <c r="B188" s="34"/>
      <c r="C188" s="192" t="s">
        <v>217</v>
      </c>
      <c r="D188" s="192" t="s">
        <v>151</v>
      </c>
      <c r="E188" s="193" t="s">
        <v>738</v>
      </c>
      <c r="F188" s="194" t="s">
        <v>739</v>
      </c>
      <c r="G188" s="195" t="s">
        <v>256</v>
      </c>
      <c r="H188" s="196">
        <v>124.59</v>
      </c>
      <c r="I188" s="197"/>
      <c r="J188" s="198">
        <f>ROUND(I188*H188,2)</f>
        <v>0</v>
      </c>
      <c r="K188" s="194" t="s">
        <v>155</v>
      </c>
      <c r="L188" s="38"/>
      <c r="M188" s="199" t="s">
        <v>1</v>
      </c>
      <c r="N188" s="200" t="s">
        <v>45</v>
      </c>
      <c r="O188" s="66"/>
      <c r="P188" s="201">
        <f>O188*H188</f>
        <v>0</v>
      </c>
      <c r="Q188" s="201">
        <v>0</v>
      </c>
      <c r="R188" s="201">
        <f>Q188*H188</f>
        <v>0</v>
      </c>
      <c r="S188" s="201">
        <v>0</v>
      </c>
      <c r="T188" s="202">
        <f>S188*H188</f>
        <v>0</v>
      </c>
      <c r="AR188" s="203" t="s">
        <v>156</v>
      </c>
      <c r="AT188" s="203" t="s">
        <v>151</v>
      </c>
      <c r="AU188" s="203" t="s">
        <v>89</v>
      </c>
      <c r="AY188" s="17" t="s">
        <v>149</v>
      </c>
      <c r="BE188" s="204">
        <f>IF(N188="základní",J188,0)</f>
        <v>0</v>
      </c>
      <c r="BF188" s="204">
        <f>IF(N188="snížená",J188,0)</f>
        <v>0</v>
      </c>
      <c r="BG188" s="204">
        <f>IF(N188="zákl. přenesená",J188,0)</f>
        <v>0</v>
      </c>
      <c r="BH188" s="204">
        <f>IF(N188="sníž. přenesená",J188,0)</f>
        <v>0</v>
      </c>
      <c r="BI188" s="204">
        <f>IF(N188="nulová",J188,0)</f>
        <v>0</v>
      </c>
      <c r="BJ188" s="17" t="s">
        <v>21</v>
      </c>
      <c r="BK188" s="204">
        <f>ROUND(I188*H188,2)</f>
        <v>0</v>
      </c>
      <c r="BL188" s="17" t="s">
        <v>156</v>
      </c>
      <c r="BM188" s="203" t="s">
        <v>740</v>
      </c>
    </row>
    <row r="189" spans="2:51" s="12" customFormat="1" ht="11.25">
      <c r="B189" s="205"/>
      <c r="C189" s="206"/>
      <c r="D189" s="207" t="s">
        <v>208</v>
      </c>
      <c r="E189" s="208" t="s">
        <v>1</v>
      </c>
      <c r="F189" s="209" t="s">
        <v>741</v>
      </c>
      <c r="G189" s="206"/>
      <c r="H189" s="210">
        <v>124.59</v>
      </c>
      <c r="I189" s="211"/>
      <c r="J189" s="206"/>
      <c r="K189" s="206"/>
      <c r="L189" s="212"/>
      <c r="M189" s="213"/>
      <c r="N189" s="214"/>
      <c r="O189" s="214"/>
      <c r="P189" s="214"/>
      <c r="Q189" s="214"/>
      <c r="R189" s="214"/>
      <c r="S189" s="214"/>
      <c r="T189" s="215"/>
      <c r="AT189" s="216" t="s">
        <v>208</v>
      </c>
      <c r="AU189" s="216" t="s">
        <v>89</v>
      </c>
      <c r="AV189" s="12" t="s">
        <v>89</v>
      </c>
      <c r="AW189" s="12" t="s">
        <v>36</v>
      </c>
      <c r="AX189" s="12" t="s">
        <v>21</v>
      </c>
      <c r="AY189" s="216" t="s">
        <v>149</v>
      </c>
    </row>
    <row r="190" spans="2:65" s="1" customFormat="1" ht="16.5" customHeight="1">
      <c r="B190" s="34"/>
      <c r="C190" s="192" t="s">
        <v>221</v>
      </c>
      <c r="D190" s="192" t="s">
        <v>151</v>
      </c>
      <c r="E190" s="193" t="s">
        <v>738</v>
      </c>
      <c r="F190" s="194" t="s">
        <v>739</v>
      </c>
      <c r="G190" s="195" t="s">
        <v>256</v>
      </c>
      <c r="H190" s="196">
        <v>1812.954</v>
      </c>
      <c r="I190" s="197"/>
      <c r="J190" s="198">
        <f>ROUND(I190*H190,2)</f>
        <v>0</v>
      </c>
      <c r="K190" s="194" t="s">
        <v>155</v>
      </c>
      <c r="L190" s="38"/>
      <c r="M190" s="199" t="s">
        <v>1</v>
      </c>
      <c r="N190" s="200" t="s">
        <v>45</v>
      </c>
      <c r="O190" s="66"/>
      <c r="P190" s="201">
        <f>O190*H190</f>
        <v>0</v>
      </c>
      <c r="Q190" s="201">
        <v>0</v>
      </c>
      <c r="R190" s="201">
        <f>Q190*H190</f>
        <v>0</v>
      </c>
      <c r="S190" s="201">
        <v>0</v>
      </c>
      <c r="T190" s="202">
        <f>S190*H190</f>
        <v>0</v>
      </c>
      <c r="AR190" s="203" t="s">
        <v>156</v>
      </c>
      <c r="AT190" s="203" t="s">
        <v>151</v>
      </c>
      <c r="AU190" s="203" t="s">
        <v>89</v>
      </c>
      <c r="AY190" s="17" t="s">
        <v>149</v>
      </c>
      <c r="BE190" s="204">
        <f>IF(N190="základní",J190,0)</f>
        <v>0</v>
      </c>
      <c r="BF190" s="204">
        <f>IF(N190="snížená",J190,0)</f>
        <v>0</v>
      </c>
      <c r="BG190" s="204">
        <f>IF(N190="zákl. přenesená",J190,0)</f>
        <v>0</v>
      </c>
      <c r="BH190" s="204">
        <f>IF(N190="sníž. přenesená",J190,0)</f>
        <v>0</v>
      </c>
      <c r="BI190" s="204">
        <f>IF(N190="nulová",J190,0)</f>
        <v>0</v>
      </c>
      <c r="BJ190" s="17" t="s">
        <v>21</v>
      </c>
      <c r="BK190" s="204">
        <f>ROUND(I190*H190,2)</f>
        <v>0</v>
      </c>
      <c r="BL190" s="17" t="s">
        <v>156</v>
      </c>
      <c r="BM190" s="203" t="s">
        <v>742</v>
      </c>
    </row>
    <row r="191" spans="2:51" s="12" customFormat="1" ht="11.25">
      <c r="B191" s="205"/>
      <c r="C191" s="206"/>
      <c r="D191" s="207" t="s">
        <v>208</v>
      </c>
      <c r="E191" s="208" t="s">
        <v>1</v>
      </c>
      <c r="F191" s="209" t="s">
        <v>729</v>
      </c>
      <c r="G191" s="206"/>
      <c r="H191" s="210">
        <v>1812.954</v>
      </c>
      <c r="I191" s="211"/>
      <c r="J191" s="206"/>
      <c r="K191" s="206"/>
      <c r="L191" s="212"/>
      <c r="M191" s="213"/>
      <c r="N191" s="214"/>
      <c r="O191" s="214"/>
      <c r="P191" s="214"/>
      <c r="Q191" s="214"/>
      <c r="R191" s="214"/>
      <c r="S191" s="214"/>
      <c r="T191" s="215"/>
      <c r="AT191" s="216" t="s">
        <v>208</v>
      </c>
      <c r="AU191" s="216" t="s">
        <v>89</v>
      </c>
      <c r="AV191" s="12" t="s">
        <v>89</v>
      </c>
      <c r="AW191" s="12" t="s">
        <v>36</v>
      </c>
      <c r="AX191" s="12" t="s">
        <v>21</v>
      </c>
      <c r="AY191" s="216" t="s">
        <v>149</v>
      </c>
    </row>
    <row r="192" spans="2:65" s="1" customFormat="1" ht="16.5" customHeight="1">
      <c r="B192" s="34"/>
      <c r="C192" s="192" t="s">
        <v>230</v>
      </c>
      <c r="D192" s="192" t="s">
        <v>151</v>
      </c>
      <c r="E192" s="193" t="s">
        <v>361</v>
      </c>
      <c r="F192" s="194" t="s">
        <v>362</v>
      </c>
      <c r="G192" s="195" t="s">
        <v>256</v>
      </c>
      <c r="H192" s="196">
        <v>677.713</v>
      </c>
      <c r="I192" s="197"/>
      <c r="J192" s="198">
        <f>ROUND(I192*H192,2)</f>
        <v>0</v>
      </c>
      <c r="K192" s="194" t="s">
        <v>155</v>
      </c>
      <c r="L192" s="38"/>
      <c r="M192" s="199" t="s">
        <v>1</v>
      </c>
      <c r="N192" s="200" t="s">
        <v>45</v>
      </c>
      <c r="O192" s="66"/>
      <c r="P192" s="201">
        <f>O192*H192</f>
        <v>0</v>
      </c>
      <c r="Q192" s="201">
        <v>0</v>
      </c>
      <c r="R192" s="201">
        <f>Q192*H192</f>
        <v>0</v>
      </c>
      <c r="S192" s="201">
        <v>0</v>
      </c>
      <c r="T192" s="202">
        <f>S192*H192</f>
        <v>0</v>
      </c>
      <c r="AR192" s="203" t="s">
        <v>156</v>
      </c>
      <c r="AT192" s="203" t="s">
        <v>151</v>
      </c>
      <c r="AU192" s="203" t="s">
        <v>89</v>
      </c>
      <c r="AY192" s="17" t="s">
        <v>149</v>
      </c>
      <c r="BE192" s="204">
        <f>IF(N192="základní",J192,0)</f>
        <v>0</v>
      </c>
      <c r="BF192" s="204">
        <f>IF(N192="snížená",J192,0)</f>
        <v>0</v>
      </c>
      <c r="BG192" s="204">
        <f>IF(N192="zákl. přenesená",J192,0)</f>
        <v>0</v>
      </c>
      <c r="BH192" s="204">
        <f>IF(N192="sníž. přenesená",J192,0)</f>
        <v>0</v>
      </c>
      <c r="BI192" s="204">
        <f>IF(N192="nulová",J192,0)</f>
        <v>0</v>
      </c>
      <c r="BJ192" s="17" t="s">
        <v>21</v>
      </c>
      <c r="BK192" s="204">
        <f>ROUND(I192*H192,2)</f>
        <v>0</v>
      </c>
      <c r="BL192" s="17" t="s">
        <v>156</v>
      </c>
      <c r="BM192" s="203" t="s">
        <v>743</v>
      </c>
    </row>
    <row r="193" spans="2:51" s="12" customFormat="1" ht="11.25">
      <c r="B193" s="205"/>
      <c r="C193" s="206"/>
      <c r="D193" s="207" t="s">
        <v>208</v>
      </c>
      <c r="E193" s="208" t="s">
        <v>1</v>
      </c>
      <c r="F193" s="209" t="s">
        <v>103</v>
      </c>
      <c r="G193" s="206"/>
      <c r="H193" s="210">
        <v>677.713</v>
      </c>
      <c r="I193" s="211"/>
      <c r="J193" s="206"/>
      <c r="K193" s="206"/>
      <c r="L193" s="212"/>
      <c r="M193" s="213"/>
      <c r="N193" s="214"/>
      <c r="O193" s="214"/>
      <c r="P193" s="214"/>
      <c r="Q193" s="214"/>
      <c r="R193" s="214"/>
      <c r="S193" s="214"/>
      <c r="T193" s="215"/>
      <c r="AT193" s="216" t="s">
        <v>208</v>
      </c>
      <c r="AU193" s="216" t="s">
        <v>89</v>
      </c>
      <c r="AV193" s="12" t="s">
        <v>89</v>
      </c>
      <c r="AW193" s="12" t="s">
        <v>36</v>
      </c>
      <c r="AX193" s="12" t="s">
        <v>21</v>
      </c>
      <c r="AY193" s="216" t="s">
        <v>149</v>
      </c>
    </row>
    <row r="194" spans="2:65" s="1" customFormat="1" ht="24" customHeight="1">
      <c r="B194" s="34"/>
      <c r="C194" s="192" t="s">
        <v>236</v>
      </c>
      <c r="D194" s="192" t="s">
        <v>151</v>
      </c>
      <c r="E194" s="193" t="s">
        <v>365</v>
      </c>
      <c r="F194" s="194" t="s">
        <v>366</v>
      </c>
      <c r="G194" s="195" t="s">
        <v>367</v>
      </c>
      <c r="H194" s="196">
        <v>1131.781</v>
      </c>
      <c r="I194" s="197"/>
      <c r="J194" s="198">
        <f>ROUND(I194*H194,2)</f>
        <v>0</v>
      </c>
      <c r="K194" s="194" t="s">
        <v>155</v>
      </c>
      <c r="L194" s="38"/>
      <c r="M194" s="199" t="s">
        <v>1</v>
      </c>
      <c r="N194" s="200" t="s">
        <v>45</v>
      </c>
      <c r="O194" s="66"/>
      <c r="P194" s="201">
        <f>O194*H194</f>
        <v>0</v>
      </c>
      <c r="Q194" s="201">
        <v>0</v>
      </c>
      <c r="R194" s="201">
        <f>Q194*H194</f>
        <v>0</v>
      </c>
      <c r="S194" s="201">
        <v>0</v>
      </c>
      <c r="T194" s="202">
        <f>S194*H194</f>
        <v>0</v>
      </c>
      <c r="AR194" s="203" t="s">
        <v>156</v>
      </c>
      <c r="AT194" s="203" t="s">
        <v>151</v>
      </c>
      <c r="AU194" s="203" t="s">
        <v>89</v>
      </c>
      <c r="AY194" s="17" t="s">
        <v>149</v>
      </c>
      <c r="BE194" s="204">
        <f>IF(N194="základní",J194,0)</f>
        <v>0</v>
      </c>
      <c r="BF194" s="204">
        <f>IF(N194="snížená",J194,0)</f>
        <v>0</v>
      </c>
      <c r="BG194" s="204">
        <f>IF(N194="zákl. přenesená",J194,0)</f>
        <v>0</v>
      </c>
      <c r="BH194" s="204">
        <f>IF(N194="sníž. přenesená",J194,0)</f>
        <v>0</v>
      </c>
      <c r="BI194" s="204">
        <f>IF(N194="nulová",J194,0)</f>
        <v>0</v>
      </c>
      <c r="BJ194" s="17" t="s">
        <v>21</v>
      </c>
      <c r="BK194" s="204">
        <f>ROUND(I194*H194,2)</f>
        <v>0</v>
      </c>
      <c r="BL194" s="17" t="s">
        <v>156</v>
      </c>
      <c r="BM194" s="203" t="s">
        <v>744</v>
      </c>
    </row>
    <row r="195" spans="2:51" s="12" customFormat="1" ht="11.25">
      <c r="B195" s="205"/>
      <c r="C195" s="206"/>
      <c r="D195" s="207" t="s">
        <v>208</v>
      </c>
      <c r="E195" s="208" t="s">
        <v>1</v>
      </c>
      <c r="F195" s="209" t="s">
        <v>369</v>
      </c>
      <c r="G195" s="206"/>
      <c r="H195" s="210">
        <v>1131.781</v>
      </c>
      <c r="I195" s="211"/>
      <c r="J195" s="206"/>
      <c r="K195" s="206"/>
      <c r="L195" s="212"/>
      <c r="M195" s="213"/>
      <c r="N195" s="214"/>
      <c r="O195" s="214"/>
      <c r="P195" s="214"/>
      <c r="Q195" s="214"/>
      <c r="R195" s="214"/>
      <c r="S195" s="214"/>
      <c r="T195" s="215"/>
      <c r="AT195" s="216" t="s">
        <v>208</v>
      </c>
      <c r="AU195" s="216" t="s">
        <v>89</v>
      </c>
      <c r="AV195" s="12" t="s">
        <v>89</v>
      </c>
      <c r="AW195" s="12" t="s">
        <v>36</v>
      </c>
      <c r="AX195" s="12" t="s">
        <v>21</v>
      </c>
      <c r="AY195" s="216" t="s">
        <v>149</v>
      </c>
    </row>
    <row r="196" spans="2:65" s="1" customFormat="1" ht="24" customHeight="1">
      <c r="B196" s="34"/>
      <c r="C196" s="192" t="s">
        <v>7</v>
      </c>
      <c r="D196" s="192" t="s">
        <v>151</v>
      </c>
      <c r="E196" s="193" t="s">
        <v>745</v>
      </c>
      <c r="F196" s="194" t="s">
        <v>746</v>
      </c>
      <c r="G196" s="195" t="s">
        <v>256</v>
      </c>
      <c r="H196" s="196">
        <v>1812.954</v>
      </c>
      <c r="I196" s="197"/>
      <c r="J196" s="198">
        <f>ROUND(I196*H196,2)</f>
        <v>0</v>
      </c>
      <c r="K196" s="194" t="s">
        <v>155</v>
      </c>
      <c r="L196" s="38"/>
      <c r="M196" s="199" t="s">
        <v>1</v>
      </c>
      <c r="N196" s="200" t="s">
        <v>45</v>
      </c>
      <c r="O196" s="66"/>
      <c r="P196" s="201">
        <f>O196*H196</f>
        <v>0</v>
      </c>
      <c r="Q196" s="201">
        <v>0</v>
      </c>
      <c r="R196" s="201">
        <f>Q196*H196</f>
        <v>0</v>
      </c>
      <c r="S196" s="201">
        <v>0</v>
      </c>
      <c r="T196" s="202">
        <f>S196*H196</f>
        <v>0</v>
      </c>
      <c r="AR196" s="203" t="s">
        <v>156</v>
      </c>
      <c r="AT196" s="203" t="s">
        <v>151</v>
      </c>
      <c r="AU196" s="203" t="s">
        <v>89</v>
      </c>
      <c r="AY196" s="17" t="s">
        <v>149</v>
      </c>
      <c r="BE196" s="204">
        <f>IF(N196="základní",J196,0)</f>
        <v>0</v>
      </c>
      <c r="BF196" s="204">
        <f>IF(N196="snížená",J196,0)</f>
        <v>0</v>
      </c>
      <c r="BG196" s="204">
        <f>IF(N196="zákl. přenesená",J196,0)</f>
        <v>0</v>
      </c>
      <c r="BH196" s="204">
        <f>IF(N196="sníž. přenesená",J196,0)</f>
        <v>0</v>
      </c>
      <c r="BI196" s="204">
        <f>IF(N196="nulová",J196,0)</f>
        <v>0</v>
      </c>
      <c r="BJ196" s="17" t="s">
        <v>21</v>
      </c>
      <c r="BK196" s="204">
        <f>ROUND(I196*H196,2)</f>
        <v>0</v>
      </c>
      <c r="BL196" s="17" t="s">
        <v>156</v>
      </c>
      <c r="BM196" s="203" t="s">
        <v>747</v>
      </c>
    </row>
    <row r="197" spans="2:51" s="12" customFormat="1" ht="11.25">
      <c r="B197" s="205"/>
      <c r="C197" s="206"/>
      <c r="D197" s="207" t="s">
        <v>208</v>
      </c>
      <c r="E197" s="208" t="s">
        <v>1</v>
      </c>
      <c r="F197" s="209" t="s">
        <v>101</v>
      </c>
      <c r="G197" s="206"/>
      <c r="H197" s="210">
        <v>2422.629</v>
      </c>
      <c r="I197" s="211"/>
      <c r="J197" s="206"/>
      <c r="K197" s="206"/>
      <c r="L197" s="212"/>
      <c r="M197" s="213"/>
      <c r="N197" s="214"/>
      <c r="O197" s="214"/>
      <c r="P197" s="214"/>
      <c r="Q197" s="214"/>
      <c r="R197" s="214"/>
      <c r="S197" s="214"/>
      <c r="T197" s="215"/>
      <c r="AT197" s="216" t="s">
        <v>208</v>
      </c>
      <c r="AU197" s="216" t="s">
        <v>89</v>
      </c>
      <c r="AV197" s="12" t="s">
        <v>89</v>
      </c>
      <c r="AW197" s="12" t="s">
        <v>36</v>
      </c>
      <c r="AX197" s="12" t="s">
        <v>80</v>
      </c>
      <c r="AY197" s="216" t="s">
        <v>149</v>
      </c>
    </row>
    <row r="198" spans="2:51" s="12" customFormat="1" ht="11.25">
      <c r="B198" s="205"/>
      <c r="C198" s="206"/>
      <c r="D198" s="207" t="s">
        <v>208</v>
      </c>
      <c r="E198" s="208" t="s">
        <v>1</v>
      </c>
      <c r="F198" s="209" t="s">
        <v>748</v>
      </c>
      <c r="G198" s="206"/>
      <c r="H198" s="210">
        <v>-240.955</v>
      </c>
      <c r="I198" s="211"/>
      <c r="J198" s="206"/>
      <c r="K198" s="206"/>
      <c r="L198" s="212"/>
      <c r="M198" s="213"/>
      <c r="N198" s="214"/>
      <c r="O198" s="214"/>
      <c r="P198" s="214"/>
      <c r="Q198" s="214"/>
      <c r="R198" s="214"/>
      <c r="S198" s="214"/>
      <c r="T198" s="215"/>
      <c r="AT198" s="216" t="s">
        <v>208</v>
      </c>
      <c r="AU198" s="216" t="s">
        <v>89</v>
      </c>
      <c r="AV198" s="12" t="s">
        <v>89</v>
      </c>
      <c r="AW198" s="12" t="s">
        <v>36</v>
      </c>
      <c r="AX198" s="12" t="s">
        <v>80</v>
      </c>
      <c r="AY198" s="216" t="s">
        <v>149</v>
      </c>
    </row>
    <row r="199" spans="2:51" s="12" customFormat="1" ht="11.25">
      <c r="B199" s="205"/>
      <c r="C199" s="206"/>
      <c r="D199" s="207" t="s">
        <v>208</v>
      </c>
      <c r="E199" s="208" t="s">
        <v>1</v>
      </c>
      <c r="F199" s="209" t="s">
        <v>749</v>
      </c>
      <c r="G199" s="206"/>
      <c r="H199" s="210">
        <v>-124.269</v>
      </c>
      <c r="I199" s="211"/>
      <c r="J199" s="206"/>
      <c r="K199" s="206"/>
      <c r="L199" s="212"/>
      <c r="M199" s="213"/>
      <c r="N199" s="214"/>
      <c r="O199" s="214"/>
      <c r="P199" s="214"/>
      <c r="Q199" s="214"/>
      <c r="R199" s="214"/>
      <c r="S199" s="214"/>
      <c r="T199" s="215"/>
      <c r="AT199" s="216" t="s">
        <v>208</v>
      </c>
      <c r="AU199" s="216" t="s">
        <v>89</v>
      </c>
      <c r="AV199" s="12" t="s">
        <v>89</v>
      </c>
      <c r="AW199" s="12" t="s">
        <v>36</v>
      </c>
      <c r="AX199" s="12" t="s">
        <v>80</v>
      </c>
      <c r="AY199" s="216" t="s">
        <v>149</v>
      </c>
    </row>
    <row r="200" spans="2:51" s="12" customFormat="1" ht="11.25">
      <c r="B200" s="205"/>
      <c r="C200" s="206"/>
      <c r="D200" s="207" t="s">
        <v>208</v>
      </c>
      <c r="E200" s="208" t="s">
        <v>1</v>
      </c>
      <c r="F200" s="209" t="s">
        <v>750</v>
      </c>
      <c r="G200" s="206"/>
      <c r="H200" s="210">
        <v>-50.05</v>
      </c>
      <c r="I200" s="211"/>
      <c r="J200" s="206"/>
      <c r="K200" s="206"/>
      <c r="L200" s="212"/>
      <c r="M200" s="213"/>
      <c r="N200" s="214"/>
      <c r="O200" s="214"/>
      <c r="P200" s="214"/>
      <c r="Q200" s="214"/>
      <c r="R200" s="214"/>
      <c r="S200" s="214"/>
      <c r="T200" s="215"/>
      <c r="AT200" s="216" t="s">
        <v>208</v>
      </c>
      <c r="AU200" s="216" t="s">
        <v>89</v>
      </c>
      <c r="AV200" s="12" t="s">
        <v>89</v>
      </c>
      <c r="AW200" s="12" t="s">
        <v>36</v>
      </c>
      <c r="AX200" s="12" t="s">
        <v>80</v>
      </c>
      <c r="AY200" s="216" t="s">
        <v>149</v>
      </c>
    </row>
    <row r="201" spans="2:51" s="12" customFormat="1" ht="11.25">
      <c r="B201" s="205"/>
      <c r="C201" s="206"/>
      <c r="D201" s="207" t="s">
        <v>208</v>
      </c>
      <c r="E201" s="208" t="s">
        <v>1</v>
      </c>
      <c r="F201" s="209" t="s">
        <v>751</v>
      </c>
      <c r="G201" s="206"/>
      <c r="H201" s="210">
        <v>-26.688</v>
      </c>
      <c r="I201" s="211"/>
      <c r="J201" s="206"/>
      <c r="K201" s="206"/>
      <c r="L201" s="212"/>
      <c r="M201" s="213"/>
      <c r="N201" s="214"/>
      <c r="O201" s="214"/>
      <c r="P201" s="214"/>
      <c r="Q201" s="214"/>
      <c r="R201" s="214"/>
      <c r="S201" s="214"/>
      <c r="T201" s="215"/>
      <c r="AT201" s="216" t="s">
        <v>208</v>
      </c>
      <c r="AU201" s="216" t="s">
        <v>89</v>
      </c>
      <c r="AV201" s="12" t="s">
        <v>89</v>
      </c>
      <c r="AW201" s="12" t="s">
        <v>36</v>
      </c>
      <c r="AX201" s="12" t="s">
        <v>80</v>
      </c>
      <c r="AY201" s="216" t="s">
        <v>149</v>
      </c>
    </row>
    <row r="202" spans="2:51" s="12" customFormat="1" ht="11.25">
      <c r="B202" s="205"/>
      <c r="C202" s="206"/>
      <c r="D202" s="207" t="s">
        <v>208</v>
      </c>
      <c r="E202" s="208" t="s">
        <v>1</v>
      </c>
      <c r="F202" s="209" t="s">
        <v>752</v>
      </c>
      <c r="G202" s="206"/>
      <c r="H202" s="210">
        <v>-101.25</v>
      </c>
      <c r="I202" s="211"/>
      <c r="J202" s="206"/>
      <c r="K202" s="206"/>
      <c r="L202" s="212"/>
      <c r="M202" s="213"/>
      <c r="N202" s="214"/>
      <c r="O202" s="214"/>
      <c r="P202" s="214"/>
      <c r="Q202" s="214"/>
      <c r="R202" s="214"/>
      <c r="S202" s="214"/>
      <c r="T202" s="215"/>
      <c r="AT202" s="216" t="s">
        <v>208</v>
      </c>
      <c r="AU202" s="216" t="s">
        <v>89</v>
      </c>
      <c r="AV202" s="12" t="s">
        <v>89</v>
      </c>
      <c r="AW202" s="12" t="s">
        <v>36</v>
      </c>
      <c r="AX202" s="12" t="s">
        <v>80</v>
      </c>
      <c r="AY202" s="216" t="s">
        <v>149</v>
      </c>
    </row>
    <row r="203" spans="2:51" s="12" customFormat="1" ht="11.25">
      <c r="B203" s="205"/>
      <c r="C203" s="206"/>
      <c r="D203" s="207" t="s">
        <v>208</v>
      </c>
      <c r="E203" s="208" t="s">
        <v>1</v>
      </c>
      <c r="F203" s="209" t="s">
        <v>753</v>
      </c>
      <c r="G203" s="206"/>
      <c r="H203" s="210">
        <v>-52.313</v>
      </c>
      <c r="I203" s="211"/>
      <c r="J203" s="206"/>
      <c r="K203" s="206"/>
      <c r="L203" s="212"/>
      <c r="M203" s="213"/>
      <c r="N203" s="214"/>
      <c r="O203" s="214"/>
      <c r="P203" s="214"/>
      <c r="Q203" s="214"/>
      <c r="R203" s="214"/>
      <c r="S203" s="214"/>
      <c r="T203" s="215"/>
      <c r="AT203" s="216" t="s">
        <v>208</v>
      </c>
      <c r="AU203" s="216" t="s">
        <v>89</v>
      </c>
      <c r="AV203" s="12" t="s">
        <v>89</v>
      </c>
      <c r="AW203" s="12" t="s">
        <v>36</v>
      </c>
      <c r="AX203" s="12" t="s">
        <v>80</v>
      </c>
      <c r="AY203" s="216" t="s">
        <v>149</v>
      </c>
    </row>
    <row r="204" spans="2:51" s="12" customFormat="1" ht="11.25">
      <c r="B204" s="205"/>
      <c r="C204" s="206"/>
      <c r="D204" s="207" t="s">
        <v>208</v>
      </c>
      <c r="E204" s="208" t="s">
        <v>1</v>
      </c>
      <c r="F204" s="209" t="s">
        <v>754</v>
      </c>
      <c r="G204" s="206"/>
      <c r="H204" s="210">
        <v>-29.15</v>
      </c>
      <c r="I204" s="211"/>
      <c r="J204" s="206"/>
      <c r="K204" s="206"/>
      <c r="L204" s="212"/>
      <c r="M204" s="213"/>
      <c r="N204" s="214"/>
      <c r="O204" s="214"/>
      <c r="P204" s="214"/>
      <c r="Q204" s="214"/>
      <c r="R204" s="214"/>
      <c r="S204" s="214"/>
      <c r="T204" s="215"/>
      <c r="AT204" s="216" t="s">
        <v>208</v>
      </c>
      <c r="AU204" s="216" t="s">
        <v>89</v>
      </c>
      <c r="AV204" s="12" t="s">
        <v>89</v>
      </c>
      <c r="AW204" s="12" t="s">
        <v>36</v>
      </c>
      <c r="AX204" s="12" t="s">
        <v>80</v>
      </c>
      <c r="AY204" s="216" t="s">
        <v>149</v>
      </c>
    </row>
    <row r="205" spans="2:51" s="13" customFormat="1" ht="11.25">
      <c r="B205" s="217"/>
      <c r="C205" s="218"/>
      <c r="D205" s="207" t="s">
        <v>208</v>
      </c>
      <c r="E205" s="219" t="s">
        <v>1</v>
      </c>
      <c r="F205" s="220" t="s">
        <v>755</v>
      </c>
      <c r="G205" s="218"/>
      <c r="H205" s="219" t="s">
        <v>1</v>
      </c>
      <c r="I205" s="221"/>
      <c r="J205" s="218"/>
      <c r="K205" s="218"/>
      <c r="L205" s="222"/>
      <c r="M205" s="223"/>
      <c r="N205" s="224"/>
      <c r="O205" s="224"/>
      <c r="P205" s="224"/>
      <c r="Q205" s="224"/>
      <c r="R205" s="224"/>
      <c r="S205" s="224"/>
      <c r="T205" s="225"/>
      <c r="AT205" s="226" t="s">
        <v>208</v>
      </c>
      <c r="AU205" s="226" t="s">
        <v>89</v>
      </c>
      <c r="AV205" s="13" t="s">
        <v>21</v>
      </c>
      <c r="AW205" s="13" t="s">
        <v>36</v>
      </c>
      <c r="AX205" s="13" t="s">
        <v>80</v>
      </c>
      <c r="AY205" s="226" t="s">
        <v>149</v>
      </c>
    </row>
    <row r="206" spans="2:51" s="12" customFormat="1" ht="11.25">
      <c r="B206" s="205"/>
      <c r="C206" s="206"/>
      <c r="D206" s="207" t="s">
        <v>208</v>
      </c>
      <c r="E206" s="208" t="s">
        <v>1</v>
      </c>
      <c r="F206" s="209" t="s">
        <v>756</v>
      </c>
      <c r="G206" s="206"/>
      <c r="H206" s="210">
        <v>15</v>
      </c>
      <c r="I206" s="211"/>
      <c r="J206" s="206"/>
      <c r="K206" s="206"/>
      <c r="L206" s="212"/>
      <c r="M206" s="213"/>
      <c r="N206" s="214"/>
      <c r="O206" s="214"/>
      <c r="P206" s="214"/>
      <c r="Q206" s="214"/>
      <c r="R206" s="214"/>
      <c r="S206" s="214"/>
      <c r="T206" s="215"/>
      <c r="AT206" s="216" t="s">
        <v>208</v>
      </c>
      <c r="AU206" s="216" t="s">
        <v>89</v>
      </c>
      <c r="AV206" s="12" t="s">
        <v>89</v>
      </c>
      <c r="AW206" s="12" t="s">
        <v>36</v>
      </c>
      <c r="AX206" s="12" t="s">
        <v>80</v>
      </c>
      <c r="AY206" s="216" t="s">
        <v>149</v>
      </c>
    </row>
    <row r="207" spans="2:51" s="14" customFormat="1" ht="11.25">
      <c r="B207" s="227"/>
      <c r="C207" s="228"/>
      <c r="D207" s="207" t="s">
        <v>208</v>
      </c>
      <c r="E207" s="229" t="s">
        <v>115</v>
      </c>
      <c r="F207" s="230" t="s">
        <v>229</v>
      </c>
      <c r="G207" s="228"/>
      <c r="H207" s="231">
        <v>1812.954</v>
      </c>
      <c r="I207" s="232"/>
      <c r="J207" s="228"/>
      <c r="K207" s="228"/>
      <c r="L207" s="233"/>
      <c r="M207" s="234"/>
      <c r="N207" s="235"/>
      <c r="O207" s="235"/>
      <c r="P207" s="235"/>
      <c r="Q207" s="235"/>
      <c r="R207" s="235"/>
      <c r="S207" s="235"/>
      <c r="T207" s="236"/>
      <c r="AT207" s="237" t="s">
        <v>208</v>
      </c>
      <c r="AU207" s="237" t="s">
        <v>89</v>
      </c>
      <c r="AV207" s="14" t="s">
        <v>156</v>
      </c>
      <c r="AW207" s="14" t="s">
        <v>36</v>
      </c>
      <c r="AX207" s="14" t="s">
        <v>21</v>
      </c>
      <c r="AY207" s="237" t="s">
        <v>149</v>
      </c>
    </row>
    <row r="208" spans="2:65" s="1" customFormat="1" ht="16.5" customHeight="1">
      <c r="B208" s="34"/>
      <c r="C208" s="192" t="s">
        <v>244</v>
      </c>
      <c r="D208" s="192" t="s">
        <v>151</v>
      </c>
      <c r="E208" s="193" t="s">
        <v>757</v>
      </c>
      <c r="F208" s="194" t="s">
        <v>758</v>
      </c>
      <c r="G208" s="195" t="s">
        <v>256</v>
      </c>
      <c r="H208" s="196">
        <v>124.59</v>
      </c>
      <c r="I208" s="197"/>
      <c r="J208" s="198">
        <f>ROUND(I208*H208,2)</f>
        <v>0</v>
      </c>
      <c r="K208" s="194" t="s">
        <v>1</v>
      </c>
      <c r="L208" s="38"/>
      <c r="M208" s="199" t="s">
        <v>1</v>
      </c>
      <c r="N208" s="200" t="s">
        <v>45</v>
      </c>
      <c r="O208" s="66"/>
      <c r="P208" s="201">
        <f>O208*H208</f>
        <v>0</v>
      </c>
      <c r="Q208" s="201">
        <v>0</v>
      </c>
      <c r="R208" s="201">
        <f>Q208*H208</f>
        <v>0</v>
      </c>
      <c r="S208" s="201">
        <v>0</v>
      </c>
      <c r="T208" s="202">
        <f>S208*H208</f>
        <v>0</v>
      </c>
      <c r="AR208" s="203" t="s">
        <v>156</v>
      </c>
      <c r="AT208" s="203" t="s">
        <v>151</v>
      </c>
      <c r="AU208" s="203" t="s">
        <v>89</v>
      </c>
      <c r="AY208" s="17" t="s">
        <v>149</v>
      </c>
      <c r="BE208" s="204">
        <f>IF(N208="základní",J208,0)</f>
        <v>0</v>
      </c>
      <c r="BF208" s="204">
        <f>IF(N208="snížená",J208,0)</f>
        <v>0</v>
      </c>
      <c r="BG208" s="204">
        <f>IF(N208="zákl. přenesená",J208,0)</f>
        <v>0</v>
      </c>
      <c r="BH208" s="204">
        <f>IF(N208="sníž. přenesená",J208,0)</f>
        <v>0</v>
      </c>
      <c r="BI208" s="204">
        <f>IF(N208="nulová",J208,0)</f>
        <v>0</v>
      </c>
      <c r="BJ208" s="17" t="s">
        <v>21</v>
      </c>
      <c r="BK208" s="204">
        <f>ROUND(I208*H208,2)</f>
        <v>0</v>
      </c>
      <c r="BL208" s="17" t="s">
        <v>156</v>
      </c>
      <c r="BM208" s="203" t="s">
        <v>759</v>
      </c>
    </row>
    <row r="209" spans="2:51" s="12" customFormat="1" ht="11.25">
      <c r="B209" s="205"/>
      <c r="C209" s="206"/>
      <c r="D209" s="207" t="s">
        <v>208</v>
      </c>
      <c r="E209" s="208" t="s">
        <v>1</v>
      </c>
      <c r="F209" s="209" t="s">
        <v>760</v>
      </c>
      <c r="G209" s="206"/>
      <c r="H209" s="210">
        <v>124.59</v>
      </c>
      <c r="I209" s="211"/>
      <c r="J209" s="206"/>
      <c r="K209" s="206"/>
      <c r="L209" s="212"/>
      <c r="M209" s="213"/>
      <c r="N209" s="214"/>
      <c r="O209" s="214"/>
      <c r="P209" s="214"/>
      <c r="Q209" s="214"/>
      <c r="R209" s="214"/>
      <c r="S209" s="214"/>
      <c r="T209" s="215"/>
      <c r="AT209" s="216" t="s">
        <v>208</v>
      </c>
      <c r="AU209" s="216" t="s">
        <v>89</v>
      </c>
      <c r="AV209" s="12" t="s">
        <v>89</v>
      </c>
      <c r="AW209" s="12" t="s">
        <v>36</v>
      </c>
      <c r="AX209" s="12" t="s">
        <v>21</v>
      </c>
      <c r="AY209" s="216" t="s">
        <v>149</v>
      </c>
    </row>
    <row r="210" spans="2:65" s="1" customFormat="1" ht="24" customHeight="1">
      <c r="B210" s="34"/>
      <c r="C210" s="192" t="s">
        <v>248</v>
      </c>
      <c r="D210" s="192" t="s">
        <v>151</v>
      </c>
      <c r="E210" s="193" t="s">
        <v>761</v>
      </c>
      <c r="F210" s="194" t="s">
        <v>762</v>
      </c>
      <c r="G210" s="195" t="s">
        <v>206</v>
      </c>
      <c r="H210" s="196">
        <v>830.6</v>
      </c>
      <c r="I210" s="197"/>
      <c r="J210" s="198">
        <f>ROUND(I210*H210,2)</f>
        <v>0</v>
      </c>
      <c r="K210" s="194" t="s">
        <v>155</v>
      </c>
      <c r="L210" s="38"/>
      <c r="M210" s="199" t="s">
        <v>1</v>
      </c>
      <c r="N210" s="200" t="s">
        <v>45</v>
      </c>
      <c r="O210" s="66"/>
      <c r="P210" s="201">
        <f>O210*H210</f>
        <v>0</v>
      </c>
      <c r="Q210" s="201">
        <v>0</v>
      </c>
      <c r="R210" s="201">
        <f>Q210*H210</f>
        <v>0</v>
      </c>
      <c r="S210" s="201">
        <v>0</v>
      </c>
      <c r="T210" s="202">
        <f>S210*H210</f>
        <v>0</v>
      </c>
      <c r="AR210" s="203" t="s">
        <v>156</v>
      </c>
      <c r="AT210" s="203" t="s">
        <v>151</v>
      </c>
      <c r="AU210" s="203" t="s">
        <v>89</v>
      </c>
      <c r="AY210" s="17" t="s">
        <v>149</v>
      </c>
      <c r="BE210" s="204">
        <f>IF(N210="základní",J210,0)</f>
        <v>0</v>
      </c>
      <c r="BF210" s="204">
        <f>IF(N210="snížená",J210,0)</f>
        <v>0</v>
      </c>
      <c r="BG210" s="204">
        <f>IF(N210="zákl. přenesená",J210,0)</f>
        <v>0</v>
      </c>
      <c r="BH210" s="204">
        <f>IF(N210="sníž. přenesená",J210,0)</f>
        <v>0</v>
      </c>
      <c r="BI210" s="204">
        <f>IF(N210="nulová",J210,0)</f>
        <v>0</v>
      </c>
      <c r="BJ210" s="17" t="s">
        <v>21</v>
      </c>
      <c r="BK210" s="204">
        <f>ROUND(I210*H210,2)</f>
        <v>0</v>
      </c>
      <c r="BL210" s="17" t="s">
        <v>156</v>
      </c>
      <c r="BM210" s="203" t="s">
        <v>763</v>
      </c>
    </row>
    <row r="211" spans="2:51" s="13" customFormat="1" ht="11.25">
      <c r="B211" s="217"/>
      <c r="C211" s="218"/>
      <c r="D211" s="207" t="s">
        <v>208</v>
      </c>
      <c r="E211" s="219" t="s">
        <v>1</v>
      </c>
      <c r="F211" s="220" t="s">
        <v>764</v>
      </c>
      <c r="G211" s="218"/>
      <c r="H211" s="219" t="s">
        <v>1</v>
      </c>
      <c r="I211" s="221"/>
      <c r="J211" s="218"/>
      <c r="K211" s="218"/>
      <c r="L211" s="222"/>
      <c r="M211" s="223"/>
      <c r="N211" s="224"/>
      <c r="O211" s="224"/>
      <c r="P211" s="224"/>
      <c r="Q211" s="224"/>
      <c r="R211" s="224"/>
      <c r="S211" s="224"/>
      <c r="T211" s="225"/>
      <c r="AT211" s="226" t="s">
        <v>208</v>
      </c>
      <c r="AU211" s="226" t="s">
        <v>89</v>
      </c>
      <c r="AV211" s="13" t="s">
        <v>21</v>
      </c>
      <c r="AW211" s="13" t="s">
        <v>36</v>
      </c>
      <c r="AX211" s="13" t="s">
        <v>80</v>
      </c>
      <c r="AY211" s="226" t="s">
        <v>149</v>
      </c>
    </row>
    <row r="212" spans="2:51" s="12" customFormat="1" ht="11.25">
      <c r="B212" s="205"/>
      <c r="C212" s="206"/>
      <c r="D212" s="207" t="s">
        <v>208</v>
      </c>
      <c r="E212" s="208" t="s">
        <v>1</v>
      </c>
      <c r="F212" s="209" t="s">
        <v>765</v>
      </c>
      <c r="G212" s="206"/>
      <c r="H212" s="210">
        <v>240</v>
      </c>
      <c r="I212" s="211"/>
      <c r="J212" s="206"/>
      <c r="K212" s="206"/>
      <c r="L212" s="212"/>
      <c r="M212" s="213"/>
      <c r="N212" s="214"/>
      <c r="O212" s="214"/>
      <c r="P212" s="214"/>
      <c r="Q212" s="214"/>
      <c r="R212" s="214"/>
      <c r="S212" s="214"/>
      <c r="T212" s="215"/>
      <c r="AT212" s="216" t="s">
        <v>208</v>
      </c>
      <c r="AU212" s="216" t="s">
        <v>89</v>
      </c>
      <c r="AV212" s="12" t="s">
        <v>89</v>
      </c>
      <c r="AW212" s="12" t="s">
        <v>36</v>
      </c>
      <c r="AX212" s="12" t="s">
        <v>80</v>
      </c>
      <c r="AY212" s="216" t="s">
        <v>149</v>
      </c>
    </row>
    <row r="213" spans="2:51" s="12" customFormat="1" ht="11.25">
      <c r="B213" s="205"/>
      <c r="C213" s="206"/>
      <c r="D213" s="207" t="s">
        <v>208</v>
      </c>
      <c r="E213" s="208" t="s">
        <v>1</v>
      </c>
      <c r="F213" s="209" t="s">
        <v>766</v>
      </c>
      <c r="G213" s="206"/>
      <c r="H213" s="210">
        <v>276</v>
      </c>
      <c r="I213" s="211"/>
      <c r="J213" s="206"/>
      <c r="K213" s="206"/>
      <c r="L213" s="212"/>
      <c r="M213" s="213"/>
      <c r="N213" s="214"/>
      <c r="O213" s="214"/>
      <c r="P213" s="214"/>
      <c r="Q213" s="214"/>
      <c r="R213" s="214"/>
      <c r="S213" s="214"/>
      <c r="T213" s="215"/>
      <c r="AT213" s="216" t="s">
        <v>208</v>
      </c>
      <c r="AU213" s="216" t="s">
        <v>89</v>
      </c>
      <c r="AV213" s="12" t="s">
        <v>89</v>
      </c>
      <c r="AW213" s="12" t="s">
        <v>36</v>
      </c>
      <c r="AX213" s="12" t="s">
        <v>80</v>
      </c>
      <c r="AY213" s="216" t="s">
        <v>149</v>
      </c>
    </row>
    <row r="214" spans="2:51" s="12" customFormat="1" ht="11.25">
      <c r="B214" s="205"/>
      <c r="C214" s="206"/>
      <c r="D214" s="207" t="s">
        <v>208</v>
      </c>
      <c r="E214" s="208" t="s">
        <v>1</v>
      </c>
      <c r="F214" s="209" t="s">
        <v>767</v>
      </c>
      <c r="G214" s="206"/>
      <c r="H214" s="210">
        <v>113.1</v>
      </c>
      <c r="I214" s="211"/>
      <c r="J214" s="206"/>
      <c r="K214" s="206"/>
      <c r="L214" s="212"/>
      <c r="M214" s="213"/>
      <c r="N214" s="214"/>
      <c r="O214" s="214"/>
      <c r="P214" s="214"/>
      <c r="Q214" s="214"/>
      <c r="R214" s="214"/>
      <c r="S214" s="214"/>
      <c r="T214" s="215"/>
      <c r="AT214" s="216" t="s">
        <v>208</v>
      </c>
      <c r="AU214" s="216" t="s">
        <v>89</v>
      </c>
      <c r="AV214" s="12" t="s">
        <v>89</v>
      </c>
      <c r="AW214" s="12" t="s">
        <v>36</v>
      </c>
      <c r="AX214" s="12" t="s">
        <v>80</v>
      </c>
      <c r="AY214" s="216" t="s">
        <v>149</v>
      </c>
    </row>
    <row r="215" spans="2:51" s="12" customFormat="1" ht="11.25">
      <c r="B215" s="205"/>
      <c r="C215" s="206"/>
      <c r="D215" s="207" t="s">
        <v>208</v>
      </c>
      <c r="E215" s="208" t="s">
        <v>1</v>
      </c>
      <c r="F215" s="209" t="s">
        <v>768</v>
      </c>
      <c r="G215" s="206"/>
      <c r="H215" s="210">
        <v>66.5</v>
      </c>
      <c r="I215" s="211"/>
      <c r="J215" s="206"/>
      <c r="K215" s="206"/>
      <c r="L215" s="212"/>
      <c r="M215" s="213"/>
      <c r="N215" s="214"/>
      <c r="O215" s="214"/>
      <c r="P215" s="214"/>
      <c r="Q215" s="214"/>
      <c r="R215" s="214"/>
      <c r="S215" s="214"/>
      <c r="T215" s="215"/>
      <c r="AT215" s="216" t="s">
        <v>208</v>
      </c>
      <c r="AU215" s="216" t="s">
        <v>89</v>
      </c>
      <c r="AV215" s="12" t="s">
        <v>89</v>
      </c>
      <c r="AW215" s="12" t="s">
        <v>36</v>
      </c>
      <c r="AX215" s="12" t="s">
        <v>80</v>
      </c>
      <c r="AY215" s="216" t="s">
        <v>149</v>
      </c>
    </row>
    <row r="216" spans="2:51" s="12" customFormat="1" ht="11.25">
      <c r="B216" s="205"/>
      <c r="C216" s="206"/>
      <c r="D216" s="207" t="s">
        <v>208</v>
      </c>
      <c r="E216" s="208" t="s">
        <v>1</v>
      </c>
      <c r="F216" s="209" t="s">
        <v>769</v>
      </c>
      <c r="G216" s="206"/>
      <c r="H216" s="210">
        <v>105</v>
      </c>
      <c r="I216" s="211"/>
      <c r="J216" s="206"/>
      <c r="K216" s="206"/>
      <c r="L216" s="212"/>
      <c r="M216" s="213"/>
      <c r="N216" s="214"/>
      <c r="O216" s="214"/>
      <c r="P216" s="214"/>
      <c r="Q216" s="214"/>
      <c r="R216" s="214"/>
      <c r="S216" s="214"/>
      <c r="T216" s="215"/>
      <c r="AT216" s="216" t="s">
        <v>208</v>
      </c>
      <c r="AU216" s="216" t="s">
        <v>89</v>
      </c>
      <c r="AV216" s="12" t="s">
        <v>89</v>
      </c>
      <c r="AW216" s="12" t="s">
        <v>36</v>
      </c>
      <c r="AX216" s="12" t="s">
        <v>80</v>
      </c>
      <c r="AY216" s="216" t="s">
        <v>149</v>
      </c>
    </row>
    <row r="217" spans="2:51" s="12" customFormat="1" ht="11.25">
      <c r="B217" s="205"/>
      <c r="C217" s="206"/>
      <c r="D217" s="207" t="s">
        <v>208</v>
      </c>
      <c r="E217" s="208" t="s">
        <v>1</v>
      </c>
      <c r="F217" s="209" t="s">
        <v>770</v>
      </c>
      <c r="G217" s="206"/>
      <c r="H217" s="210">
        <v>30</v>
      </c>
      <c r="I217" s="211"/>
      <c r="J217" s="206"/>
      <c r="K217" s="206"/>
      <c r="L217" s="212"/>
      <c r="M217" s="213"/>
      <c r="N217" s="214"/>
      <c r="O217" s="214"/>
      <c r="P217" s="214"/>
      <c r="Q217" s="214"/>
      <c r="R217" s="214"/>
      <c r="S217" s="214"/>
      <c r="T217" s="215"/>
      <c r="AT217" s="216" t="s">
        <v>208</v>
      </c>
      <c r="AU217" s="216" t="s">
        <v>89</v>
      </c>
      <c r="AV217" s="12" t="s">
        <v>89</v>
      </c>
      <c r="AW217" s="12" t="s">
        <v>36</v>
      </c>
      <c r="AX217" s="12" t="s">
        <v>80</v>
      </c>
      <c r="AY217" s="216" t="s">
        <v>149</v>
      </c>
    </row>
    <row r="218" spans="2:51" s="14" customFormat="1" ht="11.25">
      <c r="B218" s="227"/>
      <c r="C218" s="228"/>
      <c r="D218" s="207" t="s">
        <v>208</v>
      </c>
      <c r="E218" s="229" t="s">
        <v>1</v>
      </c>
      <c r="F218" s="230" t="s">
        <v>229</v>
      </c>
      <c r="G218" s="228"/>
      <c r="H218" s="231">
        <v>830.6</v>
      </c>
      <c r="I218" s="232"/>
      <c r="J218" s="228"/>
      <c r="K218" s="228"/>
      <c r="L218" s="233"/>
      <c r="M218" s="234"/>
      <c r="N218" s="235"/>
      <c r="O218" s="235"/>
      <c r="P218" s="235"/>
      <c r="Q218" s="235"/>
      <c r="R218" s="235"/>
      <c r="S218" s="235"/>
      <c r="T218" s="236"/>
      <c r="AT218" s="237" t="s">
        <v>208</v>
      </c>
      <c r="AU218" s="237" t="s">
        <v>89</v>
      </c>
      <c r="AV218" s="14" t="s">
        <v>156</v>
      </c>
      <c r="AW218" s="14" t="s">
        <v>36</v>
      </c>
      <c r="AX218" s="14" t="s">
        <v>21</v>
      </c>
      <c r="AY218" s="237" t="s">
        <v>149</v>
      </c>
    </row>
    <row r="219" spans="2:65" s="1" customFormat="1" ht="24" customHeight="1">
      <c r="B219" s="34"/>
      <c r="C219" s="192" t="s">
        <v>253</v>
      </c>
      <c r="D219" s="192" t="s">
        <v>151</v>
      </c>
      <c r="E219" s="193" t="s">
        <v>771</v>
      </c>
      <c r="F219" s="194" t="s">
        <v>772</v>
      </c>
      <c r="G219" s="195" t="s">
        <v>206</v>
      </c>
      <c r="H219" s="196">
        <v>830.6</v>
      </c>
      <c r="I219" s="197"/>
      <c r="J219" s="198">
        <f>ROUND(I219*H219,2)</f>
        <v>0</v>
      </c>
      <c r="K219" s="194" t="s">
        <v>155</v>
      </c>
      <c r="L219" s="38"/>
      <c r="M219" s="199" t="s">
        <v>1</v>
      </c>
      <c r="N219" s="200" t="s">
        <v>45</v>
      </c>
      <c r="O219" s="66"/>
      <c r="P219" s="201">
        <f>O219*H219</f>
        <v>0</v>
      </c>
      <c r="Q219" s="201">
        <v>0</v>
      </c>
      <c r="R219" s="201">
        <f>Q219*H219</f>
        <v>0</v>
      </c>
      <c r="S219" s="201">
        <v>0</v>
      </c>
      <c r="T219" s="202">
        <f>S219*H219</f>
        <v>0</v>
      </c>
      <c r="AR219" s="203" t="s">
        <v>156</v>
      </c>
      <c r="AT219" s="203" t="s">
        <v>151</v>
      </c>
      <c r="AU219" s="203" t="s">
        <v>89</v>
      </c>
      <c r="AY219" s="17" t="s">
        <v>149</v>
      </c>
      <c r="BE219" s="204">
        <f>IF(N219="základní",J219,0)</f>
        <v>0</v>
      </c>
      <c r="BF219" s="204">
        <f>IF(N219="snížená",J219,0)</f>
        <v>0</v>
      </c>
      <c r="BG219" s="204">
        <f>IF(N219="zákl. přenesená",J219,0)</f>
        <v>0</v>
      </c>
      <c r="BH219" s="204">
        <f>IF(N219="sníž. přenesená",J219,0)</f>
        <v>0</v>
      </c>
      <c r="BI219" s="204">
        <f>IF(N219="nulová",J219,0)</f>
        <v>0</v>
      </c>
      <c r="BJ219" s="17" t="s">
        <v>21</v>
      </c>
      <c r="BK219" s="204">
        <f>ROUND(I219*H219,2)</f>
        <v>0</v>
      </c>
      <c r="BL219" s="17" t="s">
        <v>156</v>
      </c>
      <c r="BM219" s="203" t="s">
        <v>773</v>
      </c>
    </row>
    <row r="220" spans="2:51" s="13" customFormat="1" ht="11.25">
      <c r="B220" s="217"/>
      <c r="C220" s="218"/>
      <c r="D220" s="207" t="s">
        <v>208</v>
      </c>
      <c r="E220" s="219" t="s">
        <v>1</v>
      </c>
      <c r="F220" s="220" t="s">
        <v>764</v>
      </c>
      <c r="G220" s="218"/>
      <c r="H220" s="219" t="s">
        <v>1</v>
      </c>
      <c r="I220" s="221"/>
      <c r="J220" s="218"/>
      <c r="K220" s="218"/>
      <c r="L220" s="222"/>
      <c r="M220" s="223"/>
      <c r="N220" s="224"/>
      <c r="O220" s="224"/>
      <c r="P220" s="224"/>
      <c r="Q220" s="224"/>
      <c r="R220" s="224"/>
      <c r="S220" s="224"/>
      <c r="T220" s="225"/>
      <c r="AT220" s="226" t="s">
        <v>208</v>
      </c>
      <c r="AU220" s="226" t="s">
        <v>89</v>
      </c>
      <c r="AV220" s="13" t="s">
        <v>21</v>
      </c>
      <c r="AW220" s="13" t="s">
        <v>36</v>
      </c>
      <c r="AX220" s="13" t="s">
        <v>80</v>
      </c>
      <c r="AY220" s="226" t="s">
        <v>149</v>
      </c>
    </row>
    <row r="221" spans="2:51" s="12" customFormat="1" ht="11.25">
      <c r="B221" s="205"/>
      <c r="C221" s="206"/>
      <c r="D221" s="207" t="s">
        <v>208</v>
      </c>
      <c r="E221" s="208" t="s">
        <v>1</v>
      </c>
      <c r="F221" s="209" t="s">
        <v>765</v>
      </c>
      <c r="G221" s="206"/>
      <c r="H221" s="210">
        <v>240</v>
      </c>
      <c r="I221" s="211"/>
      <c r="J221" s="206"/>
      <c r="K221" s="206"/>
      <c r="L221" s="212"/>
      <c r="M221" s="213"/>
      <c r="N221" s="214"/>
      <c r="O221" s="214"/>
      <c r="P221" s="214"/>
      <c r="Q221" s="214"/>
      <c r="R221" s="214"/>
      <c r="S221" s="214"/>
      <c r="T221" s="215"/>
      <c r="AT221" s="216" t="s">
        <v>208</v>
      </c>
      <c r="AU221" s="216" t="s">
        <v>89</v>
      </c>
      <c r="AV221" s="12" t="s">
        <v>89</v>
      </c>
      <c r="AW221" s="12" t="s">
        <v>36</v>
      </c>
      <c r="AX221" s="12" t="s">
        <v>80</v>
      </c>
      <c r="AY221" s="216" t="s">
        <v>149</v>
      </c>
    </row>
    <row r="222" spans="2:51" s="12" customFormat="1" ht="11.25">
      <c r="B222" s="205"/>
      <c r="C222" s="206"/>
      <c r="D222" s="207" t="s">
        <v>208</v>
      </c>
      <c r="E222" s="208" t="s">
        <v>1</v>
      </c>
      <c r="F222" s="209" t="s">
        <v>766</v>
      </c>
      <c r="G222" s="206"/>
      <c r="H222" s="210">
        <v>276</v>
      </c>
      <c r="I222" s="211"/>
      <c r="J222" s="206"/>
      <c r="K222" s="206"/>
      <c r="L222" s="212"/>
      <c r="M222" s="213"/>
      <c r="N222" s="214"/>
      <c r="O222" s="214"/>
      <c r="P222" s="214"/>
      <c r="Q222" s="214"/>
      <c r="R222" s="214"/>
      <c r="S222" s="214"/>
      <c r="T222" s="215"/>
      <c r="AT222" s="216" t="s">
        <v>208</v>
      </c>
      <c r="AU222" s="216" t="s">
        <v>89</v>
      </c>
      <c r="AV222" s="12" t="s">
        <v>89</v>
      </c>
      <c r="AW222" s="12" t="s">
        <v>36</v>
      </c>
      <c r="AX222" s="12" t="s">
        <v>80</v>
      </c>
      <c r="AY222" s="216" t="s">
        <v>149</v>
      </c>
    </row>
    <row r="223" spans="2:51" s="12" customFormat="1" ht="11.25">
      <c r="B223" s="205"/>
      <c r="C223" s="206"/>
      <c r="D223" s="207" t="s">
        <v>208</v>
      </c>
      <c r="E223" s="208" t="s">
        <v>1</v>
      </c>
      <c r="F223" s="209" t="s">
        <v>767</v>
      </c>
      <c r="G223" s="206"/>
      <c r="H223" s="210">
        <v>113.1</v>
      </c>
      <c r="I223" s="211"/>
      <c r="J223" s="206"/>
      <c r="K223" s="206"/>
      <c r="L223" s="212"/>
      <c r="M223" s="213"/>
      <c r="N223" s="214"/>
      <c r="O223" s="214"/>
      <c r="P223" s="214"/>
      <c r="Q223" s="214"/>
      <c r="R223" s="214"/>
      <c r="S223" s="214"/>
      <c r="T223" s="215"/>
      <c r="AT223" s="216" t="s">
        <v>208</v>
      </c>
      <c r="AU223" s="216" t="s">
        <v>89</v>
      </c>
      <c r="AV223" s="12" t="s">
        <v>89</v>
      </c>
      <c r="AW223" s="12" t="s">
        <v>36</v>
      </c>
      <c r="AX223" s="12" t="s">
        <v>80</v>
      </c>
      <c r="AY223" s="216" t="s">
        <v>149</v>
      </c>
    </row>
    <row r="224" spans="2:51" s="12" customFormat="1" ht="11.25">
      <c r="B224" s="205"/>
      <c r="C224" s="206"/>
      <c r="D224" s="207" t="s">
        <v>208</v>
      </c>
      <c r="E224" s="208" t="s">
        <v>1</v>
      </c>
      <c r="F224" s="209" t="s">
        <v>768</v>
      </c>
      <c r="G224" s="206"/>
      <c r="H224" s="210">
        <v>66.5</v>
      </c>
      <c r="I224" s="211"/>
      <c r="J224" s="206"/>
      <c r="K224" s="206"/>
      <c r="L224" s="212"/>
      <c r="M224" s="213"/>
      <c r="N224" s="214"/>
      <c r="O224" s="214"/>
      <c r="P224" s="214"/>
      <c r="Q224" s="214"/>
      <c r="R224" s="214"/>
      <c r="S224" s="214"/>
      <c r="T224" s="215"/>
      <c r="AT224" s="216" t="s">
        <v>208</v>
      </c>
      <c r="AU224" s="216" t="s">
        <v>89</v>
      </c>
      <c r="AV224" s="12" t="s">
        <v>89</v>
      </c>
      <c r="AW224" s="12" t="s">
        <v>36</v>
      </c>
      <c r="AX224" s="12" t="s">
        <v>80</v>
      </c>
      <c r="AY224" s="216" t="s">
        <v>149</v>
      </c>
    </row>
    <row r="225" spans="2:51" s="12" customFormat="1" ht="11.25">
      <c r="B225" s="205"/>
      <c r="C225" s="206"/>
      <c r="D225" s="207" t="s">
        <v>208</v>
      </c>
      <c r="E225" s="208" t="s">
        <v>1</v>
      </c>
      <c r="F225" s="209" t="s">
        <v>769</v>
      </c>
      <c r="G225" s="206"/>
      <c r="H225" s="210">
        <v>105</v>
      </c>
      <c r="I225" s="211"/>
      <c r="J225" s="206"/>
      <c r="K225" s="206"/>
      <c r="L225" s="212"/>
      <c r="M225" s="213"/>
      <c r="N225" s="214"/>
      <c r="O225" s="214"/>
      <c r="P225" s="214"/>
      <c r="Q225" s="214"/>
      <c r="R225" s="214"/>
      <c r="S225" s="214"/>
      <c r="T225" s="215"/>
      <c r="AT225" s="216" t="s">
        <v>208</v>
      </c>
      <c r="AU225" s="216" t="s">
        <v>89</v>
      </c>
      <c r="AV225" s="12" t="s">
        <v>89</v>
      </c>
      <c r="AW225" s="12" t="s">
        <v>36</v>
      </c>
      <c r="AX225" s="12" t="s">
        <v>80</v>
      </c>
      <c r="AY225" s="216" t="s">
        <v>149</v>
      </c>
    </row>
    <row r="226" spans="2:51" s="12" customFormat="1" ht="11.25">
      <c r="B226" s="205"/>
      <c r="C226" s="206"/>
      <c r="D226" s="207" t="s">
        <v>208</v>
      </c>
      <c r="E226" s="208" t="s">
        <v>1</v>
      </c>
      <c r="F226" s="209" t="s">
        <v>770</v>
      </c>
      <c r="G226" s="206"/>
      <c r="H226" s="210">
        <v>30</v>
      </c>
      <c r="I226" s="211"/>
      <c r="J226" s="206"/>
      <c r="K226" s="206"/>
      <c r="L226" s="212"/>
      <c r="M226" s="213"/>
      <c r="N226" s="214"/>
      <c r="O226" s="214"/>
      <c r="P226" s="214"/>
      <c r="Q226" s="214"/>
      <c r="R226" s="214"/>
      <c r="S226" s="214"/>
      <c r="T226" s="215"/>
      <c r="AT226" s="216" t="s">
        <v>208</v>
      </c>
      <c r="AU226" s="216" t="s">
        <v>89</v>
      </c>
      <c r="AV226" s="12" t="s">
        <v>89</v>
      </c>
      <c r="AW226" s="12" t="s">
        <v>36</v>
      </c>
      <c r="AX226" s="12" t="s">
        <v>80</v>
      </c>
      <c r="AY226" s="216" t="s">
        <v>149</v>
      </c>
    </row>
    <row r="227" spans="2:51" s="14" customFormat="1" ht="11.25">
      <c r="B227" s="227"/>
      <c r="C227" s="228"/>
      <c r="D227" s="207" t="s">
        <v>208</v>
      </c>
      <c r="E227" s="229" t="s">
        <v>1</v>
      </c>
      <c r="F227" s="230" t="s">
        <v>229</v>
      </c>
      <c r="G227" s="228"/>
      <c r="H227" s="231">
        <v>830.6</v>
      </c>
      <c r="I227" s="232"/>
      <c r="J227" s="228"/>
      <c r="K227" s="228"/>
      <c r="L227" s="233"/>
      <c r="M227" s="234"/>
      <c r="N227" s="235"/>
      <c r="O227" s="235"/>
      <c r="P227" s="235"/>
      <c r="Q227" s="235"/>
      <c r="R227" s="235"/>
      <c r="S227" s="235"/>
      <c r="T227" s="236"/>
      <c r="AT227" s="237" t="s">
        <v>208</v>
      </c>
      <c r="AU227" s="237" t="s">
        <v>89</v>
      </c>
      <c r="AV227" s="14" t="s">
        <v>156</v>
      </c>
      <c r="AW227" s="14" t="s">
        <v>36</v>
      </c>
      <c r="AX227" s="14" t="s">
        <v>21</v>
      </c>
      <c r="AY227" s="237" t="s">
        <v>149</v>
      </c>
    </row>
    <row r="228" spans="2:65" s="1" customFormat="1" ht="16.5" customHeight="1">
      <c r="B228" s="34"/>
      <c r="C228" s="238" t="s">
        <v>259</v>
      </c>
      <c r="D228" s="238" t="s">
        <v>450</v>
      </c>
      <c r="E228" s="239" t="s">
        <v>774</v>
      </c>
      <c r="F228" s="240" t="s">
        <v>775</v>
      </c>
      <c r="G228" s="241" t="s">
        <v>776</v>
      </c>
      <c r="H228" s="242">
        <v>25.291</v>
      </c>
      <c r="I228" s="243"/>
      <c r="J228" s="244">
        <f>ROUND(I228*H228,2)</f>
        <v>0</v>
      </c>
      <c r="K228" s="240" t="s">
        <v>155</v>
      </c>
      <c r="L228" s="245"/>
      <c r="M228" s="246" t="s">
        <v>1</v>
      </c>
      <c r="N228" s="247" t="s">
        <v>45</v>
      </c>
      <c r="O228" s="66"/>
      <c r="P228" s="201">
        <f>O228*H228</f>
        <v>0</v>
      </c>
      <c r="Q228" s="201">
        <v>0.001</v>
      </c>
      <c r="R228" s="201">
        <f>Q228*H228</f>
        <v>0.025291</v>
      </c>
      <c r="S228" s="201">
        <v>0</v>
      </c>
      <c r="T228" s="202">
        <f>S228*H228</f>
        <v>0</v>
      </c>
      <c r="AR228" s="203" t="s">
        <v>180</v>
      </c>
      <c r="AT228" s="203" t="s">
        <v>450</v>
      </c>
      <c r="AU228" s="203" t="s">
        <v>89</v>
      </c>
      <c r="AY228" s="17" t="s">
        <v>149</v>
      </c>
      <c r="BE228" s="204">
        <f>IF(N228="základní",J228,0)</f>
        <v>0</v>
      </c>
      <c r="BF228" s="204">
        <f>IF(N228="snížená",J228,0)</f>
        <v>0</v>
      </c>
      <c r="BG228" s="204">
        <f>IF(N228="zákl. přenesená",J228,0)</f>
        <v>0</v>
      </c>
      <c r="BH228" s="204">
        <f>IF(N228="sníž. přenesená",J228,0)</f>
        <v>0</v>
      </c>
      <c r="BI228" s="204">
        <f>IF(N228="nulová",J228,0)</f>
        <v>0</v>
      </c>
      <c r="BJ228" s="17" t="s">
        <v>21</v>
      </c>
      <c r="BK228" s="204">
        <f>ROUND(I228*H228,2)</f>
        <v>0</v>
      </c>
      <c r="BL228" s="17" t="s">
        <v>156</v>
      </c>
      <c r="BM228" s="203" t="s">
        <v>777</v>
      </c>
    </row>
    <row r="229" spans="2:65" s="1" customFormat="1" ht="16.5" customHeight="1">
      <c r="B229" s="34"/>
      <c r="C229" s="192" t="s">
        <v>273</v>
      </c>
      <c r="D229" s="192" t="s">
        <v>151</v>
      </c>
      <c r="E229" s="193" t="s">
        <v>778</v>
      </c>
      <c r="F229" s="194" t="s">
        <v>779</v>
      </c>
      <c r="G229" s="195" t="s">
        <v>206</v>
      </c>
      <c r="H229" s="196">
        <v>830.6</v>
      </c>
      <c r="I229" s="197"/>
      <c r="J229" s="198">
        <f>ROUND(I229*H229,2)</f>
        <v>0</v>
      </c>
      <c r="K229" s="194" t="s">
        <v>155</v>
      </c>
      <c r="L229" s="38"/>
      <c r="M229" s="199" t="s">
        <v>1</v>
      </c>
      <c r="N229" s="200" t="s">
        <v>45</v>
      </c>
      <c r="O229" s="66"/>
      <c r="P229" s="201">
        <f>O229*H229</f>
        <v>0</v>
      </c>
      <c r="Q229" s="201">
        <v>0</v>
      </c>
      <c r="R229" s="201">
        <f>Q229*H229</f>
        <v>0</v>
      </c>
      <c r="S229" s="201">
        <v>0</v>
      </c>
      <c r="T229" s="202">
        <f>S229*H229</f>
        <v>0</v>
      </c>
      <c r="AR229" s="203" t="s">
        <v>156</v>
      </c>
      <c r="AT229" s="203" t="s">
        <v>151</v>
      </c>
      <c r="AU229" s="203" t="s">
        <v>89</v>
      </c>
      <c r="AY229" s="17" t="s">
        <v>149</v>
      </c>
      <c r="BE229" s="204">
        <f>IF(N229="základní",J229,0)</f>
        <v>0</v>
      </c>
      <c r="BF229" s="204">
        <f>IF(N229="snížená",J229,0)</f>
        <v>0</v>
      </c>
      <c r="BG229" s="204">
        <f>IF(N229="zákl. přenesená",J229,0)</f>
        <v>0</v>
      </c>
      <c r="BH229" s="204">
        <f>IF(N229="sníž. přenesená",J229,0)</f>
        <v>0</v>
      </c>
      <c r="BI229" s="204">
        <f>IF(N229="nulová",J229,0)</f>
        <v>0</v>
      </c>
      <c r="BJ229" s="17" t="s">
        <v>21</v>
      </c>
      <c r="BK229" s="204">
        <f>ROUND(I229*H229,2)</f>
        <v>0</v>
      </c>
      <c r="BL229" s="17" t="s">
        <v>156</v>
      </c>
      <c r="BM229" s="203" t="s">
        <v>780</v>
      </c>
    </row>
    <row r="230" spans="2:65" s="1" customFormat="1" ht="16.5" customHeight="1">
      <c r="B230" s="34"/>
      <c r="C230" s="192" t="s">
        <v>278</v>
      </c>
      <c r="D230" s="192" t="s">
        <v>151</v>
      </c>
      <c r="E230" s="193" t="s">
        <v>781</v>
      </c>
      <c r="F230" s="194" t="s">
        <v>782</v>
      </c>
      <c r="G230" s="195" t="s">
        <v>154</v>
      </c>
      <c r="H230" s="196">
        <v>168</v>
      </c>
      <c r="I230" s="197"/>
      <c r="J230" s="198">
        <f>ROUND(I230*H230,2)</f>
        <v>0</v>
      </c>
      <c r="K230" s="194" t="s">
        <v>155</v>
      </c>
      <c r="L230" s="38"/>
      <c r="M230" s="199" t="s">
        <v>1</v>
      </c>
      <c r="N230" s="200" t="s">
        <v>45</v>
      </c>
      <c r="O230" s="66"/>
      <c r="P230" s="201">
        <f>O230*H230</f>
        <v>0</v>
      </c>
      <c r="Q230" s="201">
        <v>0</v>
      </c>
      <c r="R230" s="201">
        <f>Q230*H230</f>
        <v>0</v>
      </c>
      <c r="S230" s="201">
        <v>0</v>
      </c>
      <c r="T230" s="202">
        <f>S230*H230</f>
        <v>0</v>
      </c>
      <c r="AR230" s="203" t="s">
        <v>156</v>
      </c>
      <c r="AT230" s="203" t="s">
        <v>151</v>
      </c>
      <c r="AU230" s="203" t="s">
        <v>89</v>
      </c>
      <c r="AY230" s="17" t="s">
        <v>149</v>
      </c>
      <c r="BE230" s="204">
        <f>IF(N230="základní",J230,0)</f>
        <v>0</v>
      </c>
      <c r="BF230" s="204">
        <f>IF(N230="snížená",J230,0)</f>
        <v>0</v>
      </c>
      <c r="BG230" s="204">
        <f>IF(N230="zákl. přenesená",J230,0)</f>
        <v>0</v>
      </c>
      <c r="BH230" s="204">
        <f>IF(N230="sníž. přenesená",J230,0)</f>
        <v>0</v>
      </c>
      <c r="BI230" s="204">
        <f>IF(N230="nulová",J230,0)</f>
        <v>0</v>
      </c>
      <c r="BJ230" s="17" t="s">
        <v>21</v>
      </c>
      <c r="BK230" s="204">
        <f>ROUND(I230*H230,2)</f>
        <v>0</v>
      </c>
      <c r="BL230" s="17" t="s">
        <v>156</v>
      </c>
      <c r="BM230" s="203" t="s">
        <v>783</v>
      </c>
    </row>
    <row r="231" spans="2:51" s="13" customFormat="1" ht="22.5">
      <c r="B231" s="217"/>
      <c r="C231" s="218"/>
      <c r="D231" s="207" t="s">
        <v>208</v>
      </c>
      <c r="E231" s="219" t="s">
        <v>1</v>
      </c>
      <c r="F231" s="220" t="s">
        <v>784</v>
      </c>
      <c r="G231" s="218"/>
      <c r="H231" s="219" t="s">
        <v>1</v>
      </c>
      <c r="I231" s="221"/>
      <c r="J231" s="218"/>
      <c r="K231" s="218"/>
      <c r="L231" s="222"/>
      <c r="M231" s="223"/>
      <c r="N231" s="224"/>
      <c r="O231" s="224"/>
      <c r="P231" s="224"/>
      <c r="Q231" s="224"/>
      <c r="R231" s="224"/>
      <c r="S231" s="224"/>
      <c r="T231" s="225"/>
      <c r="AT231" s="226" t="s">
        <v>208</v>
      </c>
      <c r="AU231" s="226" t="s">
        <v>89</v>
      </c>
      <c r="AV231" s="13" t="s">
        <v>21</v>
      </c>
      <c r="AW231" s="13" t="s">
        <v>36</v>
      </c>
      <c r="AX231" s="13" t="s">
        <v>80</v>
      </c>
      <c r="AY231" s="226" t="s">
        <v>149</v>
      </c>
    </row>
    <row r="232" spans="2:51" s="12" customFormat="1" ht="11.25">
      <c r="B232" s="205"/>
      <c r="C232" s="206"/>
      <c r="D232" s="207" t="s">
        <v>208</v>
      </c>
      <c r="E232" s="208" t="s">
        <v>1</v>
      </c>
      <c r="F232" s="209" t="s">
        <v>785</v>
      </c>
      <c r="G232" s="206"/>
      <c r="H232" s="210">
        <v>105</v>
      </c>
      <c r="I232" s="211"/>
      <c r="J232" s="206"/>
      <c r="K232" s="206"/>
      <c r="L232" s="212"/>
      <c r="M232" s="213"/>
      <c r="N232" s="214"/>
      <c r="O232" s="214"/>
      <c r="P232" s="214"/>
      <c r="Q232" s="214"/>
      <c r="R232" s="214"/>
      <c r="S232" s="214"/>
      <c r="T232" s="215"/>
      <c r="AT232" s="216" t="s">
        <v>208</v>
      </c>
      <c r="AU232" s="216" t="s">
        <v>89</v>
      </c>
      <c r="AV232" s="12" t="s">
        <v>89</v>
      </c>
      <c r="AW232" s="12" t="s">
        <v>36</v>
      </c>
      <c r="AX232" s="12" t="s">
        <v>80</v>
      </c>
      <c r="AY232" s="216" t="s">
        <v>149</v>
      </c>
    </row>
    <row r="233" spans="2:51" s="13" customFormat="1" ht="11.25">
      <c r="B233" s="217"/>
      <c r="C233" s="218"/>
      <c r="D233" s="207" t="s">
        <v>208</v>
      </c>
      <c r="E233" s="219" t="s">
        <v>1</v>
      </c>
      <c r="F233" s="220" t="s">
        <v>786</v>
      </c>
      <c r="G233" s="218"/>
      <c r="H233" s="219" t="s">
        <v>1</v>
      </c>
      <c r="I233" s="221"/>
      <c r="J233" s="218"/>
      <c r="K233" s="218"/>
      <c r="L233" s="222"/>
      <c r="M233" s="223"/>
      <c r="N233" s="224"/>
      <c r="O233" s="224"/>
      <c r="P233" s="224"/>
      <c r="Q233" s="224"/>
      <c r="R233" s="224"/>
      <c r="S233" s="224"/>
      <c r="T233" s="225"/>
      <c r="AT233" s="226" t="s">
        <v>208</v>
      </c>
      <c r="AU233" s="226" t="s">
        <v>89</v>
      </c>
      <c r="AV233" s="13" t="s">
        <v>21</v>
      </c>
      <c r="AW233" s="13" t="s">
        <v>36</v>
      </c>
      <c r="AX233" s="13" t="s">
        <v>80</v>
      </c>
      <c r="AY233" s="226" t="s">
        <v>149</v>
      </c>
    </row>
    <row r="234" spans="2:51" s="12" customFormat="1" ht="11.25">
      <c r="B234" s="205"/>
      <c r="C234" s="206"/>
      <c r="D234" s="207" t="s">
        <v>208</v>
      </c>
      <c r="E234" s="208" t="s">
        <v>1</v>
      </c>
      <c r="F234" s="209" t="s">
        <v>787</v>
      </c>
      <c r="G234" s="206"/>
      <c r="H234" s="210">
        <v>63</v>
      </c>
      <c r="I234" s="211"/>
      <c r="J234" s="206"/>
      <c r="K234" s="206"/>
      <c r="L234" s="212"/>
      <c r="M234" s="213"/>
      <c r="N234" s="214"/>
      <c r="O234" s="214"/>
      <c r="P234" s="214"/>
      <c r="Q234" s="214"/>
      <c r="R234" s="214"/>
      <c r="S234" s="214"/>
      <c r="T234" s="215"/>
      <c r="AT234" s="216" t="s">
        <v>208</v>
      </c>
      <c r="AU234" s="216" t="s">
        <v>89</v>
      </c>
      <c r="AV234" s="12" t="s">
        <v>89</v>
      </c>
      <c r="AW234" s="12" t="s">
        <v>36</v>
      </c>
      <c r="AX234" s="12" t="s">
        <v>80</v>
      </c>
      <c r="AY234" s="216" t="s">
        <v>149</v>
      </c>
    </row>
    <row r="235" spans="2:51" s="14" customFormat="1" ht="11.25">
      <c r="B235" s="227"/>
      <c r="C235" s="228"/>
      <c r="D235" s="207" t="s">
        <v>208</v>
      </c>
      <c r="E235" s="229" t="s">
        <v>1</v>
      </c>
      <c r="F235" s="230" t="s">
        <v>229</v>
      </c>
      <c r="G235" s="228"/>
      <c r="H235" s="231">
        <v>168</v>
      </c>
      <c r="I235" s="232"/>
      <c r="J235" s="228"/>
      <c r="K235" s="228"/>
      <c r="L235" s="233"/>
      <c r="M235" s="234"/>
      <c r="N235" s="235"/>
      <c r="O235" s="235"/>
      <c r="P235" s="235"/>
      <c r="Q235" s="235"/>
      <c r="R235" s="235"/>
      <c r="S235" s="235"/>
      <c r="T235" s="236"/>
      <c r="AT235" s="237" t="s">
        <v>208</v>
      </c>
      <c r="AU235" s="237" t="s">
        <v>89</v>
      </c>
      <c r="AV235" s="14" t="s">
        <v>156</v>
      </c>
      <c r="AW235" s="14" t="s">
        <v>36</v>
      </c>
      <c r="AX235" s="14" t="s">
        <v>21</v>
      </c>
      <c r="AY235" s="237" t="s">
        <v>149</v>
      </c>
    </row>
    <row r="236" spans="2:65" s="1" customFormat="1" ht="16.5" customHeight="1">
      <c r="B236" s="34"/>
      <c r="C236" s="238" t="s">
        <v>284</v>
      </c>
      <c r="D236" s="238" t="s">
        <v>450</v>
      </c>
      <c r="E236" s="239" t="s">
        <v>788</v>
      </c>
      <c r="F236" s="240" t="s">
        <v>789</v>
      </c>
      <c r="G236" s="241" t="s">
        <v>154</v>
      </c>
      <c r="H236" s="242">
        <v>168</v>
      </c>
      <c r="I236" s="243"/>
      <c r="J236" s="244">
        <f>ROUND(I236*H236,2)</f>
        <v>0</v>
      </c>
      <c r="K236" s="240" t="s">
        <v>1</v>
      </c>
      <c r="L236" s="245"/>
      <c r="M236" s="246" t="s">
        <v>1</v>
      </c>
      <c r="N236" s="247" t="s">
        <v>45</v>
      </c>
      <c r="O236" s="66"/>
      <c r="P236" s="201">
        <f>O236*H236</f>
        <v>0</v>
      </c>
      <c r="Q236" s="201">
        <v>0.0012</v>
      </c>
      <c r="R236" s="201">
        <f>Q236*H236</f>
        <v>0.20159999999999997</v>
      </c>
      <c r="S236" s="201">
        <v>0</v>
      </c>
      <c r="T236" s="202">
        <f>S236*H236</f>
        <v>0</v>
      </c>
      <c r="AR236" s="203" t="s">
        <v>180</v>
      </c>
      <c r="AT236" s="203" t="s">
        <v>450</v>
      </c>
      <c r="AU236" s="203" t="s">
        <v>89</v>
      </c>
      <c r="AY236" s="17" t="s">
        <v>149</v>
      </c>
      <c r="BE236" s="204">
        <f>IF(N236="základní",J236,0)</f>
        <v>0</v>
      </c>
      <c r="BF236" s="204">
        <f>IF(N236="snížená",J236,0)</f>
        <v>0</v>
      </c>
      <c r="BG236" s="204">
        <f>IF(N236="zákl. přenesená",J236,0)</f>
        <v>0</v>
      </c>
      <c r="BH236" s="204">
        <f>IF(N236="sníž. přenesená",J236,0)</f>
        <v>0</v>
      </c>
      <c r="BI236" s="204">
        <f>IF(N236="nulová",J236,0)</f>
        <v>0</v>
      </c>
      <c r="BJ236" s="17" t="s">
        <v>21</v>
      </c>
      <c r="BK236" s="204">
        <f>ROUND(I236*H236,2)</f>
        <v>0</v>
      </c>
      <c r="BL236" s="17" t="s">
        <v>156</v>
      </c>
      <c r="BM236" s="203" t="s">
        <v>790</v>
      </c>
    </row>
    <row r="237" spans="2:65" s="1" customFormat="1" ht="16.5" customHeight="1">
      <c r="B237" s="34"/>
      <c r="C237" s="192" t="s">
        <v>289</v>
      </c>
      <c r="D237" s="192" t="s">
        <v>151</v>
      </c>
      <c r="E237" s="193" t="s">
        <v>791</v>
      </c>
      <c r="F237" s="194" t="s">
        <v>792</v>
      </c>
      <c r="G237" s="195" t="s">
        <v>206</v>
      </c>
      <c r="H237" s="196">
        <v>830.6</v>
      </c>
      <c r="I237" s="197"/>
      <c r="J237" s="198">
        <f>ROUND(I237*H237,2)</f>
        <v>0</v>
      </c>
      <c r="K237" s="194" t="s">
        <v>1</v>
      </c>
      <c r="L237" s="38"/>
      <c r="M237" s="199" t="s">
        <v>1</v>
      </c>
      <c r="N237" s="200" t="s">
        <v>45</v>
      </c>
      <c r="O237" s="66"/>
      <c r="P237" s="201">
        <f>O237*H237</f>
        <v>0</v>
      </c>
      <c r="Q237" s="201">
        <v>0</v>
      </c>
      <c r="R237" s="201">
        <f>Q237*H237</f>
        <v>0</v>
      </c>
      <c r="S237" s="201">
        <v>0</v>
      </c>
      <c r="T237" s="202">
        <f>S237*H237</f>
        <v>0</v>
      </c>
      <c r="AR237" s="203" t="s">
        <v>156</v>
      </c>
      <c r="AT237" s="203" t="s">
        <v>151</v>
      </c>
      <c r="AU237" s="203" t="s">
        <v>89</v>
      </c>
      <c r="AY237" s="17" t="s">
        <v>149</v>
      </c>
      <c r="BE237" s="204">
        <f>IF(N237="základní",J237,0)</f>
        <v>0</v>
      </c>
      <c r="BF237" s="204">
        <f>IF(N237="snížená",J237,0)</f>
        <v>0</v>
      </c>
      <c r="BG237" s="204">
        <f>IF(N237="zákl. přenesená",J237,0)</f>
        <v>0</v>
      </c>
      <c r="BH237" s="204">
        <f>IF(N237="sníž. přenesená",J237,0)</f>
        <v>0</v>
      </c>
      <c r="BI237" s="204">
        <f>IF(N237="nulová",J237,0)</f>
        <v>0</v>
      </c>
      <c r="BJ237" s="17" t="s">
        <v>21</v>
      </c>
      <c r="BK237" s="204">
        <f>ROUND(I237*H237,2)</f>
        <v>0</v>
      </c>
      <c r="BL237" s="17" t="s">
        <v>156</v>
      </c>
      <c r="BM237" s="203" t="s">
        <v>793</v>
      </c>
    </row>
    <row r="238" spans="2:63" s="11" customFormat="1" ht="22.5" customHeight="1">
      <c r="B238" s="176"/>
      <c r="C238" s="177"/>
      <c r="D238" s="178" t="s">
        <v>79</v>
      </c>
      <c r="E238" s="190" t="s">
        <v>89</v>
      </c>
      <c r="F238" s="190" t="s">
        <v>794</v>
      </c>
      <c r="G238" s="177"/>
      <c r="H238" s="177"/>
      <c r="I238" s="180"/>
      <c r="J238" s="191">
        <f>BK238</f>
        <v>0</v>
      </c>
      <c r="K238" s="177"/>
      <c r="L238" s="182"/>
      <c r="M238" s="183"/>
      <c r="N238" s="184"/>
      <c r="O238" s="184"/>
      <c r="P238" s="185">
        <f>SUM(P239:P275)</f>
        <v>0</v>
      </c>
      <c r="Q238" s="184"/>
      <c r="R238" s="185">
        <f>SUM(R239:R275)</f>
        <v>171.5086197</v>
      </c>
      <c r="S238" s="184"/>
      <c r="T238" s="186">
        <f>SUM(T239:T275)</f>
        <v>0</v>
      </c>
      <c r="AR238" s="187" t="s">
        <v>21</v>
      </c>
      <c r="AT238" s="188" t="s">
        <v>79</v>
      </c>
      <c r="AU238" s="188" t="s">
        <v>21</v>
      </c>
      <c r="AY238" s="187" t="s">
        <v>149</v>
      </c>
      <c r="BK238" s="189">
        <f>SUM(BK239:BK275)</f>
        <v>0</v>
      </c>
    </row>
    <row r="239" spans="2:65" s="1" customFormat="1" ht="24" customHeight="1">
      <c r="B239" s="34"/>
      <c r="C239" s="192" t="s">
        <v>293</v>
      </c>
      <c r="D239" s="192" t="s">
        <v>151</v>
      </c>
      <c r="E239" s="193" t="s">
        <v>795</v>
      </c>
      <c r="F239" s="194" t="s">
        <v>796</v>
      </c>
      <c r="G239" s="195" t="s">
        <v>484</v>
      </c>
      <c r="H239" s="196">
        <v>211.5</v>
      </c>
      <c r="I239" s="197"/>
      <c r="J239" s="198">
        <f>ROUND(I239*H239,2)</f>
        <v>0</v>
      </c>
      <c r="K239" s="194" t="s">
        <v>155</v>
      </c>
      <c r="L239" s="38"/>
      <c r="M239" s="199" t="s">
        <v>1</v>
      </c>
      <c r="N239" s="200" t="s">
        <v>45</v>
      </c>
      <c r="O239" s="66"/>
      <c r="P239" s="201">
        <f>O239*H239</f>
        <v>0</v>
      </c>
      <c r="Q239" s="201">
        <v>0.00073</v>
      </c>
      <c r="R239" s="201">
        <f>Q239*H239</f>
        <v>0.154395</v>
      </c>
      <c r="S239" s="201">
        <v>0</v>
      </c>
      <c r="T239" s="202">
        <f>S239*H239</f>
        <v>0</v>
      </c>
      <c r="AR239" s="203" t="s">
        <v>156</v>
      </c>
      <c r="AT239" s="203" t="s">
        <v>151</v>
      </c>
      <c r="AU239" s="203" t="s">
        <v>89</v>
      </c>
      <c r="AY239" s="17" t="s">
        <v>149</v>
      </c>
      <c r="BE239" s="204">
        <f>IF(N239="základní",J239,0)</f>
        <v>0</v>
      </c>
      <c r="BF239" s="204">
        <f>IF(N239="snížená",J239,0)</f>
        <v>0</v>
      </c>
      <c r="BG239" s="204">
        <f>IF(N239="zákl. přenesená",J239,0)</f>
        <v>0</v>
      </c>
      <c r="BH239" s="204">
        <f>IF(N239="sníž. přenesená",J239,0)</f>
        <v>0</v>
      </c>
      <c r="BI239" s="204">
        <f>IF(N239="nulová",J239,0)</f>
        <v>0</v>
      </c>
      <c r="BJ239" s="17" t="s">
        <v>21</v>
      </c>
      <c r="BK239" s="204">
        <f>ROUND(I239*H239,2)</f>
        <v>0</v>
      </c>
      <c r="BL239" s="17" t="s">
        <v>156</v>
      </c>
      <c r="BM239" s="203" t="s">
        <v>797</v>
      </c>
    </row>
    <row r="240" spans="2:51" s="12" customFormat="1" ht="11.25">
      <c r="B240" s="205"/>
      <c r="C240" s="206"/>
      <c r="D240" s="207" t="s">
        <v>208</v>
      </c>
      <c r="E240" s="208" t="s">
        <v>1</v>
      </c>
      <c r="F240" s="209" t="s">
        <v>798</v>
      </c>
      <c r="G240" s="206"/>
      <c r="H240" s="210">
        <v>211.5</v>
      </c>
      <c r="I240" s="211"/>
      <c r="J240" s="206"/>
      <c r="K240" s="206"/>
      <c r="L240" s="212"/>
      <c r="M240" s="213"/>
      <c r="N240" s="214"/>
      <c r="O240" s="214"/>
      <c r="P240" s="214"/>
      <c r="Q240" s="214"/>
      <c r="R240" s="214"/>
      <c r="S240" s="214"/>
      <c r="T240" s="215"/>
      <c r="AT240" s="216" t="s">
        <v>208</v>
      </c>
      <c r="AU240" s="216" t="s">
        <v>89</v>
      </c>
      <c r="AV240" s="12" t="s">
        <v>89</v>
      </c>
      <c r="AW240" s="12" t="s">
        <v>36</v>
      </c>
      <c r="AX240" s="12" t="s">
        <v>21</v>
      </c>
      <c r="AY240" s="216" t="s">
        <v>149</v>
      </c>
    </row>
    <row r="241" spans="2:65" s="1" customFormat="1" ht="24" customHeight="1">
      <c r="B241" s="34"/>
      <c r="C241" s="192" t="s">
        <v>297</v>
      </c>
      <c r="D241" s="192" t="s">
        <v>151</v>
      </c>
      <c r="E241" s="193" t="s">
        <v>799</v>
      </c>
      <c r="F241" s="194" t="s">
        <v>800</v>
      </c>
      <c r="G241" s="195" t="s">
        <v>256</v>
      </c>
      <c r="H241" s="196">
        <v>70.208</v>
      </c>
      <c r="I241" s="197"/>
      <c r="J241" s="198">
        <f>ROUND(I241*H241,2)</f>
        <v>0</v>
      </c>
      <c r="K241" s="194" t="s">
        <v>155</v>
      </c>
      <c r="L241" s="38"/>
      <c r="M241" s="199" t="s">
        <v>1</v>
      </c>
      <c r="N241" s="200" t="s">
        <v>45</v>
      </c>
      <c r="O241" s="66"/>
      <c r="P241" s="201">
        <f>O241*H241</f>
        <v>0</v>
      </c>
      <c r="Q241" s="201">
        <v>2.16</v>
      </c>
      <c r="R241" s="201">
        <f>Q241*H241</f>
        <v>151.64928</v>
      </c>
      <c r="S241" s="201">
        <v>0</v>
      </c>
      <c r="T241" s="202">
        <f>S241*H241</f>
        <v>0</v>
      </c>
      <c r="AR241" s="203" t="s">
        <v>156</v>
      </c>
      <c r="AT241" s="203" t="s">
        <v>151</v>
      </c>
      <c r="AU241" s="203" t="s">
        <v>89</v>
      </c>
      <c r="AY241" s="17" t="s">
        <v>149</v>
      </c>
      <c r="BE241" s="204">
        <f>IF(N241="základní",J241,0)</f>
        <v>0</v>
      </c>
      <c r="BF241" s="204">
        <f>IF(N241="snížená",J241,0)</f>
        <v>0</v>
      </c>
      <c r="BG241" s="204">
        <f>IF(N241="zákl. přenesená",J241,0)</f>
        <v>0</v>
      </c>
      <c r="BH241" s="204">
        <f>IF(N241="sníž. přenesená",J241,0)</f>
        <v>0</v>
      </c>
      <c r="BI241" s="204">
        <f>IF(N241="nulová",J241,0)</f>
        <v>0</v>
      </c>
      <c r="BJ241" s="17" t="s">
        <v>21</v>
      </c>
      <c r="BK241" s="204">
        <f>ROUND(I241*H241,2)</f>
        <v>0</v>
      </c>
      <c r="BL241" s="17" t="s">
        <v>156</v>
      </c>
      <c r="BM241" s="203" t="s">
        <v>801</v>
      </c>
    </row>
    <row r="242" spans="2:51" s="13" customFormat="1" ht="11.25">
      <c r="B242" s="217"/>
      <c r="C242" s="218"/>
      <c r="D242" s="207" t="s">
        <v>208</v>
      </c>
      <c r="E242" s="219" t="s">
        <v>1</v>
      </c>
      <c r="F242" s="220" t="s">
        <v>802</v>
      </c>
      <c r="G242" s="218"/>
      <c r="H242" s="219" t="s">
        <v>1</v>
      </c>
      <c r="I242" s="221"/>
      <c r="J242" s="218"/>
      <c r="K242" s="218"/>
      <c r="L242" s="222"/>
      <c r="M242" s="223"/>
      <c r="N242" s="224"/>
      <c r="O242" s="224"/>
      <c r="P242" s="224"/>
      <c r="Q242" s="224"/>
      <c r="R242" s="224"/>
      <c r="S242" s="224"/>
      <c r="T242" s="225"/>
      <c r="AT242" s="226" t="s">
        <v>208</v>
      </c>
      <c r="AU242" s="226" t="s">
        <v>89</v>
      </c>
      <c r="AV242" s="13" t="s">
        <v>21</v>
      </c>
      <c r="AW242" s="13" t="s">
        <v>36</v>
      </c>
      <c r="AX242" s="13" t="s">
        <v>80</v>
      </c>
      <c r="AY242" s="226" t="s">
        <v>149</v>
      </c>
    </row>
    <row r="243" spans="2:51" s="12" customFormat="1" ht="11.25">
      <c r="B243" s="205"/>
      <c r="C243" s="206"/>
      <c r="D243" s="207" t="s">
        <v>208</v>
      </c>
      <c r="E243" s="208" t="s">
        <v>1</v>
      </c>
      <c r="F243" s="209" t="s">
        <v>803</v>
      </c>
      <c r="G243" s="206"/>
      <c r="H243" s="210">
        <v>58.133</v>
      </c>
      <c r="I243" s="211"/>
      <c r="J243" s="206"/>
      <c r="K243" s="206"/>
      <c r="L243" s="212"/>
      <c r="M243" s="213"/>
      <c r="N243" s="214"/>
      <c r="O243" s="214"/>
      <c r="P243" s="214"/>
      <c r="Q243" s="214"/>
      <c r="R243" s="214"/>
      <c r="S243" s="214"/>
      <c r="T243" s="215"/>
      <c r="AT243" s="216" t="s">
        <v>208</v>
      </c>
      <c r="AU243" s="216" t="s">
        <v>89</v>
      </c>
      <c r="AV243" s="12" t="s">
        <v>89</v>
      </c>
      <c r="AW243" s="12" t="s">
        <v>36</v>
      </c>
      <c r="AX243" s="12" t="s">
        <v>80</v>
      </c>
      <c r="AY243" s="216" t="s">
        <v>149</v>
      </c>
    </row>
    <row r="244" spans="2:51" s="12" customFormat="1" ht="11.25">
      <c r="B244" s="205"/>
      <c r="C244" s="206"/>
      <c r="D244" s="207" t="s">
        <v>208</v>
      </c>
      <c r="E244" s="208" t="s">
        <v>1</v>
      </c>
      <c r="F244" s="209" t="s">
        <v>804</v>
      </c>
      <c r="G244" s="206"/>
      <c r="H244" s="210">
        <v>12.075</v>
      </c>
      <c r="I244" s="211"/>
      <c r="J244" s="206"/>
      <c r="K244" s="206"/>
      <c r="L244" s="212"/>
      <c r="M244" s="213"/>
      <c r="N244" s="214"/>
      <c r="O244" s="214"/>
      <c r="P244" s="214"/>
      <c r="Q244" s="214"/>
      <c r="R244" s="214"/>
      <c r="S244" s="214"/>
      <c r="T244" s="215"/>
      <c r="AT244" s="216" t="s">
        <v>208</v>
      </c>
      <c r="AU244" s="216" t="s">
        <v>89</v>
      </c>
      <c r="AV244" s="12" t="s">
        <v>89</v>
      </c>
      <c r="AW244" s="12" t="s">
        <v>36</v>
      </c>
      <c r="AX244" s="12" t="s">
        <v>80</v>
      </c>
      <c r="AY244" s="216" t="s">
        <v>149</v>
      </c>
    </row>
    <row r="245" spans="2:51" s="14" customFormat="1" ht="11.25">
      <c r="B245" s="227"/>
      <c r="C245" s="228"/>
      <c r="D245" s="207" t="s">
        <v>208</v>
      </c>
      <c r="E245" s="229" t="s">
        <v>1</v>
      </c>
      <c r="F245" s="230" t="s">
        <v>229</v>
      </c>
      <c r="G245" s="228"/>
      <c r="H245" s="231">
        <v>70.208</v>
      </c>
      <c r="I245" s="232"/>
      <c r="J245" s="228"/>
      <c r="K245" s="228"/>
      <c r="L245" s="233"/>
      <c r="M245" s="234"/>
      <c r="N245" s="235"/>
      <c r="O245" s="235"/>
      <c r="P245" s="235"/>
      <c r="Q245" s="235"/>
      <c r="R245" s="235"/>
      <c r="S245" s="235"/>
      <c r="T245" s="236"/>
      <c r="AT245" s="237" t="s">
        <v>208</v>
      </c>
      <c r="AU245" s="237" t="s">
        <v>89</v>
      </c>
      <c r="AV245" s="14" t="s">
        <v>156</v>
      </c>
      <c r="AW245" s="14" t="s">
        <v>36</v>
      </c>
      <c r="AX245" s="14" t="s">
        <v>21</v>
      </c>
      <c r="AY245" s="237" t="s">
        <v>149</v>
      </c>
    </row>
    <row r="246" spans="2:65" s="1" customFormat="1" ht="24" customHeight="1">
      <c r="B246" s="34"/>
      <c r="C246" s="192" t="s">
        <v>301</v>
      </c>
      <c r="D246" s="192" t="s">
        <v>151</v>
      </c>
      <c r="E246" s="193" t="s">
        <v>805</v>
      </c>
      <c r="F246" s="194" t="s">
        <v>806</v>
      </c>
      <c r="G246" s="195" t="s">
        <v>256</v>
      </c>
      <c r="H246" s="196">
        <v>0.81</v>
      </c>
      <c r="I246" s="197"/>
      <c r="J246" s="198">
        <f>ROUND(I246*H246,2)</f>
        <v>0</v>
      </c>
      <c r="K246" s="194" t="s">
        <v>155</v>
      </c>
      <c r="L246" s="38"/>
      <c r="M246" s="199" t="s">
        <v>1</v>
      </c>
      <c r="N246" s="200" t="s">
        <v>45</v>
      </c>
      <c r="O246" s="66"/>
      <c r="P246" s="201">
        <f>O246*H246</f>
        <v>0</v>
      </c>
      <c r="Q246" s="201">
        <v>1.98</v>
      </c>
      <c r="R246" s="201">
        <f>Q246*H246</f>
        <v>1.6038000000000001</v>
      </c>
      <c r="S246" s="201">
        <v>0</v>
      </c>
      <c r="T246" s="202">
        <f>S246*H246</f>
        <v>0</v>
      </c>
      <c r="AR246" s="203" t="s">
        <v>156</v>
      </c>
      <c r="AT246" s="203" t="s">
        <v>151</v>
      </c>
      <c r="AU246" s="203" t="s">
        <v>89</v>
      </c>
      <c r="AY246" s="17" t="s">
        <v>149</v>
      </c>
      <c r="BE246" s="204">
        <f>IF(N246="základní",J246,0)</f>
        <v>0</v>
      </c>
      <c r="BF246" s="204">
        <f>IF(N246="snížená",J246,0)</f>
        <v>0</v>
      </c>
      <c r="BG246" s="204">
        <f>IF(N246="zákl. přenesená",J246,0)</f>
        <v>0</v>
      </c>
      <c r="BH246" s="204">
        <f>IF(N246="sníž. přenesená",J246,0)</f>
        <v>0</v>
      </c>
      <c r="BI246" s="204">
        <f>IF(N246="nulová",J246,0)</f>
        <v>0</v>
      </c>
      <c r="BJ246" s="17" t="s">
        <v>21</v>
      </c>
      <c r="BK246" s="204">
        <f>ROUND(I246*H246,2)</f>
        <v>0</v>
      </c>
      <c r="BL246" s="17" t="s">
        <v>156</v>
      </c>
      <c r="BM246" s="203" t="s">
        <v>807</v>
      </c>
    </row>
    <row r="247" spans="2:51" s="13" customFormat="1" ht="11.25">
      <c r="B247" s="217"/>
      <c r="C247" s="218"/>
      <c r="D247" s="207" t="s">
        <v>208</v>
      </c>
      <c r="E247" s="219" t="s">
        <v>1</v>
      </c>
      <c r="F247" s="220" t="s">
        <v>808</v>
      </c>
      <c r="G247" s="218"/>
      <c r="H247" s="219" t="s">
        <v>1</v>
      </c>
      <c r="I247" s="221"/>
      <c r="J247" s="218"/>
      <c r="K247" s="218"/>
      <c r="L247" s="222"/>
      <c r="M247" s="223"/>
      <c r="N247" s="224"/>
      <c r="O247" s="224"/>
      <c r="P247" s="224"/>
      <c r="Q247" s="224"/>
      <c r="R247" s="224"/>
      <c r="S247" s="224"/>
      <c r="T247" s="225"/>
      <c r="AT247" s="226" t="s">
        <v>208</v>
      </c>
      <c r="AU247" s="226" t="s">
        <v>89</v>
      </c>
      <c r="AV247" s="13" t="s">
        <v>21</v>
      </c>
      <c r="AW247" s="13" t="s">
        <v>36</v>
      </c>
      <c r="AX247" s="13" t="s">
        <v>80</v>
      </c>
      <c r="AY247" s="226" t="s">
        <v>149</v>
      </c>
    </row>
    <row r="248" spans="2:51" s="12" customFormat="1" ht="11.25">
      <c r="B248" s="205"/>
      <c r="C248" s="206"/>
      <c r="D248" s="207" t="s">
        <v>208</v>
      </c>
      <c r="E248" s="208" t="s">
        <v>1</v>
      </c>
      <c r="F248" s="209" t="s">
        <v>809</v>
      </c>
      <c r="G248" s="206"/>
      <c r="H248" s="210">
        <v>0.12</v>
      </c>
      <c r="I248" s="211"/>
      <c r="J248" s="206"/>
      <c r="K248" s="206"/>
      <c r="L248" s="212"/>
      <c r="M248" s="213"/>
      <c r="N248" s="214"/>
      <c r="O248" s="214"/>
      <c r="P248" s="214"/>
      <c r="Q248" s="214"/>
      <c r="R248" s="214"/>
      <c r="S248" s="214"/>
      <c r="T248" s="215"/>
      <c r="AT248" s="216" t="s">
        <v>208</v>
      </c>
      <c r="AU248" s="216" t="s">
        <v>89</v>
      </c>
      <c r="AV248" s="12" t="s">
        <v>89</v>
      </c>
      <c r="AW248" s="12" t="s">
        <v>36</v>
      </c>
      <c r="AX248" s="12" t="s">
        <v>80</v>
      </c>
      <c r="AY248" s="216" t="s">
        <v>149</v>
      </c>
    </row>
    <row r="249" spans="2:51" s="12" customFormat="1" ht="11.25">
      <c r="B249" s="205"/>
      <c r="C249" s="206"/>
      <c r="D249" s="207" t="s">
        <v>208</v>
      </c>
      <c r="E249" s="208" t="s">
        <v>1</v>
      </c>
      <c r="F249" s="209" t="s">
        <v>810</v>
      </c>
      <c r="G249" s="206"/>
      <c r="H249" s="210">
        <v>0.69</v>
      </c>
      <c r="I249" s="211"/>
      <c r="J249" s="206"/>
      <c r="K249" s="206"/>
      <c r="L249" s="212"/>
      <c r="M249" s="213"/>
      <c r="N249" s="214"/>
      <c r="O249" s="214"/>
      <c r="P249" s="214"/>
      <c r="Q249" s="214"/>
      <c r="R249" s="214"/>
      <c r="S249" s="214"/>
      <c r="T249" s="215"/>
      <c r="AT249" s="216" t="s">
        <v>208</v>
      </c>
      <c r="AU249" s="216" t="s">
        <v>89</v>
      </c>
      <c r="AV249" s="12" t="s">
        <v>89</v>
      </c>
      <c r="AW249" s="12" t="s">
        <v>36</v>
      </c>
      <c r="AX249" s="12" t="s">
        <v>80</v>
      </c>
      <c r="AY249" s="216" t="s">
        <v>149</v>
      </c>
    </row>
    <row r="250" spans="2:51" s="14" customFormat="1" ht="11.25">
      <c r="B250" s="227"/>
      <c r="C250" s="228"/>
      <c r="D250" s="207" t="s">
        <v>208</v>
      </c>
      <c r="E250" s="229" t="s">
        <v>1</v>
      </c>
      <c r="F250" s="230" t="s">
        <v>229</v>
      </c>
      <c r="G250" s="228"/>
      <c r="H250" s="231">
        <v>0.81</v>
      </c>
      <c r="I250" s="232"/>
      <c r="J250" s="228"/>
      <c r="K250" s="228"/>
      <c r="L250" s="233"/>
      <c r="M250" s="234"/>
      <c r="N250" s="235"/>
      <c r="O250" s="235"/>
      <c r="P250" s="235"/>
      <c r="Q250" s="235"/>
      <c r="R250" s="235"/>
      <c r="S250" s="235"/>
      <c r="T250" s="236"/>
      <c r="AT250" s="237" t="s">
        <v>208</v>
      </c>
      <c r="AU250" s="237" t="s">
        <v>89</v>
      </c>
      <c r="AV250" s="14" t="s">
        <v>156</v>
      </c>
      <c r="AW250" s="14" t="s">
        <v>36</v>
      </c>
      <c r="AX250" s="14" t="s">
        <v>21</v>
      </c>
      <c r="AY250" s="237" t="s">
        <v>149</v>
      </c>
    </row>
    <row r="251" spans="2:65" s="1" customFormat="1" ht="16.5" customHeight="1">
      <c r="B251" s="34"/>
      <c r="C251" s="192" t="s">
        <v>306</v>
      </c>
      <c r="D251" s="192" t="s">
        <v>151</v>
      </c>
      <c r="E251" s="193" t="s">
        <v>811</v>
      </c>
      <c r="F251" s="194" t="s">
        <v>812</v>
      </c>
      <c r="G251" s="195" t="s">
        <v>256</v>
      </c>
      <c r="H251" s="196">
        <v>0.81</v>
      </c>
      <c r="I251" s="197"/>
      <c r="J251" s="198">
        <f>ROUND(I251*H251,2)</f>
        <v>0</v>
      </c>
      <c r="K251" s="194" t="s">
        <v>155</v>
      </c>
      <c r="L251" s="38"/>
      <c r="M251" s="199" t="s">
        <v>1</v>
      </c>
      <c r="N251" s="200" t="s">
        <v>45</v>
      </c>
      <c r="O251" s="66"/>
      <c r="P251" s="201">
        <f>O251*H251</f>
        <v>0</v>
      </c>
      <c r="Q251" s="201">
        <v>2.25634</v>
      </c>
      <c r="R251" s="201">
        <f>Q251*H251</f>
        <v>1.8276354</v>
      </c>
      <c r="S251" s="201">
        <v>0</v>
      </c>
      <c r="T251" s="202">
        <f>S251*H251</f>
        <v>0</v>
      </c>
      <c r="AR251" s="203" t="s">
        <v>156</v>
      </c>
      <c r="AT251" s="203" t="s">
        <v>151</v>
      </c>
      <c r="AU251" s="203" t="s">
        <v>89</v>
      </c>
      <c r="AY251" s="17" t="s">
        <v>149</v>
      </c>
      <c r="BE251" s="204">
        <f>IF(N251="základní",J251,0)</f>
        <v>0</v>
      </c>
      <c r="BF251" s="204">
        <f>IF(N251="snížená",J251,0)</f>
        <v>0</v>
      </c>
      <c r="BG251" s="204">
        <f>IF(N251="zákl. přenesená",J251,0)</f>
        <v>0</v>
      </c>
      <c r="BH251" s="204">
        <f>IF(N251="sníž. přenesená",J251,0)</f>
        <v>0</v>
      </c>
      <c r="BI251" s="204">
        <f>IF(N251="nulová",J251,0)</f>
        <v>0</v>
      </c>
      <c r="BJ251" s="17" t="s">
        <v>21</v>
      </c>
      <c r="BK251" s="204">
        <f>ROUND(I251*H251,2)</f>
        <v>0</v>
      </c>
      <c r="BL251" s="17" t="s">
        <v>156</v>
      </c>
      <c r="BM251" s="203" t="s">
        <v>813</v>
      </c>
    </row>
    <row r="252" spans="2:51" s="13" customFormat="1" ht="11.25">
      <c r="B252" s="217"/>
      <c r="C252" s="218"/>
      <c r="D252" s="207" t="s">
        <v>208</v>
      </c>
      <c r="E252" s="219" t="s">
        <v>1</v>
      </c>
      <c r="F252" s="220" t="s">
        <v>814</v>
      </c>
      <c r="G252" s="218"/>
      <c r="H252" s="219" t="s">
        <v>1</v>
      </c>
      <c r="I252" s="221"/>
      <c r="J252" s="218"/>
      <c r="K252" s="218"/>
      <c r="L252" s="222"/>
      <c r="M252" s="223"/>
      <c r="N252" s="224"/>
      <c r="O252" s="224"/>
      <c r="P252" s="224"/>
      <c r="Q252" s="224"/>
      <c r="R252" s="224"/>
      <c r="S252" s="224"/>
      <c r="T252" s="225"/>
      <c r="AT252" s="226" t="s">
        <v>208</v>
      </c>
      <c r="AU252" s="226" t="s">
        <v>89</v>
      </c>
      <c r="AV252" s="13" t="s">
        <v>21</v>
      </c>
      <c r="AW252" s="13" t="s">
        <v>36</v>
      </c>
      <c r="AX252" s="13" t="s">
        <v>80</v>
      </c>
      <c r="AY252" s="226" t="s">
        <v>149</v>
      </c>
    </row>
    <row r="253" spans="2:51" s="13" customFormat="1" ht="11.25">
      <c r="B253" s="217"/>
      <c r="C253" s="218"/>
      <c r="D253" s="207" t="s">
        <v>208</v>
      </c>
      <c r="E253" s="219" t="s">
        <v>1</v>
      </c>
      <c r="F253" s="220" t="s">
        <v>815</v>
      </c>
      <c r="G253" s="218"/>
      <c r="H253" s="219" t="s">
        <v>1</v>
      </c>
      <c r="I253" s="221"/>
      <c r="J253" s="218"/>
      <c r="K253" s="218"/>
      <c r="L253" s="222"/>
      <c r="M253" s="223"/>
      <c r="N253" s="224"/>
      <c r="O253" s="224"/>
      <c r="P253" s="224"/>
      <c r="Q253" s="224"/>
      <c r="R253" s="224"/>
      <c r="S253" s="224"/>
      <c r="T253" s="225"/>
      <c r="AT253" s="226" t="s">
        <v>208</v>
      </c>
      <c r="AU253" s="226" t="s">
        <v>89</v>
      </c>
      <c r="AV253" s="13" t="s">
        <v>21</v>
      </c>
      <c r="AW253" s="13" t="s">
        <v>36</v>
      </c>
      <c r="AX253" s="13" t="s">
        <v>80</v>
      </c>
      <c r="AY253" s="226" t="s">
        <v>149</v>
      </c>
    </row>
    <row r="254" spans="2:51" s="12" customFormat="1" ht="11.25">
      <c r="B254" s="205"/>
      <c r="C254" s="206"/>
      <c r="D254" s="207" t="s">
        <v>208</v>
      </c>
      <c r="E254" s="208" t="s">
        <v>1</v>
      </c>
      <c r="F254" s="209" t="s">
        <v>809</v>
      </c>
      <c r="G254" s="206"/>
      <c r="H254" s="210">
        <v>0.12</v>
      </c>
      <c r="I254" s="211"/>
      <c r="J254" s="206"/>
      <c r="K254" s="206"/>
      <c r="L254" s="212"/>
      <c r="M254" s="213"/>
      <c r="N254" s="214"/>
      <c r="O254" s="214"/>
      <c r="P254" s="214"/>
      <c r="Q254" s="214"/>
      <c r="R254" s="214"/>
      <c r="S254" s="214"/>
      <c r="T254" s="215"/>
      <c r="AT254" s="216" t="s">
        <v>208</v>
      </c>
      <c r="AU254" s="216" t="s">
        <v>89</v>
      </c>
      <c r="AV254" s="12" t="s">
        <v>89</v>
      </c>
      <c r="AW254" s="12" t="s">
        <v>36</v>
      </c>
      <c r="AX254" s="12" t="s">
        <v>80</v>
      </c>
      <c r="AY254" s="216" t="s">
        <v>149</v>
      </c>
    </row>
    <row r="255" spans="2:51" s="12" customFormat="1" ht="11.25">
      <c r="B255" s="205"/>
      <c r="C255" s="206"/>
      <c r="D255" s="207" t="s">
        <v>208</v>
      </c>
      <c r="E255" s="208" t="s">
        <v>1</v>
      </c>
      <c r="F255" s="209" t="s">
        <v>810</v>
      </c>
      <c r="G255" s="206"/>
      <c r="H255" s="210">
        <v>0.69</v>
      </c>
      <c r="I255" s="211"/>
      <c r="J255" s="206"/>
      <c r="K255" s="206"/>
      <c r="L255" s="212"/>
      <c r="M255" s="213"/>
      <c r="N255" s="214"/>
      <c r="O255" s="214"/>
      <c r="P255" s="214"/>
      <c r="Q255" s="214"/>
      <c r="R255" s="214"/>
      <c r="S255" s="214"/>
      <c r="T255" s="215"/>
      <c r="AT255" s="216" t="s">
        <v>208</v>
      </c>
      <c r="AU255" s="216" t="s">
        <v>89</v>
      </c>
      <c r="AV255" s="12" t="s">
        <v>89</v>
      </c>
      <c r="AW255" s="12" t="s">
        <v>36</v>
      </c>
      <c r="AX255" s="12" t="s">
        <v>80</v>
      </c>
      <c r="AY255" s="216" t="s">
        <v>149</v>
      </c>
    </row>
    <row r="256" spans="2:51" s="14" customFormat="1" ht="11.25">
      <c r="B256" s="227"/>
      <c r="C256" s="228"/>
      <c r="D256" s="207" t="s">
        <v>208</v>
      </c>
      <c r="E256" s="229" t="s">
        <v>1</v>
      </c>
      <c r="F256" s="230" t="s">
        <v>229</v>
      </c>
      <c r="G256" s="228"/>
      <c r="H256" s="231">
        <v>0.81</v>
      </c>
      <c r="I256" s="232"/>
      <c r="J256" s="228"/>
      <c r="K256" s="228"/>
      <c r="L256" s="233"/>
      <c r="M256" s="234"/>
      <c r="N256" s="235"/>
      <c r="O256" s="235"/>
      <c r="P256" s="235"/>
      <c r="Q256" s="235"/>
      <c r="R256" s="235"/>
      <c r="S256" s="235"/>
      <c r="T256" s="236"/>
      <c r="AT256" s="237" t="s">
        <v>208</v>
      </c>
      <c r="AU256" s="237" t="s">
        <v>89</v>
      </c>
      <c r="AV256" s="14" t="s">
        <v>156</v>
      </c>
      <c r="AW256" s="14" t="s">
        <v>36</v>
      </c>
      <c r="AX256" s="14" t="s">
        <v>21</v>
      </c>
      <c r="AY256" s="237" t="s">
        <v>149</v>
      </c>
    </row>
    <row r="257" spans="2:65" s="1" customFormat="1" ht="24" customHeight="1">
      <c r="B257" s="34"/>
      <c r="C257" s="192" t="s">
        <v>310</v>
      </c>
      <c r="D257" s="192" t="s">
        <v>151</v>
      </c>
      <c r="E257" s="193" t="s">
        <v>816</v>
      </c>
      <c r="F257" s="194" t="s">
        <v>817</v>
      </c>
      <c r="G257" s="195" t="s">
        <v>256</v>
      </c>
      <c r="H257" s="196">
        <v>2.37</v>
      </c>
      <c r="I257" s="197"/>
      <c r="J257" s="198">
        <f>ROUND(I257*H257,2)</f>
        <v>0</v>
      </c>
      <c r="K257" s="194" t="s">
        <v>155</v>
      </c>
      <c r="L257" s="38"/>
      <c r="M257" s="199" t="s">
        <v>1</v>
      </c>
      <c r="N257" s="200" t="s">
        <v>45</v>
      </c>
      <c r="O257" s="66"/>
      <c r="P257" s="201">
        <f>O257*H257</f>
        <v>0</v>
      </c>
      <c r="Q257" s="201">
        <v>2.45329</v>
      </c>
      <c r="R257" s="201">
        <f>Q257*H257</f>
        <v>5.8142973</v>
      </c>
      <c r="S257" s="201">
        <v>0</v>
      </c>
      <c r="T257" s="202">
        <f>S257*H257</f>
        <v>0</v>
      </c>
      <c r="AR257" s="203" t="s">
        <v>156</v>
      </c>
      <c r="AT257" s="203" t="s">
        <v>151</v>
      </c>
      <c r="AU257" s="203" t="s">
        <v>89</v>
      </c>
      <c r="AY257" s="17" t="s">
        <v>149</v>
      </c>
      <c r="BE257" s="204">
        <f>IF(N257="základní",J257,0)</f>
        <v>0</v>
      </c>
      <c r="BF257" s="204">
        <f>IF(N257="snížená",J257,0)</f>
        <v>0</v>
      </c>
      <c r="BG257" s="204">
        <f>IF(N257="zákl. přenesená",J257,0)</f>
        <v>0</v>
      </c>
      <c r="BH257" s="204">
        <f>IF(N257="sníž. přenesená",J257,0)</f>
        <v>0</v>
      </c>
      <c r="BI257" s="204">
        <f>IF(N257="nulová",J257,0)</f>
        <v>0</v>
      </c>
      <c r="BJ257" s="17" t="s">
        <v>21</v>
      </c>
      <c r="BK257" s="204">
        <f>ROUND(I257*H257,2)</f>
        <v>0</v>
      </c>
      <c r="BL257" s="17" t="s">
        <v>156</v>
      </c>
      <c r="BM257" s="203" t="s">
        <v>818</v>
      </c>
    </row>
    <row r="258" spans="2:51" s="13" customFormat="1" ht="11.25">
      <c r="B258" s="217"/>
      <c r="C258" s="218"/>
      <c r="D258" s="207" t="s">
        <v>208</v>
      </c>
      <c r="E258" s="219" t="s">
        <v>1</v>
      </c>
      <c r="F258" s="220" t="s">
        <v>815</v>
      </c>
      <c r="G258" s="218"/>
      <c r="H258" s="219" t="s">
        <v>1</v>
      </c>
      <c r="I258" s="221"/>
      <c r="J258" s="218"/>
      <c r="K258" s="218"/>
      <c r="L258" s="222"/>
      <c r="M258" s="223"/>
      <c r="N258" s="224"/>
      <c r="O258" s="224"/>
      <c r="P258" s="224"/>
      <c r="Q258" s="224"/>
      <c r="R258" s="224"/>
      <c r="S258" s="224"/>
      <c r="T258" s="225"/>
      <c r="AT258" s="226" t="s">
        <v>208</v>
      </c>
      <c r="AU258" s="226" t="s">
        <v>89</v>
      </c>
      <c r="AV258" s="13" t="s">
        <v>21</v>
      </c>
      <c r="AW258" s="13" t="s">
        <v>36</v>
      </c>
      <c r="AX258" s="13" t="s">
        <v>80</v>
      </c>
      <c r="AY258" s="226" t="s">
        <v>149</v>
      </c>
    </row>
    <row r="259" spans="2:51" s="12" customFormat="1" ht="11.25">
      <c r="B259" s="205"/>
      <c r="C259" s="206"/>
      <c r="D259" s="207" t="s">
        <v>208</v>
      </c>
      <c r="E259" s="208" t="s">
        <v>1</v>
      </c>
      <c r="F259" s="209" t="s">
        <v>819</v>
      </c>
      <c r="G259" s="206"/>
      <c r="H259" s="210">
        <v>0.3</v>
      </c>
      <c r="I259" s="211"/>
      <c r="J259" s="206"/>
      <c r="K259" s="206"/>
      <c r="L259" s="212"/>
      <c r="M259" s="213"/>
      <c r="N259" s="214"/>
      <c r="O259" s="214"/>
      <c r="P259" s="214"/>
      <c r="Q259" s="214"/>
      <c r="R259" s="214"/>
      <c r="S259" s="214"/>
      <c r="T259" s="215"/>
      <c r="AT259" s="216" t="s">
        <v>208</v>
      </c>
      <c r="AU259" s="216" t="s">
        <v>89</v>
      </c>
      <c r="AV259" s="12" t="s">
        <v>89</v>
      </c>
      <c r="AW259" s="12" t="s">
        <v>36</v>
      </c>
      <c r="AX259" s="12" t="s">
        <v>80</v>
      </c>
      <c r="AY259" s="216" t="s">
        <v>149</v>
      </c>
    </row>
    <row r="260" spans="2:51" s="12" customFormat="1" ht="11.25">
      <c r="B260" s="205"/>
      <c r="C260" s="206"/>
      <c r="D260" s="207" t="s">
        <v>208</v>
      </c>
      <c r="E260" s="208" t="s">
        <v>1</v>
      </c>
      <c r="F260" s="209" t="s">
        <v>820</v>
      </c>
      <c r="G260" s="206"/>
      <c r="H260" s="210">
        <v>2.07</v>
      </c>
      <c r="I260" s="211"/>
      <c r="J260" s="206"/>
      <c r="K260" s="206"/>
      <c r="L260" s="212"/>
      <c r="M260" s="213"/>
      <c r="N260" s="214"/>
      <c r="O260" s="214"/>
      <c r="P260" s="214"/>
      <c r="Q260" s="214"/>
      <c r="R260" s="214"/>
      <c r="S260" s="214"/>
      <c r="T260" s="215"/>
      <c r="AT260" s="216" t="s">
        <v>208</v>
      </c>
      <c r="AU260" s="216" t="s">
        <v>89</v>
      </c>
      <c r="AV260" s="12" t="s">
        <v>89</v>
      </c>
      <c r="AW260" s="12" t="s">
        <v>36</v>
      </c>
      <c r="AX260" s="12" t="s">
        <v>80</v>
      </c>
      <c r="AY260" s="216" t="s">
        <v>149</v>
      </c>
    </row>
    <row r="261" spans="2:51" s="14" customFormat="1" ht="11.25">
      <c r="B261" s="227"/>
      <c r="C261" s="228"/>
      <c r="D261" s="207" t="s">
        <v>208</v>
      </c>
      <c r="E261" s="229" t="s">
        <v>1</v>
      </c>
      <c r="F261" s="230" t="s">
        <v>229</v>
      </c>
      <c r="G261" s="228"/>
      <c r="H261" s="231">
        <v>2.37</v>
      </c>
      <c r="I261" s="232"/>
      <c r="J261" s="228"/>
      <c r="K261" s="228"/>
      <c r="L261" s="233"/>
      <c r="M261" s="234"/>
      <c r="N261" s="235"/>
      <c r="O261" s="235"/>
      <c r="P261" s="235"/>
      <c r="Q261" s="235"/>
      <c r="R261" s="235"/>
      <c r="S261" s="235"/>
      <c r="T261" s="236"/>
      <c r="AT261" s="237" t="s">
        <v>208</v>
      </c>
      <c r="AU261" s="237" t="s">
        <v>89</v>
      </c>
      <c r="AV261" s="14" t="s">
        <v>156</v>
      </c>
      <c r="AW261" s="14" t="s">
        <v>36</v>
      </c>
      <c r="AX261" s="14" t="s">
        <v>21</v>
      </c>
      <c r="AY261" s="237" t="s">
        <v>149</v>
      </c>
    </row>
    <row r="262" spans="2:65" s="1" customFormat="1" ht="16.5" customHeight="1">
      <c r="B262" s="34"/>
      <c r="C262" s="192" t="s">
        <v>314</v>
      </c>
      <c r="D262" s="192" t="s">
        <v>151</v>
      </c>
      <c r="E262" s="193" t="s">
        <v>821</v>
      </c>
      <c r="F262" s="194" t="s">
        <v>822</v>
      </c>
      <c r="G262" s="195" t="s">
        <v>206</v>
      </c>
      <c r="H262" s="196">
        <v>21.6</v>
      </c>
      <c r="I262" s="197"/>
      <c r="J262" s="198">
        <f>ROUND(I262*H262,2)</f>
        <v>0</v>
      </c>
      <c r="K262" s="194" t="s">
        <v>155</v>
      </c>
      <c r="L262" s="38"/>
      <c r="M262" s="199" t="s">
        <v>1</v>
      </c>
      <c r="N262" s="200" t="s">
        <v>45</v>
      </c>
      <c r="O262" s="66"/>
      <c r="P262" s="201">
        <f>O262*H262</f>
        <v>0</v>
      </c>
      <c r="Q262" s="201">
        <v>0.00103</v>
      </c>
      <c r="R262" s="201">
        <f>Q262*H262</f>
        <v>0.022248000000000004</v>
      </c>
      <c r="S262" s="201">
        <v>0</v>
      </c>
      <c r="T262" s="202">
        <f>S262*H262</f>
        <v>0</v>
      </c>
      <c r="AR262" s="203" t="s">
        <v>156</v>
      </c>
      <c r="AT262" s="203" t="s">
        <v>151</v>
      </c>
      <c r="AU262" s="203" t="s">
        <v>89</v>
      </c>
      <c r="AY262" s="17" t="s">
        <v>149</v>
      </c>
      <c r="BE262" s="204">
        <f>IF(N262="základní",J262,0)</f>
        <v>0</v>
      </c>
      <c r="BF262" s="204">
        <f>IF(N262="snížená",J262,0)</f>
        <v>0</v>
      </c>
      <c r="BG262" s="204">
        <f>IF(N262="zákl. přenesená",J262,0)</f>
        <v>0</v>
      </c>
      <c r="BH262" s="204">
        <f>IF(N262="sníž. přenesená",J262,0)</f>
        <v>0</v>
      </c>
      <c r="BI262" s="204">
        <f>IF(N262="nulová",J262,0)</f>
        <v>0</v>
      </c>
      <c r="BJ262" s="17" t="s">
        <v>21</v>
      </c>
      <c r="BK262" s="204">
        <f>ROUND(I262*H262,2)</f>
        <v>0</v>
      </c>
      <c r="BL262" s="17" t="s">
        <v>156</v>
      </c>
      <c r="BM262" s="203" t="s">
        <v>823</v>
      </c>
    </row>
    <row r="263" spans="2:51" s="13" customFormat="1" ht="11.25">
      <c r="B263" s="217"/>
      <c r="C263" s="218"/>
      <c r="D263" s="207" t="s">
        <v>208</v>
      </c>
      <c r="E263" s="219" t="s">
        <v>1</v>
      </c>
      <c r="F263" s="220" t="s">
        <v>824</v>
      </c>
      <c r="G263" s="218"/>
      <c r="H263" s="219" t="s">
        <v>1</v>
      </c>
      <c r="I263" s="221"/>
      <c r="J263" s="218"/>
      <c r="K263" s="218"/>
      <c r="L263" s="222"/>
      <c r="M263" s="223"/>
      <c r="N263" s="224"/>
      <c r="O263" s="224"/>
      <c r="P263" s="224"/>
      <c r="Q263" s="224"/>
      <c r="R263" s="224"/>
      <c r="S263" s="224"/>
      <c r="T263" s="225"/>
      <c r="AT263" s="226" t="s">
        <v>208</v>
      </c>
      <c r="AU263" s="226" t="s">
        <v>89</v>
      </c>
      <c r="AV263" s="13" t="s">
        <v>21</v>
      </c>
      <c r="AW263" s="13" t="s">
        <v>36</v>
      </c>
      <c r="AX263" s="13" t="s">
        <v>80</v>
      </c>
      <c r="AY263" s="226" t="s">
        <v>149</v>
      </c>
    </row>
    <row r="264" spans="2:51" s="12" customFormat="1" ht="11.25">
      <c r="B264" s="205"/>
      <c r="C264" s="206"/>
      <c r="D264" s="207" t="s">
        <v>208</v>
      </c>
      <c r="E264" s="208" t="s">
        <v>1</v>
      </c>
      <c r="F264" s="209" t="s">
        <v>825</v>
      </c>
      <c r="G264" s="206"/>
      <c r="H264" s="210">
        <v>3.2</v>
      </c>
      <c r="I264" s="211"/>
      <c r="J264" s="206"/>
      <c r="K264" s="206"/>
      <c r="L264" s="212"/>
      <c r="M264" s="213"/>
      <c r="N264" s="214"/>
      <c r="O264" s="214"/>
      <c r="P264" s="214"/>
      <c r="Q264" s="214"/>
      <c r="R264" s="214"/>
      <c r="S264" s="214"/>
      <c r="T264" s="215"/>
      <c r="AT264" s="216" t="s">
        <v>208</v>
      </c>
      <c r="AU264" s="216" t="s">
        <v>89</v>
      </c>
      <c r="AV264" s="12" t="s">
        <v>89</v>
      </c>
      <c r="AW264" s="12" t="s">
        <v>36</v>
      </c>
      <c r="AX264" s="12" t="s">
        <v>80</v>
      </c>
      <c r="AY264" s="216" t="s">
        <v>149</v>
      </c>
    </row>
    <row r="265" spans="2:51" s="12" customFormat="1" ht="11.25">
      <c r="B265" s="205"/>
      <c r="C265" s="206"/>
      <c r="D265" s="207" t="s">
        <v>208</v>
      </c>
      <c r="E265" s="208" t="s">
        <v>1</v>
      </c>
      <c r="F265" s="209" t="s">
        <v>826</v>
      </c>
      <c r="G265" s="206"/>
      <c r="H265" s="210">
        <v>18.4</v>
      </c>
      <c r="I265" s="211"/>
      <c r="J265" s="206"/>
      <c r="K265" s="206"/>
      <c r="L265" s="212"/>
      <c r="M265" s="213"/>
      <c r="N265" s="214"/>
      <c r="O265" s="214"/>
      <c r="P265" s="214"/>
      <c r="Q265" s="214"/>
      <c r="R265" s="214"/>
      <c r="S265" s="214"/>
      <c r="T265" s="215"/>
      <c r="AT265" s="216" t="s">
        <v>208</v>
      </c>
      <c r="AU265" s="216" t="s">
        <v>89</v>
      </c>
      <c r="AV265" s="12" t="s">
        <v>89</v>
      </c>
      <c r="AW265" s="12" t="s">
        <v>36</v>
      </c>
      <c r="AX265" s="12" t="s">
        <v>80</v>
      </c>
      <c r="AY265" s="216" t="s">
        <v>149</v>
      </c>
    </row>
    <row r="266" spans="2:51" s="14" customFormat="1" ht="11.25">
      <c r="B266" s="227"/>
      <c r="C266" s="228"/>
      <c r="D266" s="207" t="s">
        <v>208</v>
      </c>
      <c r="E266" s="229" t="s">
        <v>1</v>
      </c>
      <c r="F266" s="230" t="s">
        <v>229</v>
      </c>
      <c r="G266" s="228"/>
      <c r="H266" s="231">
        <v>21.6</v>
      </c>
      <c r="I266" s="232"/>
      <c r="J266" s="228"/>
      <c r="K266" s="228"/>
      <c r="L266" s="233"/>
      <c r="M266" s="234"/>
      <c r="N266" s="235"/>
      <c r="O266" s="235"/>
      <c r="P266" s="235"/>
      <c r="Q266" s="235"/>
      <c r="R266" s="235"/>
      <c r="S266" s="235"/>
      <c r="T266" s="236"/>
      <c r="AT266" s="237" t="s">
        <v>208</v>
      </c>
      <c r="AU266" s="237" t="s">
        <v>89</v>
      </c>
      <c r="AV266" s="14" t="s">
        <v>156</v>
      </c>
      <c r="AW266" s="14" t="s">
        <v>36</v>
      </c>
      <c r="AX266" s="14" t="s">
        <v>21</v>
      </c>
      <c r="AY266" s="237" t="s">
        <v>149</v>
      </c>
    </row>
    <row r="267" spans="2:65" s="1" customFormat="1" ht="16.5" customHeight="1">
      <c r="B267" s="34"/>
      <c r="C267" s="192" t="s">
        <v>318</v>
      </c>
      <c r="D267" s="192" t="s">
        <v>151</v>
      </c>
      <c r="E267" s="193" t="s">
        <v>827</v>
      </c>
      <c r="F267" s="194" t="s">
        <v>828</v>
      </c>
      <c r="G267" s="195" t="s">
        <v>206</v>
      </c>
      <c r="H267" s="196">
        <v>21.6</v>
      </c>
      <c r="I267" s="197"/>
      <c r="J267" s="198">
        <f>ROUND(I267*H267,2)</f>
        <v>0</v>
      </c>
      <c r="K267" s="194" t="s">
        <v>155</v>
      </c>
      <c r="L267" s="38"/>
      <c r="M267" s="199" t="s">
        <v>1</v>
      </c>
      <c r="N267" s="200" t="s">
        <v>45</v>
      </c>
      <c r="O267" s="66"/>
      <c r="P267" s="201">
        <f>O267*H267</f>
        <v>0</v>
      </c>
      <c r="Q267" s="201">
        <v>0</v>
      </c>
      <c r="R267" s="201">
        <f>Q267*H267</f>
        <v>0</v>
      </c>
      <c r="S267" s="201">
        <v>0</v>
      </c>
      <c r="T267" s="202">
        <f>S267*H267</f>
        <v>0</v>
      </c>
      <c r="AR267" s="203" t="s">
        <v>156</v>
      </c>
      <c r="AT267" s="203" t="s">
        <v>151</v>
      </c>
      <c r="AU267" s="203" t="s">
        <v>89</v>
      </c>
      <c r="AY267" s="17" t="s">
        <v>149</v>
      </c>
      <c r="BE267" s="204">
        <f>IF(N267="základní",J267,0)</f>
        <v>0</v>
      </c>
      <c r="BF267" s="204">
        <f>IF(N267="snížená",J267,0)</f>
        <v>0</v>
      </c>
      <c r="BG267" s="204">
        <f>IF(N267="zákl. přenesená",J267,0)</f>
        <v>0</v>
      </c>
      <c r="BH267" s="204">
        <f>IF(N267="sníž. přenesená",J267,0)</f>
        <v>0</v>
      </c>
      <c r="BI267" s="204">
        <f>IF(N267="nulová",J267,0)</f>
        <v>0</v>
      </c>
      <c r="BJ267" s="17" t="s">
        <v>21</v>
      </c>
      <c r="BK267" s="204">
        <f>ROUND(I267*H267,2)</f>
        <v>0</v>
      </c>
      <c r="BL267" s="17" t="s">
        <v>156</v>
      </c>
      <c r="BM267" s="203" t="s">
        <v>829</v>
      </c>
    </row>
    <row r="268" spans="2:65" s="1" customFormat="1" ht="24" customHeight="1">
      <c r="B268" s="34"/>
      <c r="C268" s="192" t="s">
        <v>322</v>
      </c>
      <c r="D268" s="192" t="s">
        <v>151</v>
      </c>
      <c r="E268" s="193" t="s">
        <v>830</v>
      </c>
      <c r="F268" s="194" t="s">
        <v>831</v>
      </c>
      <c r="G268" s="195" t="s">
        <v>206</v>
      </c>
      <c r="H268" s="196">
        <v>7.35</v>
      </c>
      <c r="I268" s="197"/>
      <c r="J268" s="198">
        <f>ROUND(I268*H268,2)</f>
        <v>0</v>
      </c>
      <c r="K268" s="194" t="s">
        <v>155</v>
      </c>
      <c r="L268" s="38"/>
      <c r="M268" s="199" t="s">
        <v>1</v>
      </c>
      <c r="N268" s="200" t="s">
        <v>45</v>
      </c>
      <c r="O268" s="66"/>
      <c r="P268" s="201">
        <f>O268*H268</f>
        <v>0</v>
      </c>
      <c r="Q268" s="201">
        <v>0.42832</v>
      </c>
      <c r="R268" s="201">
        <f>Q268*H268</f>
        <v>3.1481519999999996</v>
      </c>
      <c r="S268" s="201">
        <v>0</v>
      </c>
      <c r="T268" s="202">
        <f>S268*H268</f>
        <v>0</v>
      </c>
      <c r="AR268" s="203" t="s">
        <v>156</v>
      </c>
      <c r="AT268" s="203" t="s">
        <v>151</v>
      </c>
      <c r="AU268" s="203" t="s">
        <v>89</v>
      </c>
      <c r="AY268" s="17" t="s">
        <v>149</v>
      </c>
      <c r="BE268" s="204">
        <f>IF(N268="základní",J268,0)</f>
        <v>0</v>
      </c>
      <c r="BF268" s="204">
        <f>IF(N268="snížená",J268,0)</f>
        <v>0</v>
      </c>
      <c r="BG268" s="204">
        <f>IF(N268="zákl. přenesená",J268,0)</f>
        <v>0</v>
      </c>
      <c r="BH268" s="204">
        <f>IF(N268="sníž. přenesená",J268,0)</f>
        <v>0</v>
      </c>
      <c r="BI268" s="204">
        <f>IF(N268="nulová",J268,0)</f>
        <v>0</v>
      </c>
      <c r="BJ268" s="17" t="s">
        <v>21</v>
      </c>
      <c r="BK268" s="204">
        <f>ROUND(I268*H268,2)</f>
        <v>0</v>
      </c>
      <c r="BL268" s="17" t="s">
        <v>156</v>
      </c>
      <c r="BM268" s="203" t="s">
        <v>832</v>
      </c>
    </row>
    <row r="269" spans="2:51" s="12" customFormat="1" ht="11.25">
      <c r="B269" s="205"/>
      <c r="C269" s="206"/>
      <c r="D269" s="207" t="s">
        <v>208</v>
      </c>
      <c r="E269" s="208" t="s">
        <v>1</v>
      </c>
      <c r="F269" s="209" t="s">
        <v>833</v>
      </c>
      <c r="G269" s="206"/>
      <c r="H269" s="210">
        <v>1.6</v>
      </c>
      <c r="I269" s="211"/>
      <c r="J269" s="206"/>
      <c r="K269" s="206"/>
      <c r="L269" s="212"/>
      <c r="M269" s="213"/>
      <c r="N269" s="214"/>
      <c r="O269" s="214"/>
      <c r="P269" s="214"/>
      <c r="Q269" s="214"/>
      <c r="R269" s="214"/>
      <c r="S269" s="214"/>
      <c r="T269" s="215"/>
      <c r="AT269" s="216" t="s">
        <v>208</v>
      </c>
      <c r="AU269" s="216" t="s">
        <v>89</v>
      </c>
      <c r="AV269" s="12" t="s">
        <v>89</v>
      </c>
      <c r="AW269" s="12" t="s">
        <v>36</v>
      </c>
      <c r="AX269" s="12" t="s">
        <v>80</v>
      </c>
      <c r="AY269" s="216" t="s">
        <v>149</v>
      </c>
    </row>
    <row r="270" spans="2:51" s="12" customFormat="1" ht="11.25">
      <c r="B270" s="205"/>
      <c r="C270" s="206"/>
      <c r="D270" s="207" t="s">
        <v>208</v>
      </c>
      <c r="E270" s="208" t="s">
        <v>1</v>
      </c>
      <c r="F270" s="209" t="s">
        <v>834</v>
      </c>
      <c r="G270" s="206"/>
      <c r="H270" s="210">
        <v>5.75</v>
      </c>
      <c r="I270" s="211"/>
      <c r="J270" s="206"/>
      <c r="K270" s="206"/>
      <c r="L270" s="212"/>
      <c r="M270" s="213"/>
      <c r="N270" s="214"/>
      <c r="O270" s="214"/>
      <c r="P270" s="214"/>
      <c r="Q270" s="214"/>
      <c r="R270" s="214"/>
      <c r="S270" s="214"/>
      <c r="T270" s="215"/>
      <c r="AT270" s="216" t="s">
        <v>208</v>
      </c>
      <c r="AU270" s="216" t="s">
        <v>89</v>
      </c>
      <c r="AV270" s="12" t="s">
        <v>89</v>
      </c>
      <c r="AW270" s="12" t="s">
        <v>36</v>
      </c>
      <c r="AX270" s="12" t="s">
        <v>80</v>
      </c>
      <c r="AY270" s="216" t="s">
        <v>149</v>
      </c>
    </row>
    <row r="271" spans="2:51" s="14" customFormat="1" ht="11.25">
      <c r="B271" s="227"/>
      <c r="C271" s="228"/>
      <c r="D271" s="207" t="s">
        <v>208</v>
      </c>
      <c r="E271" s="229" t="s">
        <v>1</v>
      </c>
      <c r="F271" s="230" t="s">
        <v>229</v>
      </c>
      <c r="G271" s="228"/>
      <c r="H271" s="231">
        <v>7.35</v>
      </c>
      <c r="I271" s="232"/>
      <c r="J271" s="228"/>
      <c r="K271" s="228"/>
      <c r="L271" s="233"/>
      <c r="M271" s="234"/>
      <c r="N271" s="235"/>
      <c r="O271" s="235"/>
      <c r="P271" s="235"/>
      <c r="Q271" s="235"/>
      <c r="R271" s="235"/>
      <c r="S271" s="235"/>
      <c r="T271" s="236"/>
      <c r="AT271" s="237" t="s">
        <v>208</v>
      </c>
      <c r="AU271" s="237" t="s">
        <v>89</v>
      </c>
      <c r="AV271" s="14" t="s">
        <v>156</v>
      </c>
      <c r="AW271" s="14" t="s">
        <v>36</v>
      </c>
      <c r="AX271" s="14" t="s">
        <v>21</v>
      </c>
      <c r="AY271" s="237" t="s">
        <v>149</v>
      </c>
    </row>
    <row r="272" spans="2:65" s="1" customFormat="1" ht="24" customHeight="1">
      <c r="B272" s="34"/>
      <c r="C272" s="192" t="s">
        <v>326</v>
      </c>
      <c r="D272" s="192" t="s">
        <v>151</v>
      </c>
      <c r="E272" s="193" t="s">
        <v>835</v>
      </c>
      <c r="F272" s="194" t="s">
        <v>836</v>
      </c>
      <c r="G272" s="195" t="s">
        <v>206</v>
      </c>
      <c r="H272" s="196">
        <v>10.8</v>
      </c>
      <c r="I272" s="197"/>
      <c r="J272" s="198">
        <f>ROUND(I272*H272,2)</f>
        <v>0</v>
      </c>
      <c r="K272" s="194" t="s">
        <v>155</v>
      </c>
      <c r="L272" s="38"/>
      <c r="M272" s="199" t="s">
        <v>1</v>
      </c>
      <c r="N272" s="200" t="s">
        <v>45</v>
      </c>
      <c r="O272" s="66"/>
      <c r="P272" s="201">
        <f>O272*H272</f>
        <v>0</v>
      </c>
      <c r="Q272" s="201">
        <v>0.67489</v>
      </c>
      <c r="R272" s="201">
        <f>Q272*H272</f>
        <v>7.288812</v>
      </c>
      <c r="S272" s="201">
        <v>0</v>
      </c>
      <c r="T272" s="202">
        <f>S272*H272</f>
        <v>0</v>
      </c>
      <c r="AR272" s="203" t="s">
        <v>156</v>
      </c>
      <c r="AT272" s="203" t="s">
        <v>151</v>
      </c>
      <c r="AU272" s="203" t="s">
        <v>89</v>
      </c>
      <c r="AY272" s="17" t="s">
        <v>149</v>
      </c>
      <c r="BE272" s="204">
        <f>IF(N272="základní",J272,0)</f>
        <v>0</v>
      </c>
      <c r="BF272" s="204">
        <f>IF(N272="snížená",J272,0)</f>
        <v>0</v>
      </c>
      <c r="BG272" s="204">
        <f>IF(N272="zákl. přenesená",J272,0)</f>
        <v>0</v>
      </c>
      <c r="BH272" s="204">
        <f>IF(N272="sníž. přenesená",J272,0)</f>
        <v>0</v>
      </c>
      <c r="BI272" s="204">
        <f>IF(N272="nulová",J272,0)</f>
        <v>0</v>
      </c>
      <c r="BJ272" s="17" t="s">
        <v>21</v>
      </c>
      <c r="BK272" s="204">
        <f>ROUND(I272*H272,2)</f>
        <v>0</v>
      </c>
      <c r="BL272" s="17" t="s">
        <v>156</v>
      </c>
      <c r="BM272" s="203" t="s">
        <v>837</v>
      </c>
    </row>
    <row r="273" spans="2:51" s="12" customFormat="1" ht="11.25">
      <c r="B273" s="205"/>
      <c r="C273" s="206"/>
      <c r="D273" s="207" t="s">
        <v>208</v>
      </c>
      <c r="E273" s="208" t="s">
        <v>1</v>
      </c>
      <c r="F273" s="209" t="s">
        <v>833</v>
      </c>
      <c r="G273" s="206"/>
      <c r="H273" s="210">
        <v>1.6</v>
      </c>
      <c r="I273" s="211"/>
      <c r="J273" s="206"/>
      <c r="K273" s="206"/>
      <c r="L273" s="212"/>
      <c r="M273" s="213"/>
      <c r="N273" s="214"/>
      <c r="O273" s="214"/>
      <c r="P273" s="214"/>
      <c r="Q273" s="214"/>
      <c r="R273" s="214"/>
      <c r="S273" s="214"/>
      <c r="T273" s="215"/>
      <c r="AT273" s="216" t="s">
        <v>208</v>
      </c>
      <c r="AU273" s="216" t="s">
        <v>89</v>
      </c>
      <c r="AV273" s="12" t="s">
        <v>89</v>
      </c>
      <c r="AW273" s="12" t="s">
        <v>36</v>
      </c>
      <c r="AX273" s="12" t="s">
        <v>80</v>
      </c>
      <c r="AY273" s="216" t="s">
        <v>149</v>
      </c>
    </row>
    <row r="274" spans="2:51" s="12" customFormat="1" ht="11.25">
      <c r="B274" s="205"/>
      <c r="C274" s="206"/>
      <c r="D274" s="207" t="s">
        <v>208</v>
      </c>
      <c r="E274" s="208" t="s">
        <v>1</v>
      </c>
      <c r="F274" s="209" t="s">
        <v>838</v>
      </c>
      <c r="G274" s="206"/>
      <c r="H274" s="210">
        <v>9.2</v>
      </c>
      <c r="I274" s="211"/>
      <c r="J274" s="206"/>
      <c r="K274" s="206"/>
      <c r="L274" s="212"/>
      <c r="M274" s="213"/>
      <c r="N274" s="214"/>
      <c r="O274" s="214"/>
      <c r="P274" s="214"/>
      <c r="Q274" s="214"/>
      <c r="R274" s="214"/>
      <c r="S274" s="214"/>
      <c r="T274" s="215"/>
      <c r="AT274" s="216" t="s">
        <v>208</v>
      </c>
      <c r="AU274" s="216" t="s">
        <v>89</v>
      </c>
      <c r="AV274" s="12" t="s">
        <v>89</v>
      </c>
      <c r="AW274" s="12" t="s">
        <v>36</v>
      </c>
      <c r="AX274" s="12" t="s">
        <v>80</v>
      </c>
      <c r="AY274" s="216" t="s">
        <v>149</v>
      </c>
    </row>
    <row r="275" spans="2:51" s="14" customFormat="1" ht="11.25">
      <c r="B275" s="227"/>
      <c r="C275" s="228"/>
      <c r="D275" s="207" t="s">
        <v>208</v>
      </c>
      <c r="E275" s="229" t="s">
        <v>1</v>
      </c>
      <c r="F275" s="230" t="s">
        <v>229</v>
      </c>
      <c r="G275" s="228"/>
      <c r="H275" s="231">
        <v>10.8</v>
      </c>
      <c r="I275" s="232"/>
      <c r="J275" s="228"/>
      <c r="K275" s="228"/>
      <c r="L275" s="233"/>
      <c r="M275" s="234"/>
      <c r="N275" s="235"/>
      <c r="O275" s="235"/>
      <c r="P275" s="235"/>
      <c r="Q275" s="235"/>
      <c r="R275" s="235"/>
      <c r="S275" s="235"/>
      <c r="T275" s="236"/>
      <c r="AT275" s="237" t="s">
        <v>208</v>
      </c>
      <c r="AU275" s="237" t="s">
        <v>89</v>
      </c>
      <c r="AV275" s="14" t="s">
        <v>156</v>
      </c>
      <c r="AW275" s="14" t="s">
        <v>36</v>
      </c>
      <c r="AX275" s="14" t="s">
        <v>21</v>
      </c>
      <c r="AY275" s="237" t="s">
        <v>149</v>
      </c>
    </row>
    <row r="276" spans="2:63" s="11" customFormat="1" ht="22.5" customHeight="1">
      <c r="B276" s="176"/>
      <c r="C276" s="177"/>
      <c r="D276" s="178" t="s">
        <v>79</v>
      </c>
      <c r="E276" s="190" t="s">
        <v>161</v>
      </c>
      <c r="F276" s="190" t="s">
        <v>839</v>
      </c>
      <c r="G276" s="177"/>
      <c r="H276" s="177"/>
      <c r="I276" s="180"/>
      <c r="J276" s="191">
        <f>BK276</f>
        <v>0</v>
      </c>
      <c r="K276" s="177"/>
      <c r="L276" s="182"/>
      <c r="M276" s="183"/>
      <c r="N276" s="184"/>
      <c r="O276" s="184"/>
      <c r="P276" s="185">
        <f>SUM(P277:P335)</f>
        <v>0</v>
      </c>
      <c r="Q276" s="184"/>
      <c r="R276" s="185">
        <f>SUM(R277:R335)</f>
        <v>869.1118490400002</v>
      </c>
      <c r="S276" s="184"/>
      <c r="T276" s="186">
        <f>SUM(T277:T335)</f>
        <v>0</v>
      </c>
      <c r="AR276" s="187" t="s">
        <v>21</v>
      </c>
      <c r="AT276" s="188" t="s">
        <v>79</v>
      </c>
      <c r="AU276" s="188" t="s">
        <v>21</v>
      </c>
      <c r="AY276" s="187" t="s">
        <v>149</v>
      </c>
      <c r="BK276" s="189">
        <f>SUM(BK277:BK335)</f>
        <v>0</v>
      </c>
    </row>
    <row r="277" spans="2:65" s="1" customFormat="1" ht="16.5" customHeight="1">
      <c r="B277" s="34"/>
      <c r="C277" s="192" t="s">
        <v>330</v>
      </c>
      <c r="D277" s="192" t="s">
        <v>151</v>
      </c>
      <c r="E277" s="193" t="s">
        <v>840</v>
      </c>
      <c r="F277" s="194" t="s">
        <v>841</v>
      </c>
      <c r="G277" s="195" t="s">
        <v>256</v>
      </c>
      <c r="H277" s="196">
        <v>188.735</v>
      </c>
      <c r="I277" s="197"/>
      <c r="J277" s="198">
        <f>ROUND(I277*H277,2)</f>
        <v>0</v>
      </c>
      <c r="K277" s="194" t="s">
        <v>155</v>
      </c>
      <c r="L277" s="38"/>
      <c r="M277" s="199" t="s">
        <v>1</v>
      </c>
      <c r="N277" s="200" t="s">
        <v>45</v>
      </c>
      <c r="O277" s="66"/>
      <c r="P277" s="201">
        <f>O277*H277</f>
        <v>0</v>
      </c>
      <c r="Q277" s="201">
        <v>2.45329</v>
      </c>
      <c r="R277" s="201">
        <f>Q277*H277</f>
        <v>463.02168815000005</v>
      </c>
      <c r="S277" s="201">
        <v>0</v>
      </c>
      <c r="T277" s="202">
        <f>S277*H277</f>
        <v>0</v>
      </c>
      <c r="AR277" s="203" t="s">
        <v>156</v>
      </c>
      <c r="AT277" s="203" t="s">
        <v>151</v>
      </c>
      <c r="AU277" s="203" t="s">
        <v>89</v>
      </c>
      <c r="AY277" s="17" t="s">
        <v>149</v>
      </c>
      <c r="BE277" s="204">
        <f>IF(N277="základní",J277,0)</f>
        <v>0</v>
      </c>
      <c r="BF277" s="204">
        <f>IF(N277="snížená",J277,0)</f>
        <v>0</v>
      </c>
      <c r="BG277" s="204">
        <f>IF(N277="zákl. přenesená",J277,0)</f>
        <v>0</v>
      </c>
      <c r="BH277" s="204">
        <f>IF(N277="sníž. přenesená",J277,0)</f>
        <v>0</v>
      </c>
      <c r="BI277" s="204">
        <f>IF(N277="nulová",J277,0)</f>
        <v>0</v>
      </c>
      <c r="BJ277" s="17" t="s">
        <v>21</v>
      </c>
      <c r="BK277" s="204">
        <f>ROUND(I277*H277,2)</f>
        <v>0</v>
      </c>
      <c r="BL277" s="17" t="s">
        <v>156</v>
      </c>
      <c r="BM277" s="203" t="s">
        <v>842</v>
      </c>
    </row>
    <row r="278" spans="2:51" s="12" customFormat="1" ht="11.25">
      <c r="B278" s="205"/>
      <c r="C278" s="206"/>
      <c r="D278" s="207" t="s">
        <v>208</v>
      </c>
      <c r="E278" s="208" t="s">
        <v>1</v>
      </c>
      <c r="F278" s="209" t="s">
        <v>843</v>
      </c>
      <c r="G278" s="206"/>
      <c r="H278" s="210">
        <v>80.88</v>
      </c>
      <c r="I278" s="211"/>
      <c r="J278" s="206"/>
      <c r="K278" s="206"/>
      <c r="L278" s="212"/>
      <c r="M278" s="213"/>
      <c r="N278" s="214"/>
      <c r="O278" s="214"/>
      <c r="P278" s="214"/>
      <c r="Q278" s="214"/>
      <c r="R278" s="214"/>
      <c r="S278" s="214"/>
      <c r="T278" s="215"/>
      <c r="AT278" s="216" t="s">
        <v>208</v>
      </c>
      <c r="AU278" s="216" t="s">
        <v>89</v>
      </c>
      <c r="AV278" s="12" t="s">
        <v>89</v>
      </c>
      <c r="AW278" s="12" t="s">
        <v>36</v>
      </c>
      <c r="AX278" s="12" t="s">
        <v>80</v>
      </c>
      <c r="AY278" s="216" t="s">
        <v>149</v>
      </c>
    </row>
    <row r="279" spans="2:51" s="12" customFormat="1" ht="11.25">
      <c r="B279" s="205"/>
      <c r="C279" s="206"/>
      <c r="D279" s="207" t="s">
        <v>208</v>
      </c>
      <c r="E279" s="208" t="s">
        <v>1</v>
      </c>
      <c r="F279" s="209" t="s">
        <v>844</v>
      </c>
      <c r="G279" s="206"/>
      <c r="H279" s="210">
        <v>74.561</v>
      </c>
      <c r="I279" s="211"/>
      <c r="J279" s="206"/>
      <c r="K279" s="206"/>
      <c r="L279" s="212"/>
      <c r="M279" s="213"/>
      <c r="N279" s="214"/>
      <c r="O279" s="214"/>
      <c r="P279" s="214"/>
      <c r="Q279" s="214"/>
      <c r="R279" s="214"/>
      <c r="S279" s="214"/>
      <c r="T279" s="215"/>
      <c r="AT279" s="216" t="s">
        <v>208</v>
      </c>
      <c r="AU279" s="216" t="s">
        <v>89</v>
      </c>
      <c r="AV279" s="12" t="s">
        <v>89</v>
      </c>
      <c r="AW279" s="12" t="s">
        <v>36</v>
      </c>
      <c r="AX279" s="12" t="s">
        <v>80</v>
      </c>
      <c r="AY279" s="216" t="s">
        <v>149</v>
      </c>
    </row>
    <row r="280" spans="2:51" s="12" customFormat="1" ht="11.25">
      <c r="B280" s="205"/>
      <c r="C280" s="206"/>
      <c r="D280" s="207" t="s">
        <v>208</v>
      </c>
      <c r="E280" s="208" t="s">
        <v>1</v>
      </c>
      <c r="F280" s="209" t="s">
        <v>845</v>
      </c>
      <c r="G280" s="206"/>
      <c r="H280" s="210">
        <v>16.8</v>
      </c>
      <c r="I280" s="211"/>
      <c r="J280" s="206"/>
      <c r="K280" s="206"/>
      <c r="L280" s="212"/>
      <c r="M280" s="213"/>
      <c r="N280" s="214"/>
      <c r="O280" s="214"/>
      <c r="P280" s="214"/>
      <c r="Q280" s="214"/>
      <c r="R280" s="214"/>
      <c r="S280" s="214"/>
      <c r="T280" s="215"/>
      <c r="AT280" s="216" t="s">
        <v>208</v>
      </c>
      <c r="AU280" s="216" t="s">
        <v>89</v>
      </c>
      <c r="AV280" s="12" t="s">
        <v>89</v>
      </c>
      <c r="AW280" s="12" t="s">
        <v>36</v>
      </c>
      <c r="AX280" s="12" t="s">
        <v>80</v>
      </c>
      <c r="AY280" s="216" t="s">
        <v>149</v>
      </c>
    </row>
    <row r="281" spans="2:51" s="12" customFormat="1" ht="11.25">
      <c r="B281" s="205"/>
      <c r="C281" s="206"/>
      <c r="D281" s="207" t="s">
        <v>208</v>
      </c>
      <c r="E281" s="208" t="s">
        <v>1</v>
      </c>
      <c r="F281" s="209" t="s">
        <v>846</v>
      </c>
      <c r="G281" s="206"/>
      <c r="H281" s="210">
        <v>15.488</v>
      </c>
      <c r="I281" s="211"/>
      <c r="J281" s="206"/>
      <c r="K281" s="206"/>
      <c r="L281" s="212"/>
      <c r="M281" s="213"/>
      <c r="N281" s="214"/>
      <c r="O281" s="214"/>
      <c r="P281" s="214"/>
      <c r="Q281" s="214"/>
      <c r="R281" s="214"/>
      <c r="S281" s="214"/>
      <c r="T281" s="215"/>
      <c r="AT281" s="216" t="s">
        <v>208</v>
      </c>
      <c r="AU281" s="216" t="s">
        <v>89</v>
      </c>
      <c r="AV281" s="12" t="s">
        <v>89</v>
      </c>
      <c r="AW281" s="12" t="s">
        <v>36</v>
      </c>
      <c r="AX281" s="12" t="s">
        <v>80</v>
      </c>
      <c r="AY281" s="216" t="s">
        <v>149</v>
      </c>
    </row>
    <row r="282" spans="2:51" s="13" customFormat="1" ht="11.25">
      <c r="B282" s="217"/>
      <c r="C282" s="218"/>
      <c r="D282" s="207" t="s">
        <v>208</v>
      </c>
      <c r="E282" s="219" t="s">
        <v>1</v>
      </c>
      <c r="F282" s="220" t="s">
        <v>847</v>
      </c>
      <c r="G282" s="218"/>
      <c r="H282" s="219" t="s">
        <v>1</v>
      </c>
      <c r="I282" s="221"/>
      <c r="J282" s="218"/>
      <c r="K282" s="218"/>
      <c r="L282" s="222"/>
      <c r="M282" s="223"/>
      <c r="N282" s="224"/>
      <c r="O282" s="224"/>
      <c r="P282" s="224"/>
      <c r="Q282" s="224"/>
      <c r="R282" s="224"/>
      <c r="S282" s="224"/>
      <c r="T282" s="225"/>
      <c r="AT282" s="226" t="s">
        <v>208</v>
      </c>
      <c r="AU282" s="226" t="s">
        <v>89</v>
      </c>
      <c r="AV282" s="13" t="s">
        <v>21</v>
      </c>
      <c r="AW282" s="13" t="s">
        <v>36</v>
      </c>
      <c r="AX282" s="13" t="s">
        <v>80</v>
      </c>
      <c r="AY282" s="226" t="s">
        <v>149</v>
      </c>
    </row>
    <row r="283" spans="2:51" s="12" customFormat="1" ht="11.25">
      <c r="B283" s="205"/>
      <c r="C283" s="206"/>
      <c r="D283" s="207" t="s">
        <v>208</v>
      </c>
      <c r="E283" s="208" t="s">
        <v>1</v>
      </c>
      <c r="F283" s="209" t="s">
        <v>848</v>
      </c>
      <c r="G283" s="206"/>
      <c r="H283" s="210">
        <v>0.3</v>
      </c>
      <c r="I283" s="211"/>
      <c r="J283" s="206"/>
      <c r="K283" s="206"/>
      <c r="L283" s="212"/>
      <c r="M283" s="213"/>
      <c r="N283" s="214"/>
      <c r="O283" s="214"/>
      <c r="P283" s="214"/>
      <c r="Q283" s="214"/>
      <c r="R283" s="214"/>
      <c r="S283" s="214"/>
      <c r="T283" s="215"/>
      <c r="AT283" s="216" t="s">
        <v>208</v>
      </c>
      <c r="AU283" s="216" t="s">
        <v>89</v>
      </c>
      <c r="AV283" s="12" t="s">
        <v>89</v>
      </c>
      <c r="AW283" s="12" t="s">
        <v>36</v>
      </c>
      <c r="AX283" s="12" t="s">
        <v>80</v>
      </c>
      <c r="AY283" s="216" t="s">
        <v>149</v>
      </c>
    </row>
    <row r="284" spans="2:51" s="12" customFormat="1" ht="11.25">
      <c r="B284" s="205"/>
      <c r="C284" s="206"/>
      <c r="D284" s="207" t="s">
        <v>208</v>
      </c>
      <c r="E284" s="208" t="s">
        <v>1</v>
      </c>
      <c r="F284" s="209" t="s">
        <v>849</v>
      </c>
      <c r="G284" s="206"/>
      <c r="H284" s="210">
        <v>0.36</v>
      </c>
      <c r="I284" s="211"/>
      <c r="J284" s="206"/>
      <c r="K284" s="206"/>
      <c r="L284" s="212"/>
      <c r="M284" s="213"/>
      <c r="N284" s="214"/>
      <c r="O284" s="214"/>
      <c r="P284" s="214"/>
      <c r="Q284" s="214"/>
      <c r="R284" s="214"/>
      <c r="S284" s="214"/>
      <c r="T284" s="215"/>
      <c r="AT284" s="216" t="s">
        <v>208</v>
      </c>
      <c r="AU284" s="216" t="s">
        <v>89</v>
      </c>
      <c r="AV284" s="12" t="s">
        <v>89</v>
      </c>
      <c r="AW284" s="12" t="s">
        <v>36</v>
      </c>
      <c r="AX284" s="12" t="s">
        <v>80</v>
      </c>
      <c r="AY284" s="216" t="s">
        <v>149</v>
      </c>
    </row>
    <row r="285" spans="2:51" s="12" customFormat="1" ht="11.25">
      <c r="B285" s="205"/>
      <c r="C285" s="206"/>
      <c r="D285" s="207" t="s">
        <v>208</v>
      </c>
      <c r="E285" s="208" t="s">
        <v>1</v>
      </c>
      <c r="F285" s="209" t="s">
        <v>850</v>
      </c>
      <c r="G285" s="206"/>
      <c r="H285" s="210">
        <v>0.346</v>
      </c>
      <c r="I285" s="211"/>
      <c r="J285" s="206"/>
      <c r="K285" s="206"/>
      <c r="L285" s="212"/>
      <c r="M285" s="213"/>
      <c r="N285" s="214"/>
      <c r="O285" s="214"/>
      <c r="P285" s="214"/>
      <c r="Q285" s="214"/>
      <c r="R285" s="214"/>
      <c r="S285" s="214"/>
      <c r="T285" s="215"/>
      <c r="AT285" s="216" t="s">
        <v>208</v>
      </c>
      <c r="AU285" s="216" t="s">
        <v>89</v>
      </c>
      <c r="AV285" s="12" t="s">
        <v>89</v>
      </c>
      <c r="AW285" s="12" t="s">
        <v>36</v>
      </c>
      <c r="AX285" s="12" t="s">
        <v>80</v>
      </c>
      <c r="AY285" s="216" t="s">
        <v>149</v>
      </c>
    </row>
    <row r="286" spans="2:51" s="14" customFormat="1" ht="11.25">
      <c r="B286" s="227"/>
      <c r="C286" s="228"/>
      <c r="D286" s="207" t="s">
        <v>208</v>
      </c>
      <c r="E286" s="229" t="s">
        <v>1</v>
      </c>
      <c r="F286" s="230" t="s">
        <v>229</v>
      </c>
      <c r="G286" s="228"/>
      <c r="H286" s="231">
        <v>188.735</v>
      </c>
      <c r="I286" s="232"/>
      <c r="J286" s="228"/>
      <c r="K286" s="228"/>
      <c r="L286" s="233"/>
      <c r="M286" s="234"/>
      <c r="N286" s="235"/>
      <c r="O286" s="235"/>
      <c r="P286" s="235"/>
      <c r="Q286" s="235"/>
      <c r="R286" s="235"/>
      <c r="S286" s="235"/>
      <c r="T286" s="236"/>
      <c r="AT286" s="237" t="s">
        <v>208</v>
      </c>
      <c r="AU286" s="237" t="s">
        <v>89</v>
      </c>
      <c r="AV286" s="14" t="s">
        <v>156</v>
      </c>
      <c r="AW286" s="14" t="s">
        <v>36</v>
      </c>
      <c r="AX286" s="14" t="s">
        <v>21</v>
      </c>
      <c r="AY286" s="237" t="s">
        <v>149</v>
      </c>
    </row>
    <row r="287" spans="2:65" s="1" customFormat="1" ht="24" customHeight="1">
      <c r="B287" s="34"/>
      <c r="C287" s="192" t="s">
        <v>334</v>
      </c>
      <c r="D287" s="192" t="s">
        <v>151</v>
      </c>
      <c r="E287" s="193" t="s">
        <v>851</v>
      </c>
      <c r="F287" s="194" t="s">
        <v>852</v>
      </c>
      <c r="G287" s="195" t="s">
        <v>206</v>
      </c>
      <c r="H287" s="196">
        <v>731.995</v>
      </c>
      <c r="I287" s="197"/>
      <c r="J287" s="198">
        <f>ROUND(I287*H287,2)</f>
        <v>0</v>
      </c>
      <c r="K287" s="194" t="s">
        <v>155</v>
      </c>
      <c r="L287" s="38"/>
      <c r="M287" s="199" t="s">
        <v>1</v>
      </c>
      <c r="N287" s="200" t="s">
        <v>45</v>
      </c>
      <c r="O287" s="66"/>
      <c r="P287" s="201">
        <f>O287*H287</f>
        <v>0</v>
      </c>
      <c r="Q287" s="201">
        <v>0.00251</v>
      </c>
      <c r="R287" s="201">
        <f>Q287*H287</f>
        <v>1.8373074500000002</v>
      </c>
      <c r="S287" s="201">
        <v>0</v>
      </c>
      <c r="T287" s="202">
        <f>S287*H287</f>
        <v>0</v>
      </c>
      <c r="AR287" s="203" t="s">
        <v>156</v>
      </c>
      <c r="AT287" s="203" t="s">
        <v>151</v>
      </c>
      <c r="AU287" s="203" t="s">
        <v>89</v>
      </c>
      <c r="AY287" s="17" t="s">
        <v>149</v>
      </c>
      <c r="BE287" s="204">
        <f>IF(N287="základní",J287,0)</f>
        <v>0</v>
      </c>
      <c r="BF287" s="204">
        <f>IF(N287="snížená",J287,0)</f>
        <v>0</v>
      </c>
      <c r="BG287" s="204">
        <f>IF(N287="zákl. přenesená",J287,0)</f>
        <v>0</v>
      </c>
      <c r="BH287" s="204">
        <f>IF(N287="sníž. přenesená",J287,0)</f>
        <v>0</v>
      </c>
      <c r="BI287" s="204">
        <f>IF(N287="nulová",J287,0)</f>
        <v>0</v>
      </c>
      <c r="BJ287" s="17" t="s">
        <v>21</v>
      </c>
      <c r="BK287" s="204">
        <f>ROUND(I287*H287,2)</f>
        <v>0</v>
      </c>
      <c r="BL287" s="17" t="s">
        <v>156</v>
      </c>
      <c r="BM287" s="203" t="s">
        <v>853</v>
      </c>
    </row>
    <row r="288" spans="2:51" s="12" customFormat="1" ht="11.25">
      <c r="B288" s="205"/>
      <c r="C288" s="206"/>
      <c r="D288" s="207" t="s">
        <v>208</v>
      </c>
      <c r="E288" s="208" t="s">
        <v>1</v>
      </c>
      <c r="F288" s="209" t="s">
        <v>854</v>
      </c>
      <c r="G288" s="206"/>
      <c r="H288" s="210">
        <v>102.06</v>
      </c>
      <c r="I288" s="211"/>
      <c r="J288" s="206"/>
      <c r="K288" s="206"/>
      <c r="L288" s="212"/>
      <c r="M288" s="213"/>
      <c r="N288" s="214"/>
      <c r="O288" s="214"/>
      <c r="P288" s="214"/>
      <c r="Q288" s="214"/>
      <c r="R288" s="214"/>
      <c r="S288" s="214"/>
      <c r="T288" s="215"/>
      <c r="AT288" s="216" t="s">
        <v>208</v>
      </c>
      <c r="AU288" s="216" t="s">
        <v>89</v>
      </c>
      <c r="AV288" s="12" t="s">
        <v>89</v>
      </c>
      <c r="AW288" s="12" t="s">
        <v>36</v>
      </c>
      <c r="AX288" s="12" t="s">
        <v>80</v>
      </c>
      <c r="AY288" s="216" t="s">
        <v>149</v>
      </c>
    </row>
    <row r="289" spans="2:51" s="12" customFormat="1" ht="11.25">
      <c r="B289" s="205"/>
      <c r="C289" s="206"/>
      <c r="D289" s="207" t="s">
        <v>208</v>
      </c>
      <c r="E289" s="208" t="s">
        <v>1</v>
      </c>
      <c r="F289" s="209" t="s">
        <v>855</v>
      </c>
      <c r="G289" s="206"/>
      <c r="H289" s="210">
        <v>497.075</v>
      </c>
      <c r="I289" s="211"/>
      <c r="J289" s="206"/>
      <c r="K289" s="206"/>
      <c r="L289" s="212"/>
      <c r="M289" s="213"/>
      <c r="N289" s="214"/>
      <c r="O289" s="214"/>
      <c r="P289" s="214"/>
      <c r="Q289" s="214"/>
      <c r="R289" s="214"/>
      <c r="S289" s="214"/>
      <c r="T289" s="215"/>
      <c r="AT289" s="216" t="s">
        <v>208</v>
      </c>
      <c r="AU289" s="216" t="s">
        <v>89</v>
      </c>
      <c r="AV289" s="12" t="s">
        <v>89</v>
      </c>
      <c r="AW289" s="12" t="s">
        <v>36</v>
      </c>
      <c r="AX289" s="12" t="s">
        <v>80</v>
      </c>
      <c r="AY289" s="216" t="s">
        <v>149</v>
      </c>
    </row>
    <row r="290" spans="2:51" s="12" customFormat="1" ht="11.25">
      <c r="B290" s="205"/>
      <c r="C290" s="206"/>
      <c r="D290" s="207" t="s">
        <v>208</v>
      </c>
      <c r="E290" s="208" t="s">
        <v>1</v>
      </c>
      <c r="F290" s="209" t="s">
        <v>856</v>
      </c>
      <c r="G290" s="206"/>
      <c r="H290" s="210">
        <v>0.885</v>
      </c>
      <c r="I290" s="211"/>
      <c r="J290" s="206"/>
      <c r="K290" s="206"/>
      <c r="L290" s="212"/>
      <c r="M290" s="213"/>
      <c r="N290" s="214"/>
      <c r="O290" s="214"/>
      <c r="P290" s="214"/>
      <c r="Q290" s="214"/>
      <c r="R290" s="214"/>
      <c r="S290" s="214"/>
      <c r="T290" s="215"/>
      <c r="AT290" s="216" t="s">
        <v>208</v>
      </c>
      <c r="AU290" s="216" t="s">
        <v>89</v>
      </c>
      <c r="AV290" s="12" t="s">
        <v>89</v>
      </c>
      <c r="AW290" s="12" t="s">
        <v>36</v>
      </c>
      <c r="AX290" s="12" t="s">
        <v>80</v>
      </c>
      <c r="AY290" s="216" t="s">
        <v>149</v>
      </c>
    </row>
    <row r="291" spans="2:51" s="12" customFormat="1" ht="11.25">
      <c r="B291" s="205"/>
      <c r="C291" s="206"/>
      <c r="D291" s="207" t="s">
        <v>208</v>
      </c>
      <c r="E291" s="208" t="s">
        <v>1</v>
      </c>
      <c r="F291" s="209" t="s">
        <v>857</v>
      </c>
      <c r="G291" s="206"/>
      <c r="H291" s="210">
        <v>21.96</v>
      </c>
      <c r="I291" s="211"/>
      <c r="J291" s="206"/>
      <c r="K291" s="206"/>
      <c r="L291" s="212"/>
      <c r="M291" s="213"/>
      <c r="N291" s="214"/>
      <c r="O291" s="214"/>
      <c r="P291" s="214"/>
      <c r="Q291" s="214"/>
      <c r="R291" s="214"/>
      <c r="S291" s="214"/>
      <c r="T291" s="215"/>
      <c r="AT291" s="216" t="s">
        <v>208</v>
      </c>
      <c r="AU291" s="216" t="s">
        <v>89</v>
      </c>
      <c r="AV291" s="12" t="s">
        <v>89</v>
      </c>
      <c r="AW291" s="12" t="s">
        <v>36</v>
      </c>
      <c r="AX291" s="12" t="s">
        <v>80</v>
      </c>
      <c r="AY291" s="216" t="s">
        <v>149</v>
      </c>
    </row>
    <row r="292" spans="2:51" s="12" customFormat="1" ht="11.25">
      <c r="B292" s="205"/>
      <c r="C292" s="206"/>
      <c r="D292" s="207" t="s">
        <v>208</v>
      </c>
      <c r="E292" s="208" t="s">
        <v>1</v>
      </c>
      <c r="F292" s="209" t="s">
        <v>858</v>
      </c>
      <c r="G292" s="206"/>
      <c r="H292" s="210">
        <v>103.25</v>
      </c>
      <c r="I292" s="211"/>
      <c r="J292" s="206"/>
      <c r="K292" s="206"/>
      <c r="L292" s="212"/>
      <c r="M292" s="213"/>
      <c r="N292" s="214"/>
      <c r="O292" s="214"/>
      <c r="P292" s="214"/>
      <c r="Q292" s="214"/>
      <c r="R292" s="214"/>
      <c r="S292" s="214"/>
      <c r="T292" s="215"/>
      <c r="AT292" s="216" t="s">
        <v>208</v>
      </c>
      <c r="AU292" s="216" t="s">
        <v>89</v>
      </c>
      <c r="AV292" s="12" t="s">
        <v>89</v>
      </c>
      <c r="AW292" s="12" t="s">
        <v>36</v>
      </c>
      <c r="AX292" s="12" t="s">
        <v>80</v>
      </c>
      <c r="AY292" s="216" t="s">
        <v>149</v>
      </c>
    </row>
    <row r="293" spans="2:51" s="12" customFormat="1" ht="11.25">
      <c r="B293" s="205"/>
      <c r="C293" s="206"/>
      <c r="D293" s="207" t="s">
        <v>208</v>
      </c>
      <c r="E293" s="208" t="s">
        <v>1</v>
      </c>
      <c r="F293" s="209" t="s">
        <v>856</v>
      </c>
      <c r="G293" s="206"/>
      <c r="H293" s="210">
        <v>0.885</v>
      </c>
      <c r="I293" s="211"/>
      <c r="J293" s="206"/>
      <c r="K293" s="206"/>
      <c r="L293" s="212"/>
      <c r="M293" s="213"/>
      <c r="N293" s="214"/>
      <c r="O293" s="214"/>
      <c r="P293" s="214"/>
      <c r="Q293" s="214"/>
      <c r="R293" s="214"/>
      <c r="S293" s="214"/>
      <c r="T293" s="215"/>
      <c r="AT293" s="216" t="s">
        <v>208</v>
      </c>
      <c r="AU293" s="216" t="s">
        <v>89</v>
      </c>
      <c r="AV293" s="12" t="s">
        <v>89</v>
      </c>
      <c r="AW293" s="12" t="s">
        <v>36</v>
      </c>
      <c r="AX293" s="12" t="s">
        <v>80</v>
      </c>
      <c r="AY293" s="216" t="s">
        <v>149</v>
      </c>
    </row>
    <row r="294" spans="2:51" s="13" customFormat="1" ht="11.25">
      <c r="B294" s="217"/>
      <c r="C294" s="218"/>
      <c r="D294" s="207" t="s">
        <v>208</v>
      </c>
      <c r="E294" s="219" t="s">
        <v>1</v>
      </c>
      <c r="F294" s="220" t="s">
        <v>847</v>
      </c>
      <c r="G294" s="218"/>
      <c r="H294" s="219" t="s">
        <v>1</v>
      </c>
      <c r="I294" s="221"/>
      <c r="J294" s="218"/>
      <c r="K294" s="218"/>
      <c r="L294" s="222"/>
      <c r="M294" s="223"/>
      <c r="N294" s="224"/>
      <c r="O294" s="224"/>
      <c r="P294" s="224"/>
      <c r="Q294" s="224"/>
      <c r="R294" s="224"/>
      <c r="S294" s="224"/>
      <c r="T294" s="225"/>
      <c r="AT294" s="226" t="s">
        <v>208</v>
      </c>
      <c r="AU294" s="226" t="s">
        <v>89</v>
      </c>
      <c r="AV294" s="13" t="s">
        <v>21</v>
      </c>
      <c r="AW294" s="13" t="s">
        <v>36</v>
      </c>
      <c r="AX294" s="13" t="s">
        <v>80</v>
      </c>
      <c r="AY294" s="226" t="s">
        <v>149</v>
      </c>
    </row>
    <row r="295" spans="2:51" s="12" customFormat="1" ht="11.25">
      <c r="B295" s="205"/>
      <c r="C295" s="206"/>
      <c r="D295" s="207" t="s">
        <v>208</v>
      </c>
      <c r="E295" s="208" t="s">
        <v>1</v>
      </c>
      <c r="F295" s="209" t="s">
        <v>859</v>
      </c>
      <c r="G295" s="206"/>
      <c r="H295" s="210">
        <v>0.6</v>
      </c>
      <c r="I295" s="211"/>
      <c r="J295" s="206"/>
      <c r="K295" s="206"/>
      <c r="L295" s="212"/>
      <c r="M295" s="213"/>
      <c r="N295" s="214"/>
      <c r="O295" s="214"/>
      <c r="P295" s="214"/>
      <c r="Q295" s="214"/>
      <c r="R295" s="214"/>
      <c r="S295" s="214"/>
      <c r="T295" s="215"/>
      <c r="AT295" s="216" t="s">
        <v>208</v>
      </c>
      <c r="AU295" s="216" t="s">
        <v>89</v>
      </c>
      <c r="AV295" s="12" t="s">
        <v>89</v>
      </c>
      <c r="AW295" s="12" t="s">
        <v>36</v>
      </c>
      <c r="AX295" s="12" t="s">
        <v>80</v>
      </c>
      <c r="AY295" s="216" t="s">
        <v>149</v>
      </c>
    </row>
    <row r="296" spans="2:51" s="12" customFormat="1" ht="11.25">
      <c r="B296" s="205"/>
      <c r="C296" s="206"/>
      <c r="D296" s="207" t="s">
        <v>208</v>
      </c>
      <c r="E296" s="208" t="s">
        <v>1</v>
      </c>
      <c r="F296" s="209" t="s">
        <v>860</v>
      </c>
      <c r="G296" s="206"/>
      <c r="H296" s="210">
        <v>2.4</v>
      </c>
      <c r="I296" s="211"/>
      <c r="J296" s="206"/>
      <c r="K296" s="206"/>
      <c r="L296" s="212"/>
      <c r="M296" s="213"/>
      <c r="N296" s="214"/>
      <c r="O296" s="214"/>
      <c r="P296" s="214"/>
      <c r="Q296" s="214"/>
      <c r="R296" s="214"/>
      <c r="S296" s="214"/>
      <c r="T296" s="215"/>
      <c r="AT296" s="216" t="s">
        <v>208</v>
      </c>
      <c r="AU296" s="216" t="s">
        <v>89</v>
      </c>
      <c r="AV296" s="12" t="s">
        <v>89</v>
      </c>
      <c r="AW296" s="12" t="s">
        <v>36</v>
      </c>
      <c r="AX296" s="12" t="s">
        <v>80</v>
      </c>
      <c r="AY296" s="216" t="s">
        <v>149</v>
      </c>
    </row>
    <row r="297" spans="2:51" s="12" customFormat="1" ht="11.25">
      <c r="B297" s="205"/>
      <c r="C297" s="206"/>
      <c r="D297" s="207" t="s">
        <v>208</v>
      </c>
      <c r="E297" s="208" t="s">
        <v>1</v>
      </c>
      <c r="F297" s="209" t="s">
        <v>861</v>
      </c>
      <c r="G297" s="206"/>
      <c r="H297" s="210">
        <v>2.88</v>
      </c>
      <c r="I297" s="211"/>
      <c r="J297" s="206"/>
      <c r="K297" s="206"/>
      <c r="L297" s="212"/>
      <c r="M297" s="213"/>
      <c r="N297" s="214"/>
      <c r="O297" s="214"/>
      <c r="P297" s="214"/>
      <c r="Q297" s="214"/>
      <c r="R297" s="214"/>
      <c r="S297" s="214"/>
      <c r="T297" s="215"/>
      <c r="AT297" s="216" t="s">
        <v>208</v>
      </c>
      <c r="AU297" s="216" t="s">
        <v>89</v>
      </c>
      <c r="AV297" s="12" t="s">
        <v>89</v>
      </c>
      <c r="AW297" s="12" t="s">
        <v>36</v>
      </c>
      <c r="AX297" s="12" t="s">
        <v>80</v>
      </c>
      <c r="AY297" s="216" t="s">
        <v>149</v>
      </c>
    </row>
    <row r="298" spans="2:51" s="14" customFormat="1" ht="11.25">
      <c r="B298" s="227"/>
      <c r="C298" s="228"/>
      <c r="D298" s="207" t="s">
        <v>208</v>
      </c>
      <c r="E298" s="229" t="s">
        <v>1</v>
      </c>
      <c r="F298" s="230" t="s">
        <v>229</v>
      </c>
      <c r="G298" s="228"/>
      <c r="H298" s="231">
        <v>731.995</v>
      </c>
      <c r="I298" s="232"/>
      <c r="J298" s="228"/>
      <c r="K298" s="228"/>
      <c r="L298" s="233"/>
      <c r="M298" s="234"/>
      <c r="N298" s="235"/>
      <c r="O298" s="235"/>
      <c r="P298" s="235"/>
      <c r="Q298" s="235"/>
      <c r="R298" s="235"/>
      <c r="S298" s="235"/>
      <c r="T298" s="236"/>
      <c r="AT298" s="237" t="s">
        <v>208</v>
      </c>
      <c r="AU298" s="237" t="s">
        <v>89</v>
      </c>
      <c r="AV298" s="14" t="s">
        <v>156</v>
      </c>
      <c r="AW298" s="14" t="s">
        <v>36</v>
      </c>
      <c r="AX298" s="14" t="s">
        <v>21</v>
      </c>
      <c r="AY298" s="237" t="s">
        <v>149</v>
      </c>
    </row>
    <row r="299" spans="2:65" s="1" customFormat="1" ht="24" customHeight="1">
      <c r="B299" s="34"/>
      <c r="C299" s="192" t="s">
        <v>338</v>
      </c>
      <c r="D299" s="192" t="s">
        <v>151</v>
      </c>
      <c r="E299" s="193" t="s">
        <v>862</v>
      </c>
      <c r="F299" s="194" t="s">
        <v>863</v>
      </c>
      <c r="G299" s="195" t="s">
        <v>206</v>
      </c>
      <c r="H299" s="196">
        <v>731.995</v>
      </c>
      <c r="I299" s="197"/>
      <c r="J299" s="198">
        <f>ROUND(I299*H299,2)</f>
        <v>0</v>
      </c>
      <c r="K299" s="194" t="s">
        <v>155</v>
      </c>
      <c r="L299" s="38"/>
      <c r="M299" s="199" t="s">
        <v>1</v>
      </c>
      <c r="N299" s="200" t="s">
        <v>45</v>
      </c>
      <c r="O299" s="66"/>
      <c r="P299" s="201">
        <f>O299*H299</f>
        <v>0</v>
      </c>
      <c r="Q299" s="201">
        <v>0</v>
      </c>
      <c r="R299" s="201">
        <f>Q299*H299</f>
        <v>0</v>
      </c>
      <c r="S299" s="201">
        <v>0</v>
      </c>
      <c r="T299" s="202">
        <f>S299*H299</f>
        <v>0</v>
      </c>
      <c r="AR299" s="203" t="s">
        <v>156</v>
      </c>
      <c r="AT299" s="203" t="s">
        <v>151</v>
      </c>
      <c r="AU299" s="203" t="s">
        <v>89</v>
      </c>
      <c r="AY299" s="17" t="s">
        <v>149</v>
      </c>
      <c r="BE299" s="204">
        <f>IF(N299="základní",J299,0)</f>
        <v>0</v>
      </c>
      <c r="BF299" s="204">
        <f>IF(N299="snížená",J299,0)</f>
        <v>0</v>
      </c>
      <c r="BG299" s="204">
        <f>IF(N299="zákl. přenesená",J299,0)</f>
        <v>0</v>
      </c>
      <c r="BH299" s="204">
        <f>IF(N299="sníž. přenesená",J299,0)</f>
        <v>0</v>
      </c>
      <c r="BI299" s="204">
        <f>IF(N299="nulová",J299,0)</f>
        <v>0</v>
      </c>
      <c r="BJ299" s="17" t="s">
        <v>21</v>
      </c>
      <c r="BK299" s="204">
        <f>ROUND(I299*H299,2)</f>
        <v>0</v>
      </c>
      <c r="BL299" s="17" t="s">
        <v>156</v>
      </c>
      <c r="BM299" s="203" t="s">
        <v>864</v>
      </c>
    </row>
    <row r="300" spans="2:65" s="1" customFormat="1" ht="24" customHeight="1">
      <c r="B300" s="34"/>
      <c r="C300" s="192" t="s">
        <v>342</v>
      </c>
      <c r="D300" s="192" t="s">
        <v>151</v>
      </c>
      <c r="E300" s="193" t="s">
        <v>865</v>
      </c>
      <c r="F300" s="194" t="s">
        <v>866</v>
      </c>
      <c r="G300" s="195" t="s">
        <v>367</v>
      </c>
      <c r="H300" s="196">
        <v>10.924</v>
      </c>
      <c r="I300" s="197"/>
      <c r="J300" s="198">
        <f>ROUND(I300*H300,2)</f>
        <v>0</v>
      </c>
      <c r="K300" s="194" t="s">
        <v>155</v>
      </c>
      <c r="L300" s="38"/>
      <c r="M300" s="199" t="s">
        <v>1</v>
      </c>
      <c r="N300" s="200" t="s">
        <v>45</v>
      </c>
      <c r="O300" s="66"/>
      <c r="P300" s="201">
        <f>O300*H300</f>
        <v>0</v>
      </c>
      <c r="Q300" s="201">
        <v>1.04331</v>
      </c>
      <c r="R300" s="201">
        <f>Q300*H300</f>
        <v>11.39711844</v>
      </c>
      <c r="S300" s="201">
        <v>0</v>
      </c>
      <c r="T300" s="202">
        <f>S300*H300</f>
        <v>0</v>
      </c>
      <c r="AR300" s="203" t="s">
        <v>156</v>
      </c>
      <c r="AT300" s="203" t="s">
        <v>151</v>
      </c>
      <c r="AU300" s="203" t="s">
        <v>89</v>
      </c>
      <c r="AY300" s="17" t="s">
        <v>149</v>
      </c>
      <c r="BE300" s="204">
        <f>IF(N300="základní",J300,0)</f>
        <v>0</v>
      </c>
      <c r="BF300" s="204">
        <f>IF(N300="snížená",J300,0)</f>
        <v>0</v>
      </c>
      <c r="BG300" s="204">
        <f>IF(N300="zákl. přenesená",J300,0)</f>
        <v>0</v>
      </c>
      <c r="BH300" s="204">
        <f>IF(N300="sníž. přenesená",J300,0)</f>
        <v>0</v>
      </c>
      <c r="BI300" s="204">
        <f>IF(N300="nulová",J300,0)</f>
        <v>0</v>
      </c>
      <c r="BJ300" s="17" t="s">
        <v>21</v>
      </c>
      <c r="BK300" s="204">
        <f>ROUND(I300*H300,2)</f>
        <v>0</v>
      </c>
      <c r="BL300" s="17" t="s">
        <v>156</v>
      </c>
      <c r="BM300" s="203" t="s">
        <v>867</v>
      </c>
    </row>
    <row r="301" spans="2:51" s="12" customFormat="1" ht="11.25">
      <c r="B301" s="205"/>
      <c r="C301" s="206"/>
      <c r="D301" s="207" t="s">
        <v>208</v>
      </c>
      <c r="E301" s="208" t="s">
        <v>1</v>
      </c>
      <c r="F301" s="209" t="s">
        <v>868</v>
      </c>
      <c r="G301" s="206"/>
      <c r="H301" s="210">
        <v>10.924</v>
      </c>
      <c r="I301" s="211"/>
      <c r="J301" s="206"/>
      <c r="K301" s="206"/>
      <c r="L301" s="212"/>
      <c r="M301" s="213"/>
      <c r="N301" s="214"/>
      <c r="O301" s="214"/>
      <c r="P301" s="214"/>
      <c r="Q301" s="214"/>
      <c r="R301" s="214"/>
      <c r="S301" s="214"/>
      <c r="T301" s="215"/>
      <c r="AT301" s="216" t="s">
        <v>208</v>
      </c>
      <c r="AU301" s="216" t="s">
        <v>89</v>
      </c>
      <c r="AV301" s="12" t="s">
        <v>89</v>
      </c>
      <c r="AW301" s="12" t="s">
        <v>36</v>
      </c>
      <c r="AX301" s="12" t="s">
        <v>21</v>
      </c>
      <c r="AY301" s="216" t="s">
        <v>149</v>
      </c>
    </row>
    <row r="302" spans="2:65" s="1" customFormat="1" ht="24" customHeight="1">
      <c r="B302" s="34"/>
      <c r="C302" s="192" t="s">
        <v>346</v>
      </c>
      <c r="D302" s="192" t="s">
        <v>151</v>
      </c>
      <c r="E302" s="193" t="s">
        <v>869</v>
      </c>
      <c r="F302" s="194" t="s">
        <v>870</v>
      </c>
      <c r="G302" s="195" t="s">
        <v>256</v>
      </c>
      <c r="H302" s="196">
        <v>186.59</v>
      </c>
      <c r="I302" s="197"/>
      <c r="J302" s="198">
        <f>ROUND(I302*H302,2)</f>
        <v>0</v>
      </c>
      <c r="K302" s="194" t="s">
        <v>155</v>
      </c>
      <c r="L302" s="38"/>
      <c r="M302" s="199" t="s">
        <v>1</v>
      </c>
      <c r="N302" s="200" t="s">
        <v>45</v>
      </c>
      <c r="O302" s="66"/>
      <c r="P302" s="201">
        <f>O302*H302</f>
        <v>0</v>
      </c>
      <c r="Q302" s="201">
        <v>2.0875</v>
      </c>
      <c r="R302" s="201">
        <f>Q302*H302</f>
        <v>389.506625</v>
      </c>
      <c r="S302" s="201">
        <v>0</v>
      </c>
      <c r="T302" s="202">
        <f>S302*H302</f>
        <v>0</v>
      </c>
      <c r="AR302" s="203" t="s">
        <v>156</v>
      </c>
      <c r="AT302" s="203" t="s">
        <v>151</v>
      </c>
      <c r="AU302" s="203" t="s">
        <v>89</v>
      </c>
      <c r="AY302" s="17" t="s">
        <v>149</v>
      </c>
      <c r="BE302" s="204">
        <f>IF(N302="základní",J302,0)</f>
        <v>0</v>
      </c>
      <c r="BF302" s="204">
        <f>IF(N302="snížená",J302,0)</f>
        <v>0</v>
      </c>
      <c r="BG302" s="204">
        <f>IF(N302="zákl. přenesená",J302,0)</f>
        <v>0</v>
      </c>
      <c r="BH302" s="204">
        <f>IF(N302="sníž. přenesená",J302,0)</f>
        <v>0</v>
      </c>
      <c r="BI302" s="204">
        <f>IF(N302="nulová",J302,0)</f>
        <v>0</v>
      </c>
      <c r="BJ302" s="17" t="s">
        <v>21</v>
      </c>
      <c r="BK302" s="204">
        <f>ROUND(I302*H302,2)</f>
        <v>0</v>
      </c>
      <c r="BL302" s="17" t="s">
        <v>156</v>
      </c>
      <c r="BM302" s="203" t="s">
        <v>871</v>
      </c>
    </row>
    <row r="303" spans="2:51" s="12" customFormat="1" ht="11.25">
      <c r="B303" s="205"/>
      <c r="C303" s="206"/>
      <c r="D303" s="207" t="s">
        <v>208</v>
      </c>
      <c r="E303" s="208" t="s">
        <v>1</v>
      </c>
      <c r="F303" s="209" t="s">
        <v>872</v>
      </c>
      <c r="G303" s="206"/>
      <c r="H303" s="210">
        <v>240.955</v>
      </c>
      <c r="I303" s="211"/>
      <c r="J303" s="206"/>
      <c r="K303" s="206"/>
      <c r="L303" s="212"/>
      <c r="M303" s="213"/>
      <c r="N303" s="214"/>
      <c r="O303" s="214"/>
      <c r="P303" s="214"/>
      <c r="Q303" s="214"/>
      <c r="R303" s="214"/>
      <c r="S303" s="214"/>
      <c r="T303" s="215"/>
      <c r="AT303" s="216" t="s">
        <v>208</v>
      </c>
      <c r="AU303" s="216" t="s">
        <v>89</v>
      </c>
      <c r="AV303" s="12" t="s">
        <v>89</v>
      </c>
      <c r="AW303" s="12" t="s">
        <v>36</v>
      </c>
      <c r="AX303" s="12" t="s">
        <v>80</v>
      </c>
      <c r="AY303" s="216" t="s">
        <v>149</v>
      </c>
    </row>
    <row r="304" spans="2:51" s="12" customFormat="1" ht="11.25">
      <c r="B304" s="205"/>
      <c r="C304" s="206"/>
      <c r="D304" s="207" t="s">
        <v>208</v>
      </c>
      <c r="E304" s="208" t="s">
        <v>1</v>
      </c>
      <c r="F304" s="209" t="s">
        <v>873</v>
      </c>
      <c r="G304" s="206"/>
      <c r="H304" s="210">
        <v>-80.88</v>
      </c>
      <c r="I304" s="211"/>
      <c r="J304" s="206"/>
      <c r="K304" s="206"/>
      <c r="L304" s="212"/>
      <c r="M304" s="213"/>
      <c r="N304" s="214"/>
      <c r="O304" s="214"/>
      <c r="P304" s="214"/>
      <c r="Q304" s="214"/>
      <c r="R304" s="214"/>
      <c r="S304" s="214"/>
      <c r="T304" s="215"/>
      <c r="AT304" s="216" t="s">
        <v>208</v>
      </c>
      <c r="AU304" s="216" t="s">
        <v>89</v>
      </c>
      <c r="AV304" s="12" t="s">
        <v>89</v>
      </c>
      <c r="AW304" s="12" t="s">
        <v>36</v>
      </c>
      <c r="AX304" s="12" t="s">
        <v>80</v>
      </c>
      <c r="AY304" s="216" t="s">
        <v>149</v>
      </c>
    </row>
    <row r="305" spans="2:51" s="12" customFormat="1" ht="11.25">
      <c r="B305" s="205"/>
      <c r="C305" s="206"/>
      <c r="D305" s="207" t="s">
        <v>208</v>
      </c>
      <c r="E305" s="208" t="s">
        <v>1</v>
      </c>
      <c r="F305" s="209" t="s">
        <v>874</v>
      </c>
      <c r="G305" s="206"/>
      <c r="H305" s="210">
        <v>49.708</v>
      </c>
      <c r="I305" s="211"/>
      <c r="J305" s="206"/>
      <c r="K305" s="206"/>
      <c r="L305" s="212"/>
      <c r="M305" s="213"/>
      <c r="N305" s="214"/>
      <c r="O305" s="214"/>
      <c r="P305" s="214"/>
      <c r="Q305" s="214"/>
      <c r="R305" s="214"/>
      <c r="S305" s="214"/>
      <c r="T305" s="215"/>
      <c r="AT305" s="216" t="s">
        <v>208</v>
      </c>
      <c r="AU305" s="216" t="s">
        <v>89</v>
      </c>
      <c r="AV305" s="12" t="s">
        <v>89</v>
      </c>
      <c r="AW305" s="12" t="s">
        <v>36</v>
      </c>
      <c r="AX305" s="12" t="s">
        <v>80</v>
      </c>
      <c r="AY305" s="216" t="s">
        <v>149</v>
      </c>
    </row>
    <row r="306" spans="2:51" s="12" customFormat="1" ht="11.25">
      <c r="B306" s="205"/>
      <c r="C306" s="206"/>
      <c r="D306" s="207" t="s">
        <v>208</v>
      </c>
      <c r="E306" s="208" t="s">
        <v>1</v>
      </c>
      <c r="F306" s="209" t="s">
        <v>875</v>
      </c>
      <c r="G306" s="206"/>
      <c r="H306" s="210">
        <v>50.05</v>
      </c>
      <c r="I306" s="211"/>
      <c r="J306" s="206"/>
      <c r="K306" s="206"/>
      <c r="L306" s="212"/>
      <c r="M306" s="213"/>
      <c r="N306" s="214"/>
      <c r="O306" s="214"/>
      <c r="P306" s="214"/>
      <c r="Q306" s="214"/>
      <c r="R306" s="214"/>
      <c r="S306" s="214"/>
      <c r="T306" s="215"/>
      <c r="AT306" s="216" t="s">
        <v>208</v>
      </c>
      <c r="AU306" s="216" t="s">
        <v>89</v>
      </c>
      <c r="AV306" s="12" t="s">
        <v>89</v>
      </c>
      <c r="AW306" s="12" t="s">
        <v>36</v>
      </c>
      <c r="AX306" s="12" t="s">
        <v>80</v>
      </c>
      <c r="AY306" s="216" t="s">
        <v>149</v>
      </c>
    </row>
    <row r="307" spans="2:51" s="12" customFormat="1" ht="11.25">
      <c r="B307" s="205"/>
      <c r="C307" s="206"/>
      <c r="D307" s="207" t="s">
        <v>208</v>
      </c>
      <c r="E307" s="208" t="s">
        <v>1</v>
      </c>
      <c r="F307" s="209" t="s">
        <v>876</v>
      </c>
      <c r="G307" s="206"/>
      <c r="H307" s="210">
        <v>-16.8</v>
      </c>
      <c r="I307" s="211"/>
      <c r="J307" s="206"/>
      <c r="K307" s="206"/>
      <c r="L307" s="212"/>
      <c r="M307" s="213"/>
      <c r="N307" s="214"/>
      <c r="O307" s="214"/>
      <c r="P307" s="214"/>
      <c r="Q307" s="214"/>
      <c r="R307" s="214"/>
      <c r="S307" s="214"/>
      <c r="T307" s="215"/>
      <c r="AT307" s="216" t="s">
        <v>208</v>
      </c>
      <c r="AU307" s="216" t="s">
        <v>89</v>
      </c>
      <c r="AV307" s="12" t="s">
        <v>89</v>
      </c>
      <c r="AW307" s="12" t="s">
        <v>36</v>
      </c>
      <c r="AX307" s="12" t="s">
        <v>80</v>
      </c>
      <c r="AY307" s="216" t="s">
        <v>149</v>
      </c>
    </row>
    <row r="308" spans="2:51" s="12" customFormat="1" ht="11.25">
      <c r="B308" s="205"/>
      <c r="C308" s="206"/>
      <c r="D308" s="207" t="s">
        <v>208</v>
      </c>
      <c r="E308" s="208" t="s">
        <v>1</v>
      </c>
      <c r="F308" s="209" t="s">
        <v>877</v>
      </c>
      <c r="G308" s="206"/>
      <c r="H308" s="210">
        <v>10.675</v>
      </c>
      <c r="I308" s="211"/>
      <c r="J308" s="206"/>
      <c r="K308" s="206"/>
      <c r="L308" s="212"/>
      <c r="M308" s="213"/>
      <c r="N308" s="214"/>
      <c r="O308" s="214"/>
      <c r="P308" s="214"/>
      <c r="Q308" s="214"/>
      <c r="R308" s="214"/>
      <c r="S308" s="214"/>
      <c r="T308" s="215"/>
      <c r="AT308" s="216" t="s">
        <v>208</v>
      </c>
      <c r="AU308" s="216" t="s">
        <v>89</v>
      </c>
      <c r="AV308" s="12" t="s">
        <v>89</v>
      </c>
      <c r="AW308" s="12" t="s">
        <v>36</v>
      </c>
      <c r="AX308" s="12" t="s">
        <v>80</v>
      </c>
      <c r="AY308" s="216" t="s">
        <v>149</v>
      </c>
    </row>
    <row r="309" spans="2:51" s="12" customFormat="1" ht="11.25">
      <c r="B309" s="205"/>
      <c r="C309" s="206"/>
      <c r="D309" s="207" t="s">
        <v>208</v>
      </c>
      <c r="E309" s="208" t="s">
        <v>1</v>
      </c>
      <c r="F309" s="209" t="s">
        <v>878</v>
      </c>
      <c r="G309" s="206"/>
      <c r="H309" s="210">
        <v>-58.133</v>
      </c>
      <c r="I309" s="211"/>
      <c r="J309" s="206"/>
      <c r="K309" s="206"/>
      <c r="L309" s="212"/>
      <c r="M309" s="213"/>
      <c r="N309" s="214"/>
      <c r="O309" s="214"/>
      <c r="P309" s="214"/>
      <c r="Q309" s="214"/>
      <c r="R309" s="214"/>
      <c r="S309" s="214"/>
      <c r="T309" s="215"/>
      <c r="AT309" s="216" t="s">
        <v>208</v>
      </c>
      <c r="AU309" s="216" t="s">
        <v>89</v>
      </c>
      <c r="AV309" s="12" t="s">
        <v>89</v>
      </c>
      <c r="AW309" s="12" t="s">
        <v>36</v>
      </c>
      <c r="AX309" s="12" t="s">
        <v>80</v>
      </c>
      <c r="AY309" s="216" t="s">
        <v>149</v>
      </c>
    </row>
    <row r="310" spans="2:51" s="12" customFormat="1" ht="11.25">
      <c r="B310" s="205"/>
      <c r="C310" s="206"/>
      <c r="D310" s="207" t="s">
        <v>208</v>
      </c>
      <c r="E310" s="208" t="s">
        <v>1</v>
      </c>
      <c r="F310" s="209" t="s">
        <v>879</v>
      </c>
      <c r="G310" s="206"/>
      <c r="H310" s="210">
        <v>-12.075</v>
      </c>
      <c r="I310" s="211"/>
      <c r="J310" s="206"/>
      <c r="K310" s="206"/>
      <c r="L310" s="212"/>
      <c r="M310" s="213"/>
      <c r="N310" s="214"/>
      <c r="O310" s="214"/>
      <c r="P310" s="214"/>
      <c r="Q310" s="214"/>
      <c r="R310" s="214"/>
      <c r="S310" s="214"/>
      <c r="T310" s="215"/>
      <c r="AT310" s="216" t="s">
        <v>208</v>
      </c>
      <c r="AU310" s="216" t="s">
        <v>89</v>
      </c>
      <c r="AV310" s="12" t="s">
        <v>89</v>
      </c>
      <c r="AW310" s="12" t="s">
        <v>36</v>
      </c>
      <c r="AX310" s="12" t="s">
        <v>80</v>
      </c>
      <c r="AY310" s="216" t="s">
        <v>149</v>
      </c>
    </row>
    <row r="311" spans="2:51" s="12" customFormat="1" ht="11.25">
      <c r="B311" s="205"/>
      <c r="C311" s="206"/>
      <c r="D311" s="207" t="s">
        <v>208</v>
      </c>
      <c r="E311" s="208" t="s">
        <v>1</v>
      </c>
      <c r="F311" s="209" t="s">
        <v>659</v>
      </c>
      <c r="G311" s="206"/>
      <c r="H311" s="210">
        <v>3.75</v>
      </c>
      <c r="I311" s="211"/>
      <c r="J311" s="206"/>
      <c r="K311" s="206"/>
      <c r="L311" s="212"/>
      <c r="M311" s="213"/>
      <c r="N311" s="214"/>
      <c r="O311" s="214"/>
      <c r="P311" s="214"/>
      <c r="Q311" s="214"/>
      <c r="R311" s="214"/>
      <c r="S311" s="214"/>
      <c r="T311" s="215"/>
      <c r="AT311" s="216" t="s">
        <v>208</v>
      </c>
      <c r="AU311" s="216" t="s">
        <v>89</v>
      </c>
      <c r="AV311" s="12" t="s">
        <v>89</v>
      </c>
      <c r="AW311" s="12" t="s">
        <v>36</v>
      </c>
      <c r="AX311" s="12" t="s">
        <v>80</v>
      </c>
      <c r="AY311" s="216" t="s">
        <v>149</v>
      </c>
    </row>
    <row r="312" spans="2:51" s="12" customFormat="1" ht="11.25">
      <c r="B312" s="205"/>
      <c r="C312" s="206"/>
      <c r="D312" s="207" t="s">
        <v>208</v>
      </c>
      <c r="E312" s="208" t="s">
        <v>1</v>
      </c>
      <c r="F312" s="209" t="s">
        <v>880</v>
      </c>
      <c r="G312" s="206"/>
      <c r="H312" s="210">
        <v>-0.3</v>
      </c>
      <c r="I312" s="211"/>
      <c r="J312" s="206"/>
      <c r="K312" s="206"/>
      <c r="L312" s="212"/>
      <c r="M312" s="213"/>
      <c r="N312" s="214"/>
      <c r="O312" s="214"/>
      <c r="P312" s="214"/>
      <c r="Q312" s="214"/>
      <c r="R312" s="214"/>
      <c r="S312" s="214"/>
      <c r="T312" s="215"/>
      <c r="AT312" s="216" t="s">
        <v>208</v>
      </c>
      <c r="AU312" s="216" t="s">
        <v>89</v>
      </c>
      <c r="AV312" s="12" t="s">
        <v>89</v>
      </c>
      <c r="AW312" s="12" t="s">
        <v>36</v>
      </c>
      <c r="AX312" s="12" t="s">
        <v>80</v>
      </c>
      <c r="AY312" s="216" t="s">
        <v>149</v>
      </c>
    </row>
    <row r="313" spans="2:51" s="12" customFormat="1" ht="11.25">
      <c r="B313" s="205"/>
      <c r="C313" s="206"/>
      <c r="D313" s="207" t="s">
        <v>208</v>
      </c>
      <c r="E313" s="208" t="s">
        <v>1</v>
      </c>
      <c r="F313" s="209" t="s">
        <v>881</v>
      </c>
      <c r="G313" s="206"/>
      <c r="H313" s="210">
        <v>-0.36</v>
      </c>
      <c r="I313" s="211"/>
      <c r="J313" s="206"/>
      <c r="K313" s="206"/>
      <c r="L313" s="212"/>
      <c r="M313" s="213"/>
      <c r="N313" s="214"/>
      <c r="O313" s="214"/>
      <c r="P313" s="214"/>
      <c r="Q313" s="214"/>
      <c r="R313" s="214"/>
      <c r="S313" s="214"/>
      <c r="T313" s="215"/>
      <c r="AT313" s="216" t="s">
        <v>208</v>
      </c>
      <c r="AU313" s="216" t="s">
        <v>89</v>
      </c>
      <c r="AV313" s="12" t="s">
        <v>89</v>
      </c>
      <c r="AW313" s="12" t="s">
        <v>36</v>
      </c>
      <c r="AX313" s="12" t="s">
        <v>80</v>
      </c>
      <c r="AY313" s="216" t="s">
        <v>149</v>
      </c>
    </row>
    <row r="314" spans="2:51" s="14" customFormat="1" ht="11.25">
      <c r="B314" s="227"/>
      <c r="C314" s="228"/>
      <c r="D314" s="207" t="s">
        <v>208</v>
      </c>
      <c r="E314" s="229" t="s">
        <v>1</v>
      </c>
      <c r="F314" s="230" t="s">
        <v>229</v>
      </c>
      <c r="G314" s="228"/>
      <c r="H314" s="231">
        <v>186.59</v>
      </c>
      <c r="I314" s="232"/>
      <c r="J314" s="228"/>
      <c r="K314" s="228"/>
      <c r="L314" s="233"/>
      <c r="M314" s="234"/>
      <c r="N314" s="235"/>
      <c r="O314" s="235"/>
      <c r="P314" s="235"/>
      <c r="Q314" s="235"/>
      <c r="R314" s="235"/>
      <c r="S314" s="235"/>
      <c r="T314" s="236"/>
      <c r="AT314" s="237" t="s">
        <v>208</v>
      </c>
      <c r="AU314" s="237" t="s">
        <v>89</v>
      </c>
      <c r="AV314" s="14" t="s">
        <v>156</v>
      </c>
      <c r="AW314" s="14" t="s">
        <v>36</v>
      </c>
      <c r="AX314" s="14" t="s">
        <v>21</v>
      </c>
      <c r="AY314" s="237" t="s">
        <v>149</v>
      </c>
    </row>
    <row r="315" spans="2:65" s="1" customFormat="1" ht="24" customHeight="1">
      <c r="B315" s="34"/>
      <c r="C315" s="192" t="s">
        <v>351</v>
      </c>
      <c r="D315" s="192" t="s">
        <v>151</v>
      </c>
      <c r="E315" s="193" t="s">
        <v>882</v>
      </c>
      <c r="F315" s="194" t="s">
        <v>883</v>
      </c>
      <c r="G315" s="195" t="s">
        <v>154</v>
      </c>
      <c r="H315" s="196">
        <v>33</v>
      </c>
      <c r="I315" s="197"/>
      <c r="J315" s="198">
        <f>ROUND(I315*H315,2)</f>
        <v>0</v>
      </c>
      <c r="K315" s="194" t="s">
        <v>155</v>
      </c>
      <c r="L315" s="38"/>
      <c r="M315" s="199" t="s">
        <v>1</v>
      </c>
      <c r="N315" s="200" t="s">
        <v>45</v>
      </c>
      <c r="O315" s="66"/>
      <c r="P315" s="201">
        <f>O315*H315</f>
        <v>0</v>
      </c>
      <c r="Q315" s="201">
        <v>0.00468</v>
      </c>
      <c r="R315" s="201">
        <f>Q315*H315</f>
        <v>0.15444</v>
      </c>
      <c r="S315" s="201">
        <v>0</v>
      </c>
      <c r="T315" s="202">
        <f>S315*H315</f>
        <v>0</v>
      </c>
      <c r="AR315" s="203" t="s">
        <v>156</v>
      </c>
      <c r="AT315" s="203" t="s">
        <v>151</v>
      </c>
      <c r="AU315" s="203" t="s">
        <v>89</v>
      </c>
      <c r="AY315" s="17" t="s">
        <v>149</v>
      </c>
      <c r="BE315" s="204">
        <f>IF(N315="základní",J315,0)</f>
        <v>0</v>
      </c>
      <c r="BF315" s="204">
        <f>IF(N315="snížená",J315,0)</f>
        <v>0</v>
      </c>
      <c r="BG315" s="204">
        <f>IF(N315="zákl. přenesená",J315,0)</f>
        <v>0</v>
      </c>
      <c r="BH315" s="204">
        <f>IF(N315="sníž. přenesená",J315,0)</f>
        <v>0</v>
      </c>
      <c r="BI315" s="204">
        <f>IF(N315="nulová",J315,0)</f>
        <v>0</v>
      </c>
      <c r="BJ315" s="17" t="s">
        <v>21</v>
      </c>
      <c r="BK315" s="204">
        <f>ROUND(I315*H315,2)</f>
        <v>0</v>
      </c>
      <c r="BL315" s="17" t="s">
        <v>156</v>
      </c>
      <c r="BM315" s="203" t="s">
        <v>884</v>
      </c>
    </row>
    <row r="316" spans="2:51" s="12" customFormat="1" ht="11.25">
      <c r="B316" s="205"/>
      <c r="C316" s="206"/>
      <c r="D316" s="207" t="s">
        <v>208</v>
      </c>
      <c r="E316" s="208" t="s">
        <v>1</v>
      </c>
      <c r="F316" s="209" t="s">
        <v>885</v>
      </c>
      <c r="G316" s="206"/>
      <c r="H316" s="210">
        <v>12</v>
      </c>
      <c r="I316" s="211"/>
      <c r="J316" s="206"/>
      <c r="K316" s="206"/>
      <c r="L316" s="212"/>
      <c r="M316" s="213"/>
      <c r="N316" s="214"/>
      <c r="O316" s="214"/>
      <c r="P316" s="214"/>
      <c r="Q316" s="214"/>
      <c r="R316" s="214"/>
      <c r="S316" s="214"/>
      <c r="T316" s="215"/>
      <c r="AT316" s="216" t="s">
        <v>208</v>
      </c>
      <c r="AU316" s="216" t="s">
        <v>89</v>
      </c>
      <c r="AV316" s="12" t="s">
        <v>89</v>
      </c>
      <c r="AW316" s="12" t="s">
        <v>36</v>
      </c>
      <c r="AX316" s="12" t="s">
        <v>80</v>
      </c>
      <c r="AY316" s="216" t="s">
        <v>149</v>
      </c>
    </row>
    <row r="317" spans="2:51" s="12" customFormat="1" ht="11.25">
      <c r="B317" s="205"/>
      <c r="C317" s="206"/>
      <c r="D317" s="207" t="s">
        <v>208</v>
      </c>
      <c r="E317" s="208" t="s">
        <v>1</v>
      </c>
      <c r="F317" s="209" t="s">
        <v>886</v>
      </c>
      <c r="G317" s="206"/>
      <c r="H317" s="210">
        <v>13</v>
      </c>
      <c r="I317" s="211"/>
      <c r="J317" s="206"/>
      <c r="K317" s="206"/>
      <c r="L317" s="212"/>
      <c r="M317" s="213"/>
      <c r="N317" s="214"/>
      <c r="O317" s="214"/>
      <c r="P317" s="214"/>
      <c r="Q317" s="214"/>
      <c r="R317" s="214"/>
      <c r="S317" s="214"/>
      <c r="T317" s="215"/>
      <c r="AT317" s="216" t="s">
        <v>208</v>
      </c>
      <c r="AU317" s="216" t="s">
        <v>89</v>
      </c>
      <c r="AV317" s="12" t="s">
        <v>89</v>
      </c>
      <c r="AW317" s="12" t="s">
        <v>36</v>
      </c>
      <c r="AX317" s="12" t="s">
        <v>80</v>
      </c>
      <c r="AY317" s="216" t="s">
        <v>149</v>
      </c>
    </row>
    <row r="318" spans="2:51" s="12" customFormat="1" ht="11.25">
      <c r="B318" s="205"/>
      <c r="C318" s="206"/>
      <c r="D318" s="207" t="s">
        <v>208</v>
      </c>
      <c r="E318" s="208" t="s">
        <v>1</v>
      </c>
      <c r="F318" s="209" t="s">
        <v>887</v>
      </c>
      <c r="G318" s="206"/>
      <c r="H318" s="210">
        <v>8</v>
      </c>
      <c r="I318" s="211"/>
      <c r="J318" s="206"/>
      <c r="K318" s="206"/>
      <c r="L318" s="212"/>
      <c r="M318" s="213"/>
      <c r="N318" s="214"/>
      <c r="O318" s="214"/>
      <c r="P318" s="214"/>
      <c r="Q318" s="214"/>
      <c r="R318" s="214"/>
      <c r="S318" s="214"/>
      <c r="T318" s="215"/>
      <c r="AT318" s="216" t="s">
        <v>208</v>
      </c>
      <c r="AU318" s="216" t="s">
        <v>89</v>
      </c>
      <c r="AV318" s="12" t="s">
        <v>89</v>
      </c>
      <c r="AW318" s="12" t="s">
        <v>36</v>
      </c>
      <c r="AX318" s="12" t="s">
        <v>80</v>
      </c>
      <c r="AY318" s="216" t="s">
        <v>149</v>
      </c>
    </row>
    <row r="319" spans="2:51" s="14" customFormat="1" ht="11.25">
      <c r="B319" s="227"/>
      <c r="C319" s="228"/>
      <c r="D319" s="207" t="s">
        <v>208</v>
      </c>
      <c r="E319" s="229" t="s">
        <v>1</v>
      </c>
      <c r="F319" s="230" t="s">
        <v>229</v>
      </c>
      <c r="G319" s="228"/>
      <c r="H319" s="231">
        <v>33</v>
      </c>
      <c r="I319" s="232"/>
      <c r="J319" s="228"/>
      <c r="K319" s="228"/>
      <c r="L319" s="233"/>
      <c r="M319" s="234"/>
      <c r="N319" s="235"/>
      <c r="O319" s="235"/>
      <c r="P319" s="235"/>
      <c r="Q319" s="235"/>
      <c r="R319" s="235"/>
      <c r="S319" s="235"/>
      <c r="T319" s="236"/>
      <c r="AT319" s="237" t="s">
        <v>208</v>
      </c>
      <c r="AU319" s="237" t="s">
        <v>89</v>
      </c>
      <c r="AV319" s="14" t="s">
        <v>156</v>
      </c>
      <c r="AW319" s="14" t="s">
        <v>36</v>
      </c>
      <c r="AX319" s="14" t="s">
        <v>21</v>
      </c>
      <c r="AY319" s="237" t="s">
        <v>149</v>
      </c>
    </row>
    <row r="320" spans="2:65" s="1" customFormat="1" ht="24" customHeight="1">
      <c r="B320" s="34"/>
      <c r="C320" s="238" t="s">
        <v>355</v>
      </c>
      <c r="D320" s="238" t="s">
        <v>450</v>
      </c>
      <c r="E320" s="239" t="s">
        <v>888</v>
      </c>
      <c r="F320" s="240" t="s">
        <v>889</v>
      </c>
      <c r="G320" s="241" t="s">
        <v>154</v>
      </c>
      <c r="H320" s="242">
        <v>33</v>
      </c>
      <c r="I320" s="243"/>
      <c r="J320" s="244">
        <f>ROUND(I320*H320,2)</f>
        <v>0</v>
      </c>
      <c r="K320" s="240" t="s">
        <v>155</v>
      </c>
      <c r="L320" s="245"/>
      <c r="M320" s="246" t="s">
        <v>1</v>
      </c>
      <c r="N320" s="247" t="s">
        <v>45</v>
      </c>
      <c r="O320" s="66"/>
      <c r="P320" s="201">
        <f>O320*H320</f>
        <v>0</v>
      </c>
      <c r="Q320" s="201">
        <v>0.0028</v>
      </c>
      <c r="R320" s="201">
        <f>Q320*H320</f>
        <v>0.0924</v>
      </c>
      <c r="S320" s="201">
        <v>0</v>
      </c>
      <c r="T320" s="202">
        <f>S320*H320</f>
        <v>0</v>
      </c>
      <c r="AR320" s="203" t="s">
        <v>180</v>
      </c>
      <c r="AT320" s="203" t="s">
        <v>450</v>
      </c>
      <c r="AU320" s="203" t="s">
        <v>89</v>
      </c>
      <c r="AY320" s="17" t="s">
        <v>149</v>
      </c>
      <c r="BE320" s="204">
        <f>IF(N320="základní",J320,0)</f>
        <v>0</v>
      </c>
      <c r="BF320" s="204">
        <f>IF(N320="snížená",J320,0)</f>
        <v>0</v>
      </c>
      <c r="BG320" s="204">
        <f>IF(N320="zákl. přenesená",J320,0)</f>
        <v>0</v>
      </c>
      <c r="BH320" s="204">
        <f>IF(N320="sníž. přenesená",J320,0)</f>
        <v>0</v>
      </c>
      <c r="BI320" s="204">
        <f>IF(N320="nulová",J320,0)</f>
        <v>0</v>
      </c>
      <c r="BJ320" s="17" t="s">
        <v>21</v>
      </c>
      <c r="BK320" s="204">
        <f>ROUND(I320*H320,2)</f>
        <v>0</v>
      </c>
      <c r="BL320" s="17" t="s">
        <v>156</v>
      </c>
      <c r="BM320" s="203" t="s">
        <v>890</v>
      </c>
    </row>
    <row r="321" spans="2:65" s="1" customFormat="1" ht="24" customHeight="1">
      <c r="B321" s="34"/>
      <c r="C321" s="192" t="s">
        <v>360</v>
      </c>
      <c r="D321" s="192" t="s">
        <v>151</v>
      </c>
      <c r="E321" s="193" t="s">
        <v>891</v>
      </c>
      <c r="F321" s="194" t="s">
        <v>892</v>
      </c>
      <c r="G321" s="195" t="s">
        <v>154</v>
      </c>
      <c r="H321" s="196">
        <v>2</v>
      </c>
      <c r="I321" s="197"/>
      <c r="J321" s="198">
        <f>ROUND(I321*H321,2)</f>
        <v>0</v>
      </c>
      <c r="K321" s="194" t="s">
        <v>1</v>
      </c>
      <c r="L321" s="38"/>
      <c r="M321" s="199" t="s">
        <v>1</v>
      </c>
      <c r="N321" s="200" t="s">
        <v>45</v>
      </c>
      <c r="O321" s="66"/>
      <c r="P321" s="201">
        <f>O321*H321</f>
        <v>0</v>
      </c>
      <c r="Q321" s="201">
        <v>0</v>
      </c>
      <c r="R321" s="201">
        <f>Q321*H321</f>
        <v>0</v>
      </c>
      <c r="S321" s="201">
        <v>0</v>
      </c>
      <c r="T321" s="202">
        <f>S321*H321</f>
        <v>0</v>
      </c>
      <c r="AR321" s="203" t="s">
        <v>156</v>
      </c>
      <c r="AT321" s="203" t="s">
        <v>151</v>
      </c>
      <c r="AU321" s="203" t="s">
        <v>89</v>
      </c>
      <c r="AY321" s="17" t="s">
        <v>149</v>
      </c>
      <c r="BE321" s="204">
        <f>IF(N321="základní",J321,0)</f>
        <v>0</v>
      </c>
      <c r="BF321" s="204">
        <f>IF(N321="snížená",J321,0)</f>
        <v>0</v>
      </c>
      <c r="BG321" s="204">
        <f>IF(N321="zákl. přenesená",J321,0)</f>
        <v>0</v>
      </c>
      <c r="BH321" s="204">
        <f>IF(N321="sníž. přenesená",J321,0)</f>
        <v>0</v>
      </c>
      <c r="BI321" s="204">
        <f>IF(N321="nulová",J321,0)</f>
        <v>0</v>
      </c>
      <c r="BJ321" s="17" t="s">
        <v>21</v>
      </c>
      <c r="BK321" s="204">
        <f>ROUND(I321*H321,2)</f>
        <v>0</v>
      </c>
      <c r="BL321" s="17" t="s">
        <v>156</v>
      </c>
      <c r="BM321" s="203" t="s">
        <v>893</v>
      </c>
    </row>
    <row r="322" spans="2:65" s="1" customFormat="1" ht="36" customHeight="1">
      <c r="B322" s="34"/>
      <c r="C322" s="192" t="s">
        <v>364</v>
      </c>
      <c r="D322" s="192" t="s">
        <v>151</v>
      </c>
      <c r="E322" s="193" t="s">
        <v>894</v>
      </c>
      <c r="F322" s="194" t="s">
        <v>895</v>
      </c>
      <c r="G322" s="195" t="s">
        <v>154</v>
      </c>
      <c r="H322" s="196">
        <v>1</v>
      </c>
      <c r="I322" s="197"/>
      <c r="J322" s="198">
        <f>ROUND(I322*H322,2)</f>
        <v>0</v>
      </c>
      <c r="K322" s="194" t="s">
        <v>1</v>
      </c>
      <c r="L322" s="38"/>
      <c r="M322" s="199" t="s">
        <v>1</v>
      </c>
      <c r="N322" s="200" t="s">
        <v>45</v>
      </c>
      <c r="O322" s="66"/>
      <c r="P322" s="201">
        <f>O322*H322</f>
        <v>0</v>
      </c>
      <c r="Q322" s="201">
        <v>0</v>
      </c>
      <c r="R322" s="201">
        <f>Q322*H322</f>
        <v>0</v>
      </c>
      <c r="S322" s="201">
        <v>0</v>
      </c>
      <c r="T322" s="202">
        <f>S322*H322</f>
        <v>0</v>
      </c>
      <c r="AR322" s="203" t="s">
        <v>156</v>
      </c>
      <c r="AT322" s="203" t="s">
        <v>151</v>
      </c>
      <c r="AU322" s="203" t="s">
        <v>89</v>
      </c>
      <c r="AY322" s="17" t="s">
        <v>149</v>
      </c>
      <c r="BE322" s="204">
        <f>IF(N322="základní",J322,0)</f>
        <v>0</v>
      </c>
      <c r="BF322" s="204">
        <f>IF(N322="snížená",J322,0)</f>
        <v>0</v>
      </c>
      <c r="BG322" s="204">
        <f>IF(N322="zákl. přenesená",J322,0)</f>
        <v>0</v>
      </c>
      <c r="BH322" s="204">
        <f>IF(N322="sníž. přenesená",J322,0)</f>
        <v>0</v>
      </c>
      <c r="BI322" s="204">
        <f>IF(N322="nulová",J322,0)</f>
        <v>0</v>
      </c>
      <c r="BJ322" s="17" t="s">
        <v>21</v>
      </c>
      <c r="BK322" s="204">
        <f>ROUND(I322*H322,2)</f>
        <v>0</v>
      </c>
      <c r="BL322" s="17" t="s">
        <v>156</v>
      </c>
      <c r="BM322" s="203" t="s">
        <v>896</v>
      </c>
    </row>
    <row r="323" spans="2:65" s="1" customFormat="1" ht="24" customHeight="1">
      <c r="B323" s="34"/>
      <c r="C323" s="192" t="s">
        <v>370</v>
      </c>
      <c r="D323" s="192" t="s">
        <v>151</v>
      </c>
      <c r="E323" s="193" t="s">
        <v>897</v>
      </c>
      <c r="F323" s="194" t="s">
        <v>898</v>
      </c>
      <c r="G323" s="195" t="s">
        <v>206</v>
      </c>
      <c r="H323" s="196">
        <v>7.7</v>
      </c>
      <c r="I323" s="197"/>
      <c r="J323" s="198">
        <f>ROUND(I323*H323,2)</f>
        <v>0</v>
      </c>
      <c r="K323" s="194" t="s">
        <v>155</v>
      </c>
      <c r="L323" s="38"/>
      <c r="M323" s="199" t="s">
        <v>1</v>
      </c>
      <c r="N323" s="200" t="s">
        <v>45</v>
      </c>
      <c r="O323" s="66"/>
      <c r="P323" s="201">
        <f>O323*H323</f>
        <v>0</v>
      </c>
      <c r="Q323" s="201">
        <v>0.2631</v>
      </c>
      <c r="R323" s="201">
        <f>Q323*H323</f>
        <v>2.02587</v>
      </c>
      <c r="S323" s="201">
        <v>0</v>
      </c>
      <c r="T323" s="202">
        <f>S323*H323</f>
        <v>0</v>
      </c>
      <c r="AR323" s="203" t="s">
        <v>156</v>
      </c>
      <c r="AT323" s="203" t="s">
        <v>151</v>
      </c>
      <c r="AU323" s="203" t="s">
        <v>89</v>
      </c>
      <c r="AY323" s="17" t="s">
        <v>149</v>
      </c>
      <c r="BE323" s="204">
        <f>IF(N323="základní",J323,0)</f>
        <v>0</v>
      </c>
      <c r="BF323" s="204">
        <f>IF(N323="snížená",J323,0)</f>
        <v>0</v>
      </c>
      <c r="BG323" s="204">
        <f>IF(N323="zákl. přenesená",J323,0)</f>
        <v>0</v>
      </c>
      <c r="BH323" s="204">
        <f>IF(N323="sníž. přenesená",J323,0)</f>
        <v>0</v>
      </c>
      <c r="BI323" s="204">
        <f>IF(N323="nulová",J323,0)</f>
        <v>0</v>
      </c>
      <c r="BJ323" s="17" t="s">
        <v>21</v>
      </c>
      <c r="BK323" s="204">
        <f>ROUND(I323*H323,2)</f>
        <v>0</v>
      </c>
      <c r="BL323" s="17" t="s">
        <v>156</v>
      </c>
      <c r="BM323" s="203" t="s">
        <v>899</v>
      </c>
    </row>
    <row r="324" spans="2:51" s="12" customFormat="1" ht="11.25">
      <c r="B324" s="205"/>
      <c r="C324" s="206"/>
      <c r="D324" s="207" t="s">
        <v>208</v>
      </c>
      <c r="E324" s="208" t="s">
        <v>1</v>
      </c>
      <c r="F324" s="209" t="s">
        <v>900</v>
      </c>
      <c r="G324" s="206"/>
      <c r="H324" s="210">
        <v>0.8</v>
      </c>
      <c r="I324" s="211"/>
      <c r="J324" s="206"/>
      <c r="K324" s="206"/>
      <c r="L324" s="212"/>
      <c r="M324" s="213"/>
      <c r="N324" s="214"/>
      <c r="O324" s="214"/>
      <c r="P324" s="214"/>
      <c r="Q324" s="214"/>
      <c r="R324" s="214"/>
      <c r="S324" s="214"/>
      <c r="T324" s="215"/>
      <c r="AT324" s="216" t="s">
        <v>208</v>
      </c>
      <c r="AU324" s="216" t="s">
        <v>89</v>
      </c>
      <c r="AV324" s="12" t="s">
        <v>89</v>
      </c>
      <c r="AW324" s="12" t="s">
        <v>36</v>
      </c>
      <c r="AX324" s="12" t="s">
        <v>80</v>
      </c>
      <c r="AY324" s="216" t="s">
        <v>149</v>
      </c>
    </row>
    <row r="325" spans="2:51" s="12" customFormat="1" ht="11.25">
      <c r="B325" s="205"/>
      <c r="C325" s="206"/>
      <c r="D325" s="207" t="s">
        <v>208</v>
      </c>
      <c r="E325" s="208" t="s">
        <v>1</v>
      </c>
      <c r="F325" s="209" t="s">
        <v>901</v>
      </c>
      <c r="G325" s="206"/>
      <c r="H325" s="210">
        <v>6.9</v>
      </c>
      <c r="I325" s="211"/>
      <c r="J325" s="206"/>
      <c r="K325" s="206"/>
      <c r="L325" s="212"/>
      <c r="M325" s="213"/>
      <c r="N325" s="214"/>
      <c r="O325" s="214"/>
      <c r="P325" s="214"/>
      <c r="Q325" s="214"/>
      <c r="R325" s="214"/>
      <c r="S325" s="214"/>
      <c r="T325" s="215"/>
      <c r="AT325" s="216" t="s">
        <v>208</v>
      </c>
      <c r="AU325" s="216" t="s">
        <v>89</v>
      </c>
      <c r="AV325" s="12" t="s">
        <v>89</v>
      </c>
      <c r="AW325" s="12" t="s">
        <v>36</v>
      </c>
      <c r="AX325" s="12" t="s">
        <v>80</v>
      </c>
      <c r="AY325" s="216" t="s">
        <v>149</v>
      </c>
    </row>
    <row r="326" spans="2:51" s="14" customFormat="1" ht="11.25">
      <c r="B326" s="227"/>
      <c r="C326" s="228"/>
      <c r="D326" s="207" t="s">
        <v>208</v>
      </c>
      <c r="E326" s="229" t="s">
        <v>1</v>
      </c>
      <c r="F326" s="230" t="s">
        <v>229</v>
      </c>
      <c r="G326" s="228"/>
      <c r="H326" s="231">
        <v>7.7</v>
      </c>
      <c r="I326" s="232"/>
      <c r="J326" s="228"/>
      <c r="K326" s="228"/>
      <c r="L326" s="233"/>
      <c r="M326" s="234"/>
      <c r="N326" s="235"/>
      <c r="O326" s="235"/>
      <c r="P326" s="235"/>
      <c r="Q326" s="235"/>
      <c r="R326" s="235"/>
      <c r="S326" s="235"/>
      <c r="T326" s="236"/>
      <c r="AT326" s="237" t="s">
        <v>208</v>
      </c>
      <c r="AU326" s="237" t="s">
        <v>89</v>
      </c>
      <c r="AV326" s="14" t="s">
        <v>156</v>
      </c>
      <c r="AW326" s="14" t="s">
        <v>36</v>
      </c>
      <c r="AX326" s="14" t="s">
        <v>21</v>
      </c>
      <c r="AY326" s="237" t="s">
        <v>149</v>
      </c>
    </row>
    <row r="327" spans="2:65" s="1" customFormat="1" ht="24" customHeight="1">
      <c r="B327" s="34"/>
      <c r="C327" s="192" t="s">
        <v>374</v>
      </c>
      <c r="D327" s="192" t="s">
        <v>151</v>
      </c>
      <c r="E327" s="193" t="s">
        <v>902</v>
      </c>
      <c r="F327" s="194" t="s">
        <v>903</v>
      </c>
      <c r="G327" s="195" t="s">
        <v>484</v>
      </c>
      <c r="H327" s="196">
        <v>27</v>
      </c>
      <c r="I327" s="197"/>
      <c r="J327" s="198">
        <f>ROUND(I327*H327,2)</f>
        <v>0</v>
      </c>
      <c r="K327" s="194" t="s">
        <v>155</v>
      </c>
      <c r="L327" s="38"/>
      <c r="M327" s="199" t="s">
        <v>1</v>
      </c>
      <c r="N327" s="200" t="s">
        <v>45</v>
      </c>
      <c r="O327" s="66"/>
      <c r="P327" s="201">
        <f>O327*H327</f>
        <v>0</v>
      </c>
      <c r="Q327" s="201">
        <v>0.0364</v>
      </c>
      <c r="R327" s="201">
        <f>Q327*H327</f>
        <v>0.9828</v>
      </c>
      <c r="S327" s="201">
        <v>0</v>
      </c>
      <c r="T327" s="202">
        <f>S327*H327</f>
        <v>0</v>
      </c>
      <c r="AR327" s="203" t="s">
        <v>156</v>
      </c>
      <c r="AT327" s="203" t="s">
        <v>151</v>
      </c>
      <c r="AU327" s="203" t="s">
        <v>89</v>
      </c>
      <c r="AY327" s="17" t="s">
        <v>149</v>
      </c>
      <c r="BE327" s="204">
        <f>IF(N327="základní",J327,0)</f>
        <v>0</v>
      </c>
      <c r="BF327" s="204">
        <f>IF(N327="snížená",J327,0)</f>
        <v>0</v>
      </c>
      <c r="BG327" s="204">
        <f>IF(N327="zákl. přenesená",J327,0)</f>
        <v>0</v>
      </c>
      <c r="BH327" s="204">
        <f>IF(N327="sníž. přenesená",J327,0)</f>
        <v>0</v>
      </c>
      <c r="BI327" s="204">
        <f>IF(N327="nulová",J327,0)</f>
        <v>0</v>
      </c>
      <c r="BJ327" s="17" t="s">
        <v>21</v>
      </c>
      <c r="BK327" s="204">
        <f>ROUND(I327*H327,2)</f>
        <v>0</v>
      </c>
      <c r="BL327" s="17" t="s">
        <v>156</v>
      </c>
      <c r="BM327" s="203" t="s">
        <v>904</v>
      </c>
    </row>
    <row r="328" spans="2:51" s="13" customFormat="1" ht="11.25">
      <c r="B328" s="217"/>
      <c r="C328" s="218"/>
      <c r="D328" s="207" t="s">
        <v>208</v>
      </c>
      <c r="E328" s="219" t="s">
        <v>1</v>
      </c>
      <c r="F328" s="220" t="s">
        <v>707</v>
      </c>
      <c r="G328" s="218"/>
      <c r="H328" s="219" t="s">
        <v>1</v>
      </c>
      <c r="I328" s="221"/>
      <c r="J328" s="218"/>
      <c r="K328" s="218"/>
      <c r="L328" s="222"/>
      <c r="M328" s="223"/>
      <c r="N328" s="224"/>
      <c r="O328" s="224"/>
      <c r="P328" s="224"/>
      <c r="Q328" s="224"/>
      <c r="R328" s="224"/>
      <c r="S328" s="224"/>
      <c r="T328" s="225"/>
      <c r="AT328" s="226" t="s">
        <v>208</v>
      </c>
      <c r="AU328" s="226" t="s">
        <v>89</v>
      </c>
      <c r="AV328" s="13" t="s">
        <v>21</v>
      </c>
      <c r="AW328" s="13" t="s">
        <v>36</v>
      </c>
      <c r="AX328" s="13" t="s">
        <v>80</v>
      </c>
      <c r="AY328" s="226" t="s">
        <v>149</v>
      </c>
    </row>
    <row r="329" spans="2:51" s="12" customFormat="1" ht="11.25">
      <c r="B329" s="205"/>
      <c r="C329" s="206"/>
      <c r="D329" s="207" t="s">
        <v>208</v>
      </c>
      <c r="E329" s="208" t="s">
        <v>1</v>
      </c>
      <c r="F329" s="209" t="s">
        <v>905</v>
      </c>
      <c r="G329" s="206"/>
      <c r="H329" s="210">
        <v>27</v>
      </c>
      <c r="I329" s="211"/>
      <c r="J329" s="206"/>
      <c r="K329" s="206"/>
      <c r="L329" s="212"/>
      <c r="M329" s="213"/>
      <c r="N329" s="214"/>
      <c r="O329" s="214"/>
      <c r="P329" s="214"/>
      <c r="Q329" s="214"/>
      <c r="R329" s="214"/>
      <c r="S329" s="214"/>
      <c r="T329" s="215"/>
      <c r="AT329" s="216" t="s">
        <v>208</v>
      </c>
      <c r="AU329" s="216" t="s">
        <v>89</v>
      </c>
      <c r="AV329" s="12" t="s">
        <v>89</v>
      </c>
      <c r="AW329" s="12" t="s">
        <v>36</v>
      </c>
      <c r="AX329" s="12" t="s">
        <v>21</v>
      </c>
      <c r="AY329" s="216" t="s">
        <v>149</v>
      </c>
    </row>
    <row r="330" spans="2:65" s="1" customFormat="1" ht="24" customHeight="1">
      <c r="B330" s="34"/>
      <c r="C330" s="192" t="s">
        <v>378</v>
      </c>
      <c r="D330" s="192" t="s">
        <v>151</v>
      </c>
      <c r="E330" s="193" t="s">
        <v>906</v>
      </c>
      <c r="F330" s="194" t="s">
        <v>907</v>
      </c>
      <c r="G330" s="195" t="s">
        <v>484</v>
      </c>
      <c r="H330" s="196">
        <v>78</v>
      </c>
      <c r="I330" s="197"/>
      <c r="J330" s="198">
        <f>ROUND(I330*H330,2)</f>
        <v>0</v>
      </c>
      <c r="K330" s="194" t="s">
        <v>155</v>
      </c>
      <c r="L330" s="38"/>
      <c r="M330" s="199" t="s">
        <v>1</v>
      </c>
      <c r="N330" s="200" t="s">
        <v>45</v>
      </c>
      <c r="O330" s="66"/>
      <c r="P330" s="201">
        <f>O330*H330</f>
        <v>0</v>
      </c>
      <c r="Q330" s="201">
        <v>0</v>
      </c>
      <c r="R330" s="201">
        <f>Q330*H330</f>
        <v>0</v>
      </c>
      <c r="S330" s="201">
        <v>0</v>
      </c>
      <c r="T330" s="202">
        <f>S330*H330</f>
        <v>0</v>
      </c>
      <c r="AR330" s="203" t="s">
        <v>156</v>
      </c>
      <c r="AT330" s="203" t="s">
        <v>151</v>
      </c>
      <c r="AU330" s="203" t="s">
        <v>89</v>
      </c>
      <c r="AY330" s="17" t="s">
        <v>149</v>
      </c>
      <c r="BE330" s="204">
        <f>IF(N330="základní",J330,0)</f>
        <v>0</v>
      </c>
      <c r="BF330" s="204">
        <f>IF(N330="snížená",J330,0)</f>
        <v>0</v>
      </c>
      <c r="BG330" s="204">
        <f>IF(N330="zákl. přenesená",J330,0)</f>
        <v>0</v>
      </c>
      <c r="BH330" s="204">
        <f>IF(N330="sníž. přenesená",J330,0)</f>
        <v>0</v>
      </c>
      <c r="BI330" s="204">
        <f>IF(N330="nulová",J330,0)</f>
        <v>0</v>
      </c>
      <c r="BJ330" s="17" t="s">
        <v>21</v>
      </c>
      <c r="BK330" s="204">
        <f>ROUND(I330*H330,2)</f>
        <v>0</v>
      </c>
      <c r="BL330" s="17" t="s">
        <v>156</v>
      </c>
      <c r="BM330" s="203" t="s">
        <v>908</v>
      </c>
    </row>
    <row r="331" spans="2:51" s="12" customFormat="1" ht="11.25">
      <c r="B331" s="205"/>
      <c r="C331" s="206"/>
      <c r="D331" s="207" t="s">
        <v>208</v>
      </c>
      <c r="E331" s="208" t="s">
        <v>1</v>
      </c>
      <c r="F331" s="209" t="s">
        <v>909</v>
      </c>
      <c r="G331" s="206"/>
      <c r="H331" s="210">
        <v>22</v>
      </c>
      <c r="I331" s="211"/>
      <c r="J331" s="206"/>
      <c r="K331" s="206"/>
      <c r="L331" s="212"/>
      <c r="M331" s="213"/>
      <c r="N331" s="214"/>
      <c r="O331" s="214"/>
      <c r="P331" s="214"/>
      <c r="Q331" s="214"/>
      <c r="R331" s="214"/>
      <c r="S331" s="214"/>
      <c r="T331" s="215"/>
      <c r="AT331" s="216" t="s">
        <v>208</v>
      </c>
      <c r="AU331" s="216" t="s">
        <v>89</v>
      </c>
      <c r="AV331" s="12" t="s">
        <v>89</v>
      </c>
      <c r="AW331" s="12" t="s">
        <v>36</v>
      </c>
      <c r="AX331" s="12" t="s">
        <v>80</v>
      </c>
      <c r="AY331" s="216" t="s">
        <v>149</v>
      </c>
    </row>
    <row r="332" spans="2:51" s="12" customFormat="1" ht="11.25">
      <c r="B332" s="205"/>
      <c r="C332" s="206"/>
      <c r="D332" s="207" t="s">
        <v>208</v>
      </c>
      <c r="E332" s="208" t="s">
        <v>1</v>
      </c>
      <c r="F332" s="209" t="s">
        <v>910</v>
      </c>
      <c r="G332" s="206"/>
      <c r="H332" s="210">
        <v>35</v>
      </c>
      <c r="I332" s="211"/>
      <c r="J332" s="206"/>
      <c r="K332" s="206"/>
      <c r="L332" s="212"/>
      <c r="M332" s="213"/>
      <c r="N332" s="214"/>
      <c r="O332" s="214"/>
      <c r="P332" s="214"/>
      <c r="Q332" s="214"/>
      <c r="R332" s="214"/>
      <c r="S332" s="214"/>
      <c r="T332" s="215"/>
      <c r="AT332" s="216" t="s">
        <v>208</v>
      </c>
      <c r="AU332" s="216" t="s">
        <v>89</v>
      </c>
      <c r="AV332" s="12" t="s">
        <v>89</v>
      </c>
      <c r="AW332" s="12" t="s">
        <v>36</v>
      </c>
      <c r="AX332" s="12" t="s">
        <v>80</v>
      </c>
      <c r="AY332" s="216" t="s">
        <v>149</v>
      </c>
    </row>
    <row r="333" spans="2:51" s="12" customFormat="1" ht="11.25">
      <c r="B333" s="205"/>
      <c r="C333" s="206"/>
      <c r="D333" s="207" t="s">
        <v>208</v>
      </c>
      <c r="E333" s="208" t="s">
        <v>1</v>
      </c>
      <c r="F333" s="209" t="s">
        <v>911</v>
      </c>
      <c r="G333" s="206"/>
      <c r="H333" s="210">
        <v>21</v>
      </c>
      <c r="I333" s="211"/>
      <c r="J333" s="206"/>
      <c r="K333" s="206"/>
      <c r="L333" s="212"/>
      <c r="M333" s="213"/>
      <c r="N333" s="214"/>
      <c r="O333" s="214"/>
      <c r="P333" s="214"/>
      <c r="Q333" s="214"/>
      <c r="R333" s="214"/>
      <c r="S333" s="214"/>
      <c r="T333" s="215"/>
      <c r="AT333" s="216" t="s">
        <v>208</v>
      </c>
      <c r="AU333" s="216" t="s">
        <v>89</v>
      </c>
      <c r="AV333" s="12" t="s">
        <v>89</v>
      </c>
      <c r="AW333" s="12" t="s">
        <v>36</v>
      </c>
      <c r="AX333" s="12" t="s">
        <v>80</v>
      </c>
      <c r="AY333" s="216" t="s">
        <v>149</v>
      </c>
    </row>
    <row r="334" spans="2:51" s="14" customFormat="1" ht="11.25">
      <c r="B334" s="227"/>
      <c r="C334" s="228"/>
      <c r="D334" s="207" t="s">
        <v>208</v>
      </c>
      <c r="E334" s="229" t="s">
        <v>1</v>
      </c>
      <c r="F334" s="230" t="s">
        <v>229</v>
      </c>
      <c r="G334" s="228"/>
      <c r="H334" s="231">
        <v>78</v>
      </c>
      <c r="I334" s="232"/>
      <c r="J334" s="228"/>
      <c r="K334" s="228"/>
      <c r="L334" s="233"/>
      <c r="M334" s="234"/>
      <c r="N334" s="235"/>
      <c r="O334" s="235"/>
      <c r="P334" s="235"/>
      <c r="Q334" s="235"/>
      <c r="R334" s="235"/>
      <c r="S334" s="235"/>
      <c r="T334" s="236"/>
      <c r="AT334" s="237" t="s">
        <v>208</v>
      </c>
      <c r="AU334" s="237" t="s">
        <v>89</v>
      </c>
      <c r="AV334" s="14" t="s">
        <v>156</v>
      </c>
      <c r="AW334" s="14" t="s">
        <v>36</v>
      </c>
      <c r="AX334" s="14" t="s">
        <v>21</v>
      </c>
      <c r="AY334" s="237" t="s">
        <v>149</v>
      </c>
    </row>
    <row r="335" spans="2:65" s="1" customFormat="1" ht="16.5" customHeight="1">
      <c r="B335" s="34"/>
      <c r="C335" s="238" t="s">
        <v>382</v>
      </c>
      <c r="D335" s="238" t="s">
        <v>450</v>
      </c>
      <c r="E335" s="239" t="s">
        <v>912</v>
      </c>
      <c r="F335" s="240" t="s">
        <v>913</v>
      </c>
      <c r="G335" s="241" t="s">
        <v>484</v>
      </c>
      <c r="H335" s="242">
        <v>78</v>
      </c>
      <c r="I335" s="243"/>
      <c r="J335" s="244">
        <f>ROUND(I335*H335,2)</f>
        <v>0</v>
      </c>
      <c r="K335" s="240" t="s">
        <v>155</v>
      </c>
      <c r="L335" s="245"/>
      <c r="M335" s="246" t="s">
        <v>1</v>
      </c>
      <c r="N335" s="247" t="s">
        <v>45</v>
      </c>
      <c r="O335" s="66"/>
      <c r="P335" s="201">
        <f>O335*H335</f>
        <v>0</v>
      </c>
      <c r="Q335" s="201">
        <v>0.0012</v>
      </c>
      <c r="R335" s="201">
        <f>Q335*H335</f>
        <v>0.09359999999999999</v>
      </c>
      <c r="S335" s="201">
        <v>0</v>
      </c>
      <c r="T335" s="202">
        <f>S335*H335</f>
        <v>0</v>
      </c>
      <c r="AR335" s="203" t="s">
        <v>180</v>
      </c>
      <c r="AT335" s="203" t="s">
        <v>450</v>
      </c>
      <c r="AU335" s="203" t="s">
        <v>89</v>
      </c>
      <c r="AY335" s="17" t="s">
        <v>149</v>
      </c>
      <c r="BE335" s="204">
        <f>IF(N335="základní",J335,0)</f>
        <v>0</v>
      </c>
      <c r="BF335" s="204">
        <f>IF(N335="snížená",J335,0)</f>
        <v>0</v>
      </c>
      <c r="BG335" s="204">
        <f>IF(N335="zákl. přenesená",J335,0)</f>
        <v>0</v>
      </c>
      <c r="BH335" s="204">
        <f>IF(N335="sníž. přenesená",J335,0)</f>
        <v>0</v>
      </c>
      <c r="BI335" s="204">
        <f>IF(N335="nulová",J335,0)</f>
        <v>0</v>
      </c>
      <c r="BJ335" s="17" t="s">
        <v>21</v>
      </c>
      <c r="BK335" s="204">
        <f>ROUND(I335*H335,2)</f>
        <v>0</v>
      </c>
      <c r="BL335" s="17" t="s">
        <v>156</v>
      </c>
      <c r="BM335" s="203" t="s">
        <v>914</v>
      </c>
    </row>
    <row r="336" spans="2:63" s="11" customFormat="1" ht="22.5" customHeight="1">
      <c r="B336" s="176"/>
      <c r="C336" s="177"/>
      <c r="D336" s="178" t="s">
        <v>79</v>
      </c>
      <c r="E336" s="190" t="s">
        <v>156</v>
      </c>
      <c r="F336" s="190" t="s">
        <v>915</v>
      </c>
      <c r="G336" s="177"/>
      <c r="H336" s="177"/>
      <c r="I336" s="180"/>
      <c r="J336" s="191">
        <f>BK336</f>
        <v>0</v>
      </c>
      <c r="K336" s="177"/>
      <c r="L336" s="182"/>
      <c r="M336" s="183"/>
      <c r="N336" s="184"/>
      <c r="O336" s="184"/>
      <c r="P336" s="185">
        <f>SUM(P337:P341)</f>
        <v>0</v>
      </c>
      <c r="Q336" s="184"/>
      <c r="R336" s="185">
        <f>SUM(R337:R341)</f>
        <v>1.74979</v>
      </c>
      <c r="S336" s="184"/>
      <c r="T336" s="186">
        <f>SUM(T337:T341)</f>
        <v>0</v>
      </c>
      <c r="AR336" s="187" t="s">
        <v>21</v>
      </c>
      <c r="AT336" s="188" t="s">
        <v>79</v>
      </c>
      <c r="AU336" s="188" t="s">
        <v>21</v>
      </c>
      <c r="AY336" s="187" t="s">
        <v>149</v>
      </c>
      <c r="BK336" s="189">
        <f>SUM(BK337:BK341)</f>
        <v>0</v>
      </c>
    </row>
    <row r="337" spans="2:65" s="1" customFormat="1" ht="24" customHeight="1">
      <c r="B337" s="34"/>
      <c r="C337" s="192" t="s">
        <v>386</v>
      </c>
      <c r="D337" s="192" t="s">
        <v>151</v>
      </c>
      <c r="E337" s="193" t="s">
        <v>916</v>
      </c>
      <c r="F337" s="194" t="s">
        <v>917</v>
      </c>
      <c r="G337" s="195" t="s">
        <v>484</v>
      </c>
      <c r="H337" s="196">
        <v>7</v>
      </c>
      <c r="I337" s="197"/>
      <c r="J337" s="198">
        <f>ROUND(I337*H337,2)</f>
        <v>0</v>
      </c>
      <c r="K337" s="194" t="s">
        <v>1</v>
      </c>
      <c r="L337" s="38"/>
      <c r="M337" s="199" t="s">
        <v>1</v>
      </c>
      <c r="N337" s="200" t="s">
        <v>45</v>
      </c>
      <c r="O337" s="66"/>
      <c r="P337" s="201">
        <f>O337*H337</f>
        <v>0</v>
      </c>
      <c r="Q337" s="201">
        <v>0.24997</v>
      </c>
      <c r="R337" s="201">
        <f>Q337*H337</f>
        <v>1.74979</v>
      </c>
      <c r="S337" s="201">
        <v>0</v>
      </c>
      <c r="T337" s="202">
        <f>S337*H337</f>
        <v>0</v>
      </c>
      <c r="AR337" s="203" t="s">
        <v>156</v>
      </c>
      <c r="AT337" s="203" t="s">
        <v>151</v>
      </c>
      <c r="AU337" s="203" t="s">
        <v>89</v>
      </c>
      <c r="AY337" s="17" t="s">
        <v>149</v>
      </c>
      <c r="BE337" s="204">
        <f>IF(N337="základní",J337,0)</f>
        <v>0</v>
      </c>
      <c r="BF337" s="204">
        <f>IF(N337="snížená",J337,0)</f>
        <v>0</v>
      </c>
      <c r="BG337" s="204">
        <f>IF(N337="zákl. přenesená",J337,0)</f>
        <v>0</v>
      </c>
      <c r="BH337" s="204">
        <f>IF(N337="sníž. přenesená",J337,0)</f>
        <v>0</v>
      </c>
      <c r="BI337" s="204">
        <f>IF(N337="nulová",J337,0)</f>
        <v>0</v>
      </c>
      <c r="BJ337" s="17" t="s">
        <v>21</v>
      </c>
      <c r="BK337" s="204">
        <f>ROUND(I337*H337,2)</f>
        <v>0</v>
      </c>
      <c r="BL337" s="17" t="s">
        <v>156</v>
      </c>
      <c r="BM337" s="203" t="s">
        <v>918</v>
      </c>
    </row>
    <row r="338" spans="2:51" s="12" customFormat="1" ht="11.25">
      <c r="B338" s="205"/>
      <c r="C338" s="206"/>
      <c r="D338" s="207" t="s">
        <v>208</v>
      </c>
      <c r="E338" s="208" t="s">
        <v>1</v>
      </c>
      <c r="F338" s="209" t="s">
        <v>919</v>
      </c>
      <c r="G338" s="206"/>
      <c r="H338" s="210">
        <v>7</v>
      </c>
      <c r="I338" s="211"/>
      <c r="J338" s="206"/>
      <c r="K338" s="206"/>
      <c r="L338" s="212"/>
      <c r="M338" s="213"/>
      <c r="N338" s="214"/>
      <c r="O338" s="214"/>
      <c r="P338" s="214"/>
      <c r="Q338" s="214"/>
      <c r="R338" s="214"/>
      <c r="S338" s="214"/>
      <c r="T338" s="215"/>
      <c r="AT338" s="216" t="s">
        <v>208</v>
      </c>
      <c r="AU338" s="216" t="s">
        <v>89</v>
      </c>
      <c r="AV338" s="12" t="s">
        <v>89</v>
      </c>
      <c r="AW338" s="12" t="s">
        <v>36</v>
      </c>
      <c r="AX338" s="12" t="s">
        <v>21</v>
      </c>
      <c r="AY338" s="216" t="s">
        <v>149</v>
      </c>
    </row>
    <row r="339" spans="2:65" s="1" customFormat="1" ht="16.5" customHeight="1">
      <c r="B339" s="34"/>
      <c r="C339" s="192" t="s">
        <v>390</v>
      </c>
      <c r="D339" s="192" t="s">
        <v>151</v>
      </c>
      <c r="E339" s="193" t="s">
        <v>920</v>
      </c>
      <c r="F339" s="194" t="s">
        <v>921</v>
      </c>
      <c r="G339" s="195" t="s">
        <v>256</v>
      </c>
      <c r="H339" s="196">
        <v>7.5</v>
      </c>
      <c r="I339" s="197"/>
      <c r="J339" s="198">
        <f>ROUND(I339*H339,2)</f>
        <v>0</v>
      </c>
      <c r="K339" s="194" t="s">
        <v>155</v>
      </c>
      <c r="L339" s="38"/>
      <c r="M339" s="199" t="s">
        <v>1</v>
      </c>
      <c r="N339" s="200" t="s">
        <v>45</v>
      </c>
      <c r="O339" s="66"/>
      <c r="P339" s="201">
        <f>O339*H339</f>
        <v>0</v>
      </c>
      <c r="Q339" s="201">
        <v>0</v>
      </c>
      <c r="R339" s="201">
        <f>Q339*H339</f>
        <v>0</v>
      </c>
      <c r="S339" s="201">
        <v>0</v>
      </c>
      <c r="T339" s="202">
        <f>S339*H339</f>
        <v>0</v>
      </c>
      <c r="AR339" s="203" t="s">
        <v>156</v>
      </c>
      <c r="AT339" s="203" t="s">
        <v>151</v>
      </c>
      <c r="AU339" s="203" t="s">
        <v>89</v>
      </c>
      <c r="AY339" s="17" t="s">
        <v>149</v>
      </c>
      <c r="BE339" s="204">
        <f>IF(N339="základní",J339,0)</f>
        <v>0</v>
      </c>
      <c r="BF339" s="204">
        <f>IF(N339="snížená",J339,0)</f>
        <v>0</v>
      </c>
      <c r="BG339" s="204">
        <f>IF(N339="zákl. přenesená",J339,0)</f>
        <v>0</v>
      </c>
      <c r="BH339" s="204">
        <f>IF(N339="sníž. přenesená",J339,0)</f>
        <v>0</v>
      </c>
      <c r="BI339" s="204">
        <f>IF(N339="nulová",J339,0)</f>
        <v>0</v>
      </c>
      <c r="BJ339" s="17" t="s">
        <v>21</v>
      </c>
      <c r="BK339" s="204">
        <f>ROUND(I339*H339,2)</f>
        <v>0</v>
      </c>
      <c r="BL339" s="17" t="s">
        <v>156</v>
      </c>
      <c r="BM339" s="203" t="s">
        <v>922</v>
      </c>
    </row>
    <row r="340" spans="2:51" s="13" customFormat="1" ht="11.25">
      <c r="B340" s="217"/>
      <c r="C340" s="218"/>
      <c r="D340" s="207" t="s">
        <v>208</v>
      </c>
      <c r="E340" s="219" t="s">
        <v>1</v>
      </c>
      <c r="F340" s="220" t="s">
        <v>923</v>
      </c>
      <c r="G340" s="218"/>
      <c r="H340" s="219" t="s">
        <v>1</v>
      </c>
      <c r="I340" s="221"/>
      <c r="J340" s="218"/>
      <c r="K340" s="218"/>
      <c r="L340" s="222"/>
      <c r="M340" s="223"/>
      <c r="N340" s="224"/>
      <c r="O340" s="224"/>
      <c r="P340" s="224"/>
      <c r="Q340" s="224"/>
      <c r="R340" s="224"/>
      <c r="S340" s="224"/>
      <c r="T340" s="225"/>
      <c r="AT340" s="226" t="s">
        <v>208</v>
      </c>
      <c r="AU340" s="226" t="s">
        <v>89</v>
      </c>
      <c r="AV340" s="13" t="s">
        <v>21</v>
      </c>
      <c r="AW340" s="13" t="s">
        <v>36</v>
      </c>
      <c r="AX340" s="13" t="s">
        <v>80</v>
      </c>
      <c r="AY340" s="226" t="s">
        <v>149</v>
      </c>
    </row>
    <row r="341" spans="2:51" s="12" customFormat="1" ht="11.25">
      <c r="B341" s="205"/>
      <c r="C341" s="206"/>
      <c r="D341" s="207" t="s">
        <v>208</v>
      </c>
      <c r="E341" s="208" t="s">
        <v>1</v>
      </c>
      <c r="F341" s="209" t="s">
        <v>924</v>
      </c>
      <c r="G341" s="206"/>
      <c r="H341" s="210">
        <v>7.5</v>
      </c>
      <c r="I341" s="211"/>
      <c r="J341" s="206"/>
      <c r="K341" s="206"/>
      <c r="L341" s="212"/>
      <c r="M341" s="213"/>
      <c r="N341" s="214"/>
      <c r="O341" s="214"/>
      <c r="P341" s="214"/>
      <c r="Q341" s="214"/>
      <c r="R341" s="214"/>
      <c r="S341" s="214"/>
      <c r="T341" s="215"/>
      <c r="AT341" s="216" t="s">
        <v>208</v>
      </c>
      <c r="AU341" s="216" t="s">
        <v>89</v>
      </c>
      <c r="AV341" s="12" t="s">
        <v>89</v>
      </c>
      <c r="AW341" s="12" t="s">
        <v>36</v>
      </c>
      <c r="AX341" s="12" t="s">
        <v>21</v>
      </c>
      <c r="AY341" s="216" t="s">
        <v>149</v>
      </c>
    </row>
    <row r="342" spans="2:63" s="11" customFormat="1" ht="22.5" customHeight="1">
      <c r="B342" s="176"/>
      <c r="C342" s="177"/>
      <c r="D342" s="178" t="s">
        <v>79</v>
      </c>
      <c r="E342" s="190" t="s">
        <v>168</v>
      </c>
      <c r="F342" s="190" t="s">
        <v>397</v>
      </c>
      <c r="G342" s="177"/>
      <c r="H342" s="177"/>
      <c r="I342" s="180"/>
      <c r="J342" s="191">
        <f>BK342</f>
        <v>0</v>
      </c>
      <c r="K342" s="177"/>
      <c r="L342" s="182"/>
      <c r="M342" s="183"/>
      <c r="N342" s="184"/>
      <c r="O342" s="184"/>
      <c r="P342" s="185">
        <f>SUM(P343:P360)</f>
        <v>0</v>
      </c>
      <c r="Q342" s="184"/>
      <c r="R342" s="185">
        <f>SUM(R343:R360)</f>
        <v>0.54</v>
      </c>
      <c r="S342" s="184"/>
      <c r="T342" s="186">
        <f>SUM(T343:T360)</f>
        <v>0</v>
      </c>
      <c r="AR342" s="187" t="s">
        <v>21</v>
      </c>
      <c r="AT342" s="188" t="s">
        <v>79</v>
      </c>
      <c r="AU342" s="188" t="s">
        <v>21</v>
      </c>
      <c r="AY342" s="187" t="s">
        <v>149</v>
      </c>
      <c r="BK342" s="189">
        <f>SUM(BK343:BK360)</f>
        <v>0</v>
      </c>
    </row>
    <row r="343" spans="2:65" s="1" customFormat="1" ht="24" customHeight="1">
      <c r="B343" s="34"/>
      <c r="C343" s="192" t="s">
        <v>398</v>
      </c>
      <c r="D343" s="192" t="s">
        <v>151</v>
      </c>
      <c r="E343" s="193" t="s">
        <v>925</v>
      </c>
      <c r="F343" s="194" t="s">
        <v>926</v>
      </c>
      <c r="G343" s="195" t="s">
        <v>206</v>
      </c>
      <c r="H343" s="196">
        <v>75</v>
      </c>
      <c r="I343" s="197"/>
      <c r="J343" s="198">
        <f>ROUND(I343*H343,2)</f>
        <v>0</v>
      </c>
      <c r="K343" s="194" t="s">
        <v>155</v>
      </c>
      <c r="L343" s="38"/>
      <c r="M343" s="199" t="s">
        <v>1</v>
      </c>
      <c r="N343" s="200" t="s">
        <v>45</v>
      </c>
      <c r="O343" s="66"/>
      <c r="P343" s="201">
        <f>O343*H343</f>
        <v>0</v>
      </c>
      <c r="Q343" s="201">
        <v>0</v>
      </c>
      <c r="R343" s="201">
        <f>Q343*H343</f>
        <v>0</v>
      </c>
      <c r="S343" s="201">
        <v>0</v>
      </c>
      <c r="T343" s="202">
        <f>S343*H343</f>
        <v>0</v>
      </c>
      <c r="AR343" s="203" t="s">
        <v>156</v>
      </c>
      <c r="AT343" s="203" t="s">
        <v>151</v>
      </c>
      <c r="AU343" s="203" t="s">
        <v>89</v>
      </c>
      <c r="AY343" s="17" t="s">
        <v>149</v>
      </c>
      <c r="BE343" s="204">
        <f>IF(N343="základní",J343,0)</f>
        <v>0</v>
      </c>
      <c r="BF343" s="204">
        <f>IF(N343="snížená",J343,0)</f>
        <v>0</v>
      </c>
      <c r="BG343" s="204">
        <f>IF(N343="zákl. přenesená",J343,0)</f>
        <v>0</v>
      </c>
      <c r="BH343" s="204">
        <f>IF(N343="sníž. přenesená",J343,0)</f>
        <v>0</v>
      </c>
      <c r="BI343" s="204">
        <f>IF(N343="nulová",J343,0)</f>
        <v>0</v>
      </c>
      <c r="BJ343" s="17" t="s">
        <v>21</v>
      </c>
      <c r="BK343" s="204">
        <f>ROUND(I343*H343,2)</f>
        <v>0</v>
      </c>
      <c r="BL343" s="17" t="s">
        <v>156</v>
      </c>
      <c r="BM343" s="203" t="s">
        <v>927</v>
      </c>
    </row>
    <row r="344" spans="2:65" s="1" customFormat="1" ht="16.5" customHeight="1">
      <c r="B344" s="34"/>
      <c r="C344" s="192" t="s">
        <v>403</v>
      </c>
      <c r="D344" s="192" t="s">
        <v>151</v>
      </c>
      <c r="E344" s="193" t="s">
        <v>414</v>
      </c>
      <c r="F344" s="194" t="s">
        <v>415</v>
      </c>
      <c r="G344" s="195" t="s">
        <v>206</v>
      </c>
      <c r="H344" s="196">
        <v>0.3</v>
      </c>
      <c r="I344" s="197"/>
      <c r="J344" s="198">
        <f>ROUND(I344*H344,2)</f>
        <v>0</v>
      </c>
      <c r="K344" s="194" t="s">
        <v>155</v>
      </c>
      <c r="L344" s="38"/>
      <c r="M344" s="199" t="s">
        <v>1</v>
      </c>
      <c r="N344" s="200" t="s">
        <v>45</v>
      </c>
      <c r="O344" s="66"/>
      <c r="P344" s="201">
        <f>O344*H344</f>
        <v>0</v>
      </c>
      <c r="Q344" s="201">
        <v>0</v>
      </c>
      <c r="R344" s="201">
        <f>Q344*H344</f>
        <v>0</v>
      </c>
      <c r="S344" s="201">
        <v>0</v>
      </c>
      <c r="T344" s="202">
        <f>S344*H344</f>
        <v>0</v>
      </c>
      <c r="AR344" s="203" t="s">
        <v>156</v>
      </c>
      <c r="AT344" s="203" t="s">
        <v>151</v>
      </c>
      <c r="AU344" s="203" t="s">
        <v>89</v>
      </c>
      <c r="AY344" s="17" t="s">
        <v>149</v>
      </c>
      <c r="BE344" s="204">
        <f>IF(N344="základní",J344,0)</f>
        <v>0</v>
      </c>
      <c r="BF344" s="204">
        <f>IF(N344="snížená",J344,0)</f>
        <v>0</v>
      </c>
      <c r="BG344" s="204">
        <f>IF(N344="zákl. přenesená",J344,0)</f>
        <v>0</v>
      </c>
      <c r="BH344" s="204">
        <f>IF(N344="sníž. přenesená",J344,0)</f>
        <v>0</v>
      </c>
      <c r="BI344" s="204">
        <f>IF(N344="nulová",J344,0)</f>
        <v>0</v>
      </c>
      <c r="BJ344" s="17" t="s">
        <v>21</v>
      </c>
      <c r="BK344" s="204">
        <f>ROUND(I344*H344,2)</f>
        <v>0</v>
      </c>
      <c r="BL344" s="17" t="s">
        <v>156</v>
      </c>
      <c r="BM344" s="203" t="s">
        <v>928</v>
      </c>
    </row>
    <row r="345" spans="2:65" s="1" customFormat="1" ht="24" customHeight="1">
      <c r="B345" s="34"/>
      <c r="C345" s="192" t="s">
        <v>407</v>
      </c>
      <c r="D345" s="192" t="s">
        <v>151</v>
      </c>
      <c r="E345" s="193" t="s">
        <v>422</v>
      </c>
      <c r="F345" s="194" t="s">
        <v>423</v>
      </c>
      <c r="G345" s="195" t="s">
        <v>206</v>
      </c>
      <c r="H345" s="196">
        <v>0.3</v>
      </c>
      <c r="I345" s="197"/>
      <c r="J345" s="198">
        <f>ROUND(I345*H345,2)</f>
        <v>0</v>
      </c>
      <c r="K345" s="194" t="s">
        <v>155</v>
      </c>
      <c r="L345" s="38"/>
      <c r="M345" s="199" t="s">
        <v>1</v>
      </c>
      <c r="N345" s="200" t="s">
        <v>45</v>
      </c>
      <c r="O345" s="66"/>
      <c r="P345" s="201">
        <f>O345*H345</f>
        <v>0</v>
      </c>
      <c r="Q345" s="201">
        <v>0</v>
      </c>
      <c r="R345" s="201">
        <f>Q345*H345</f>
        <v>0</v>
      </c>
      <c r="S345" s="201">
        <v>0</v>
      </c>
      <c r="T345" s="202">
        <f>S345*H345</f>
        <v>0</v>
      </c>
      <c r="AR345" s="203" t="s">
        <v>156</v>
      </c>
      <c r="AT345" s="203" t="s">
        <v>151</v>
      </c>
      <c r="AU345" s="203" t="s">
        <v>89</v>
      </c>
      <c r="AY345" s="17" t="s">
        <v>149</v>
      </c>
      <c r="BE345" s="204">
        <f>IF(N345="základní",J345,0)</f>
        <v>0</v>
      </c>
      <c r="BF345" s="204">
        <f>IF(N345="snížená",J345,0)</f>
        <v>0</v>
      </c>
      <c r="BG345" s="204">
        <f>IF(N345="zákl. přenesená",J345,0)</f>
        <v>0</v>
      </c>
      <c r="BH345" s="204">
        <f>IF(N345="sníž. přenesená",J345,0)</f>
        <v>0</v>
      </c>
      <c r="BI345" s="204">
        <f>IF(N345="nulová",J345,0)</f>
        <v>0</v>
      </c>
      <c r="BJ345" s="17" t="s">
        <v>21</v>
      </c>
      <c r="BK345" s="204">
        <f>ROUND(I345*H345,2)</f>
        <v>0</v>
      </c>
      <c r="BL345" s="17" t="s">
        <v>156</v>
      </c>
      <c r="BM345" s="203" t="s">
        <v>929</v>
      </c>
    </row>
    <row r="346" spans="2:65" s="1" customFormat="1" ht="24" customHeight="1">
      <c r="B346" s="34"/>
      <c r="C346" s="192" t="s">
        <v>411</v>
      </c>
      <c r="D346" s="192" t="s">
        <v>151</v>
      </c>
      <c r="E346" s="193" t="s">
        <v>930</v>
      </c>
      <c r="F346" s="194" t="s">
        <v>931</v>
      </c>
      <c r="G346" s="195" t="s">
        <v>206</v>
      </c>
      <c r="H346" s="196">
        <v>75</v>
      </c>
      <c r="I346" s="197"/>
      <c r="J346" s="198">
        <f>ROUND(I346*H346,2)</f>
        <v>0</v>
      </c>
      <c r="K346" s="194" t="s">
        <v>155</v>
      </c>
      <c r="L346" s="38"/>
      <c r="M346" s="199" t="s">
        <v>1</v>
      </c>
      <c r="N346" s="200" t="s">
        <v>45</v>
      </c>
      <c r="O346" s="66"/>
      <c r="P346" s="201">
        <f>O346*H346</f>
        <v>0</v>
      </c>
      <c r="Q346" s="201">
        <v>0</v>
      </c>
      <c r="R346" s="201">
        <f>Q346*H346</f>
        <v>0</v>
      </c>
      <c r="S346" s="201">
        <v>0</v>
      </c>
      <c r="T346" s="202">
        <f>S346*H346</f>
        <v>0</v>
      </c>
      <c r="AR346" s="203" t="s">
        <v>156</v>
      </c>
      <c r="AT346" s="203" t="s">
        <v>151</v>
      </c>
      <c r="AU346" s="203" t="s">
        <v>89</v>
      </c>
      <c r="AY346" s="17" t="s">
        <v>149</v>
      </c>
      <c r="BE346" s="204">
        <f>IF(N346="základní",J346,0)</f>
        <v>0</v>
      </c>
      <c r="BF346" s="204">
        <f>IF(N346="snížená",J346,0)</f>
        <v>0</v>
      </c>
      <c r="BG346" s="204">
        <f>IF(N346="zákl. přenesená",J346,0)</f>
        <v>0</v>
      </c>
      <c r="BH346" s="204">
        <f>IF(N346="sníž. přenesená",J346,0)</f>
        <v>0</v>
      </c>
      <c r="BI346" s="204">
        <f>IF(N346="nulová",J346,0)</f>
        <v>0</v>
      </c>
      <c r="BJ346" s="17" t="s">
        <v>21</v>
      </c>
      <c r="BK346" s="204">
        <f>ROUND(I346*H346,2)</f>
        <v>0</v>
      </c>
      <c r="BL346" s="17" t="s">
        <v>156</v>
      </c>
      <c r="BM346" s="203" t="s">
        <v>932</v>
      </c>
    </row>
    <row r="347" spans="2:65" s="1" customFormat="1" ht="16.5" customHeight="1">
      <c r="B347" s="34"/>
      <c r="C347" s="192" t="s">
        <v>413</v>
      </c>
      <c r="D347" s="192" t="s">
        <v>151</v>
      </c>
      <c r="E347" s="193" t="s">
        <v>933</v>
      </c>
      <c r="F347" s="194" t="s">
        <v>934</v>
      </c>
      <c r="G347" s="195" t="s">
        <v>206</v>
      </c>
      <c r="H347" s="196">
        <v>150</v>
      </c>
      <c r="I347" s="197"/>
      <c r="J347" s="198">
        <f>ROUND(I347*H347,2)</f>
        <v>0</v>
      </c>
      <c r="K347" s="194" t="s">
        <v>155</v>
      </c>
      <c r="L347" s="38"/>
      <c r="M347" s="199" t="s">
        <v>1</v>
      </c>
      <c r="N347" s="200" t="s">
        <v>45</v>
      </c>
      <c r="O347" s="66"/>
      <c r="P347" s="201">
        <f>O347*H347</f>
        <v>0</v>
      </c>
      <c r="Q347" s="201">
        <v>0</v>
      </c>
      <c r="R347" s="201">
        <f>Q347*H347</f>
        <v>0</v>
      </c>
      <c r="S347" s="201">
        <v>0</v>
      </c>
      <c r="T347" s="202">
        <f>S347*H347</f>
        <v>0</v>
      </c>
      <c r="AR347" s="203" t="s">
        <v>156</v>
      </c>
      <c r="AT347" s="203" t="s">
        <v>151</v>
      </c>
      <c r="AU347" s="203" t="s">
        <v>89</v>
      </c>
      <c r="AY347" s="17" t="s">
        <v>149</v>
      </c>
      <c r="BE347" s="204">
        <f>IF(N347="základní",J347,0)</f>
        <v>0</v>
      </c>
      <c r="BF347" s="204">
        <f>IF(N347="snížená",J347,0)</f>
        <v>0</v>
      </c>
      <c r="BG347" s="204">
        <f>IF(N347="zákl. přenesená",J347,0)</f>
        <v>0</v>
      </c>
      <c r="BH347" s="204">
        <f>IF(N347="sníž. přenesená",J347,0)</f>
        <v>0</v>
      </c>
      <c r="BI347" s="204">
        <f>IF(N347="nulová",J347,0)</f>
        <v>0</v>
      </c>
      <c r="BJ347" s="17" t="s">
        <v>21</v>
      </c>
      <c r="BK347" s="204">
        <f>ROUND(I347*H347,2)</f>
        <v>0</v>
      </c>
      <c r="BL347" s="17" t="s">
        <v>156</v>
      </c>
      <c r="BM347" s="203" t="s">
        <v>935</v>
      </c>
    </row>
    <row r="348" spans="2:51" s="12" customFormat="1" ht="11.25">
      <c r="B348" s="205"/>
      <c r="C348" s="206"/>
      <c r="D348" s="207" t="s">
        <v>208</v>
      </c>
      <c r="E348" s="208" t="s">
        <v>1</v>
      </c>
      <c r="F348" s="209" t="s">
        <v>936</v>
      </c>
      <c r="G348" s="206"/>
      <c r="H348" s="210">
        <v>150</v>
      </c>
      <c r="I348" s="211"/>
      <c r="J348" s="206"/>
      <c r="K348" s="206"/>
      <c r="L348" s="212"/>
      <c r="M348" s="213"/>
      <c r="N348" s="214"/>
      <c r="O348" s="214"/>
      <c r="P348" s="214"/>
      <c r="Q348" s="214"/>
      <c r="R348" s="214"/>
      <c r="S348" s="214"/>
      <c r="T348" s="215"/>
      <c r="AT348" s="216" t="s">
        <v>208</v>
      </c>
      <c r="AU348" s="216" t="s">
        <v>89</v>
      </c>
      <c r="AV348" s="12" t="s">
        <v>89</v>
      </c>
      <c r="AW348" s="12" t="s">
        <v>36</v>
      </c>
      <c r="AX348" s="12" t="s">
        <v>21</v>
      </c>
      <c r="AY348" s="216" t="s">
        <v>149</v>
      </c>
    </row>
    <row r="349" spans="2:65" s="1" customFormat="1" ht="24" customHeight="1">
      <c r="B349" s="34"/>
      <c r="C349" s="192" t="s">
        <v>417</v>
      </c>
      <c r="D349" s="192" t="s">
        <v>151</v>
      </c>
      <c r="E349" s="193" t="s">
        <v>937</v>
      </c>
      <c r="F349" s="194" t="s">
        <v>938</v>
      </c>
      <c r="G349" s="195" t="s">
        <v>206</v>
      </c>
      <c r="H349" s="196">
        <v>75</v>
      </c>
      <c r="I349" s="197"/>
      <c r="J349" s="198">
        <f>ROUND(I349*H349,2)</f>
        <v>0</v>
      </c>
      <c r="K349" s="194" t="s">
        <v>155</v>
      </c>
      <c r="L349" s="38"/>
      <c r="M349" s="199" t="s">
        <v>1</v>
      </c>
      <c r="N349" s="200" t="s">
        <v>45</v>
      </c>
      <c r="O349" s="66"/>
      <c r="P349" s="201">
        <f>O349*H349</f>
        <v>0</v>
      </c>
      <c r="Q349" s="201">
        <v>0</v>
      </c>
      <c r="R349" s="201">
        <f>Q349*H349</f>
        <v>0</v>
      </c>
      <c r="S349" s="201">
        <v>0</v>
      </c>
      <c r="T349" s="202">
        <f>S349*H349</f>
        <v>0</v>
      </c>
      <c r="AR349" s="203" t="s">
        <v>156</v>
      </c>
      <c r="AT349" s="203" t="s">
        <v>151</v>
      </c>
      <c r="AU349" s="203" t="s">
        <v>89</v>
      </c>
      <c r="AY349" s="17" t="s">
        <v>149</v>
      </c>
      <c r="BE349" s="204">
        <f>IF(N349="základní",J349,0)</f>
        <v>0</v>
      </c>
      <c r="BF349" s="204">
        <f>IF(N349="snížená",J349,0)</f>
        <v>0</v>
      </c>
      <c r="BG349" s="204">
        <f>IF(N349="zákl. přenesená",J349,0)</f>
        <v>0</v>
      </c>
      <c r="BH349" s="204">
        <f>IF(N349="sníž. přenesená",J349,0)</f>
        <v>0</v>
      </c>
      <c r="BI349" s="204">
        <f>IF(N349="nulová",J349,0)</f>
        <v>0</v>
      </c>
      <c r="BJ349" s="17" t="s">
        <v>21</v>
      </c>
      <c r="BK349" s="204">
        <f>ROUND(I349*H349,2)</f>
        <v>0</v>
      </c>
      <c r="BL349" s="17" t="s">
        <v>156</v>
      </c>
      <c r="BM349" s="203" t="s">
        <v>939</v>
      </c>
    </row>
    <row r="350" spans="2:51" s="13" customFormat="1" ht="11.25">
      <c r="B350" s="217"/>
      <c r="C350" s="218"/>
      <c r="D350" s="207" t="s">
        <v>208</v>
      </c>
      <c r="E350" s="219" t="s">
        <v>1</v>
      </c>
      <c r="F350" s="220" t="s">
        <v>940</v>
      </c>
      <c r="G350" s="218"/>
      <c r="H350" s="219" t="s">
        <v>1</v>
      </c>
      <c r="I350" s="221"/>
      <c r="J350" s="218"/>
      <c r="K350" s="218"/>
      <c r="L350" s="222"/>
      <c r="M350" s="223"/>
      <c r="N350" s="224"/>
      <c r="O350" s="224"/>
      <c r="P350" s="224"/>
      <c r="Q350" s="224"/>
      <c r="R350" s="224"/>
      <c r="S350" s="224"/>
      <c r="T350" s="225"/>
      <c r="AT350" s="226" t="s">
        <v>208</v>
      </c>
      <c r="AU350" s="226" t="s">
        <v>89</v>
      </c>
      <c r="AV350" s="13" t="s">
        <v>21</v>
      </c>
      <c r="AW350" s="13" t="s">
        <v>36</v>
      </c>
      <c r="AX350" s="13" t="s">
        <v>80</v>
      </c>
      <c r="AY350" s="226" t="s">
        <v>149</v>
      </c>
    </row>
    <row r="351" spans="2:51" s="12" customFormat="1" ht="11.25">
      <c r="B351" s="205"/>
      <c r="C351" s="206"/>
      <c r="D351" s="207" t="s">
        <v>208</v>
      </c>
      <c r="E351" s="208" t="s">
        <v>1</v>
      </c>
      <c r="F351" s="209" t="s">
        <v>941</v>
      </c>
      <c r="G351" s="206"/>
      <c r="H351" s="210">
        <v>75</v>
      </c>
      <c r="I351" s="211"/>
      <c r="J351" s="206"/>
      <c r="K351" s="206"/>
      <c r="L351" s="212"/>
      <c r="M351" s="213"/>
      <c r="N351" s="214"/>
      <c r="O351" s="214"/>
      <c r="P351" s="214"/>
      <c r="Q351" s="214"/>
      <c r="R351" s="214"/>
      <c r="S351" s="214"/>
      <c r="T351" s="215"/>
      <c r="AT351" s="216" t="s">
        <v>208</v>
      </c>
      <c r="AU351" s="216" t="s">
        <v>89</v>
      </c>
      <c r="AV351" s="12" t="s">
        <v>89</v>
      </c>
      <c r="AW351" s="12" t="s">
        <v>36</v>
      </c>
      <c r="AX351" s="12" t="s">
        <v>21</v>
      </c>
      <c r="AY351" s="216" t="s">
        <v>149</v>
      </c>
    </row>
    <row r="352" spans="2:65" s="1" customFormat="1" ht="24" customHeight="1">
      <c r="B352" s="34"/>
      <c r="C352" s="192" t="s">
        <v>421</v>
      </c>
      <c r="D352" s="192" t="s">
        <v>151</v>
      </c>
      <c r="E352" s="193" t="s">
        <v>942</v>
      </c>
      <c r="F352" s="194" t="s">
        <v>943</v>
      </c>
      <c r="G352" s="195" t="s">
        <v>206</v>
      </c>
      <c r="H352" s="196">
        <v>75</v>
      </c>
      <c r="I352" s="197"/>
      <c r="J352" s="198">
        <f>ROUND(I352*H352,2)</f>
        <v>0</v>
      </c>
      <c r="K352" s="194" t="s">
        <v>155</v>
      </c>
      <c r="L352" s="38"/>
      <c r="M352" s="199" t="s">
        <v>1</v>
      </c>
      <c r="N352" s="200" t="s">
        <v>45</v>
      </c>
      <c r="O352" s="66"/>
      <c r="P352" s="201">
        <f>O352*H352</f>
        <v>0</v>
      </c>
      <c r="Q352" s="201">
        <v>0</v>
      </c>
      <c r="R352" s="201">
        <f>Q352*H352</f>
        <v>0</v>
      </c>
      <c r="S352" s="201">
        <v>0</v>
      </c>
      <c r="T352" s="202">
        <f>S352*H352</f>
        <v>0</v>
      </c>
      <c r="AR352" s="203" t="s">
        <v>156</v>
      </c>
      <c r="AT352" s="203" t="s">
        <v>151</v>
      </c>
      <c r="AU352" s="203" t="s">
        <v>89</v>
      </c>
      <c r="AY352" s="17" t="s">
        <v>149</v>
      </c>
      <c r="BE352" s="204">
        <f>IF(N352="základní",J352,0)</f>
        <v>0</v>
      </c>
      <c r="BF352" s="204">
        <f>IF(N352="snížená",J352,0)</f>
        <v>0</v>
      </c>
      <c r="BG352" s="204">
        <f>IF(N352="zákl. přenesená",J352,0)</f>
        <v>0</v>
      </c>
      <c r="BH352" s="204">
        <f>IF(N352="sníž. přenesená",J352,0)</f>
        <v>0</v>
      </c>
      <c r="BI352" s="204">
        <f>IF(N352="nulová",J352,0)</f>
        <v>0</v>
      </c>
      <c r="BJ352" s="17" t="s">
        <v>21</v>
      </c>
      <c r="BK352" s="204">
        <f>ROUND(I352*H352,2)</f>
        <v>0</v>
      </c>
      <c r="BL352" s="17" t="s">
        <v>156</v>
      </c>
      <c r="BM352" s="203" t="s">
        <v>944</v>
      </c>
    </row>
    <row r="353" spans="2:51" s="13" customFormat="1" ht="11.25">
      <c r="B353" s="217"/>
      <c r="C353" s="218"/>
      <c r="D353" s="207" t="s">
        <v>208</v>
      </c>
      <c r="E353" s="219" t="s">
        <v>1</v>
      </c>
      <c r="F353" s="220" t="s">
        <v>940</v>
      </c>
      <c r="G353" s="218"/>
      <c r="H353" s="219" t="s">
        <v>1</v>
      </c>
      <c r="I353" s="221"/>
      <c r="J353" s="218"/>
      <c r="K353" s="218"/>
      <c r="L353" s="222"/>
      <c r="M353" s="223"/>
      <c r="N353" s="224"/>
      <c r="O353" s="224"/>
      <c r="P353" s="224"/>
      <c r="Q353" s="224"/>
      <c r="R353" s="224"/>
      <c r="S353" s="224"/>
      <c r="T353" s="225"/>
      <c r="AT353" s="226" t="s">
        <v>208</v>
      </c>
      <c r="AU353" s="226" t="s">
        <v>89</v>
      </c>
      <c r="AV353" s="13" t="s">
        <v>21</v>
      </c>
      <c r="AW353" s="13" t="s">
        <v>36</v>
      </c>
      <c r="AX353" s="13" t="s">
        <v>80</v>
      </c>
      <c r="AY353" s="226" t="s">
        <v>149</v>
      </c>
    </row>
    <row r="354" spans="2:51" s="12" customFormat="1" ht="11.25">
      <c r="B354" s="205"/>
      <c r="C354" s="206"/>
      <c r="D354" s="207" t="s">
        <v>208</v>
      </c>
      <c r="E354" s="208" t="s">
        <v>1</v>
      </c>
      <c r="F354" s="209" t="s">
        <v>941</v>
      </c>
      <c r="G354" s="206"/>
      <c r="H354" s="210">
        <v>75</v>
      </c>
      <c r="I354" s="211"/>
      <c r="J354" s="206"/>
      <c r="K354" s="206"/>
      <c r="L354" s="212"/>
      <c r="M354" s="213"/>
      <c r="N354" s="214"/>
      <c r="O354" s="214"/>
      <c r="P354" s="214"/>
      <c r="Q354" s="214"/>
      <c r="R354" s="214"/>
      <c r="S354" s="214"/>
      <c r="T354" s="215"/>
      <c r="AT354" s="216" t="s">
        <v>208</v>
      </c>
      <c r="AU354" s="216" t="s">
        <v>89</v>
      </c>
      <c r="AV354" s="12" t="s">
        <v>89</v>
      </c>
      <c r="AW354" s="12" t="s">
        <v>36</v>
      </c>
      <c r="AX354" s="12" t="s">
        <v>21</v>
      </c>
      <c r="AY354" s="216" t="s">
        <v>149</v>
      </c>
    </row>
    <row r="355" spans="2:65" s="1" customFormat="1" ht="24" customHeight="1">
      <c r="B355" s="34"/>
      <c r="C355" s="192" t="s">
        <v>425</v>
      </c>
      <c r="D355" s="192" t="s">
        <v>151</v>
      </c>
      <c r="E355" s="193" t="s">
        <v>945</v>
      </c>
      <c r="F355" s="194" t="s">
        <v>946</v>
      </c>
      <c r="G355" s="195" t="s">
        <v>206</v>
      </c>
      <c r="H355" s="196">
        <v>75</v>
      </c>
      <c r="I355" s="197"/>
      <c r="J355" s="198">
        <f>ROUND(I355*H355,2)</f>
        <v>0</v>
      </c>
      <c r="K355" s="194" t="s">
        <v>155</v>
      </c>
      <c r="L355" s="38"/>
      <c r="M355" s="199" t="s">
        <v>1</v>
      </c>
      <c r="N355" s="200" t="s">
        <v>45</v>
      </c>
      <c r="O355" s="66"/>
      <c r="P355" s="201">
        <f>O355*H355</f>
        <v>0</v>
      </c>
      <c r="Q355" s="201">
        <v>0</v>
      </c>
      <c r="R355" s="201">
        <f>Q355*H355</f>
        <v>0</v>
      </c>
      <c r="S355" s="201">
        <v>0</v>
      </c>
      <c r="T355" s="202">
        <f>S355*H355</f>
        <v>0</v>
      </c>
      <c r="AR355" s="203" t="s">
        <v>156</v>
      </c>
      <c r="AT355" s="203" t="s">
        <v>151</v>
      </c>
      <c r="AU355" s="203" t="s">
        <v>89</v>
      </c>
      <c r="AY355" s="17" t="s">
        <v>149</v>
      </c>
      <c r="BE355" s="204">
        <f>IF(N355="základní",J355,0)</f>
        <v>0</v>
      </c>
      <c r="BF355" s="204">
        <f>IF(N355="snížená",J355,0)</f>
        <v>0</v>
      </c>
      <c r="BG355" s="204">
        <f>IF(N355="zákl. přenesená",J355,0)</f>
        <v>0</v>
      </c>
      <c r="BH355" s="204">
        <f>IF(N355="sníž. přenesená",J355,0)</f>
        <v>0</v>
      </c>
      <c r="BI355" s="204">
        <f>IF(N355="nulová",J355,0)</f>
        <v>0</v>
      </c>
      <c r="BJ355" s="17" t="s">
        <v>21</v>
      </c>
      <c r="BK355" s="204">
        <f>ROUND(I355*H355,2)</f>
        <v>0</v>
      </c>
      <c r="BL355" s="17" t="s">
        <v>156</v>
      </c>
      <c r="BM355" s="203" t="s">
        <v>947</v>
      </c>
    </row>
    <row r="356" spans="2:51" s="12" customFormat="1" ht="11.25">
      <c r="B356" s="205"/>
      <c r="C356" s="206"/>
      <c r="D356" s="207" t="s">
        <v>208</v>
      </c>
      <c r="E356" s="208" t="s">
        <v>1</v>
      </c>
      <c r="F356" s="209" t="s">
        <v>948</v>
      </c>
      <c r="G356" s="206"/>
      <c r="H356" s="210">
        <v>75</v>
      </c>
      <c r="I356" s="211"/>
      <c r="J356" s="206"/>
      <c r="K356" s="206"/>
      <c r="L356" s="212"/>
      <c r="M356" s="213"/>
      <c r="N356" s="214"/>
      <c r="O356" s="214"/>
      <c r="P356" s="214"/>
      <c r="Q356" s="214"/>
      <c r="R356" s="214"/>
      <c r="S356" s="214"/>
      <c r="T356" s="215"/>
      <c r="AT356" s="216" t="s">
        <v>208</v>
      </c>
      <c r="AU356" s="216" t="s">
        <v>89</v>
      </c>
      <c r="AV356" s="12" t="s">
        <v>89</v>
      </c>
      <c r="AW356" s="12" t="s">
        <v>36</v>
      </c>
      <c r="AX356" s="12" t="s">
        <v>21</v>
      </c>
      <c r="AY356" s="216" t="s">
        <v>149</v>
      </c>
    </row>
    <row r="357" spans="2:65" s="1" customFormat="1" ht="16.5" customHeight="1">
      <c r="B357" s="34"/>
      <c r="C357" s="192" t="s">
        <v>429</v>
      </c>
      <c r="D357" s="192" t="s">
        <v>151</v>
      </c>
      <c r="E357" s="193" t="s">
        <v>949</v>
      </c>
      <c r="F357" s="194" t="s">
        <v>950</v>
      </c>
      <c r="G357" s="195" t="s">
        <v>206</v>
      </c>
      <c r="H357" s="196">
        <v>0.3</v>
      </c>
      <c r="I357" s="197"/>
      <c r="J357" s="198">
        <f>ROUND(I357*H357,2)</f>
        <v>0</v>
      </c>
      <c r="K357" s="194" t="s">
        <v>155</v>
      </c>
      <c r="L357" s="38"/>
      <c r="M357" s="199" t="s">
        <v>1</v>
      </c>
      <c r="N357" s="200" t="s">
        <v>45</v>
      </c>
      <c r="O357" s="66"/>
      <c r="P357" s="201">
        <f>O357*H357</f>
        <v>0</v>
      </c>
      <c r="Q357" s="201">
        <v>0</v>
      </c>
      <c r="R357" s="201">
        <f>Q357*H357</f>
        <v>0</v>
      </c>
      <c r="S357" s="201">
        <v>0</v>
      </c>
      <c r="T357" s="202">
        <f>S357*H357</f>
        <v>0</v>
      </c>
      <c r="AR357" s="203" t="s">
        <v>156</v>
      </c>
      <c r="AT357" s="203" t="s">
        <v>151</v>
      </c>
      <c r="AU357" s="203" t="s">
        <v>89</v>
      </c>
      <c r="AY357" s="17" t="s">
        <v>149</v>
      </c>
      <c r="BE357" s="204">
        <f>IF(N357="základní",J357,0)</f>
        <v>0</v>
      </c>
      <c r="BF357" s="204">
        <f>IF(N357="snížená",J357,0)</f>
        <v>0</v>
      </c>
      <c r="BG357" s="204">
        <f>IF(N357="zákl. přenesená",J357,0)</f>
        <v>0</v>
      </c>
      <c r="BH357" s="204">
        <f>IF(N357="sníž. přenesená",J357,0)</f>
        <v>0</v>
      </c>
      <c r="BI357" s="204">
        <f>IF(N357="nulová",J357,0)</f>
        <v>0</v>
      </c>
      <c r="BJ357" s="17" t="s">
        <v>21</v>
      </c>
      <c r="BK357" s="204">
        <f>ROUND(I357*H357,2)</f>
        <v>0</v>
      </c>
      <c r="BL357" s="17" t="s">
        <v>156</v>
      </c>
      <c r="BM357" s="203" t="s">
        <v>951</v>
      </c>
    </row>
    <row r="358" spans="2:51" s="13" customFormat="1" ht="11.25">
      <c r="B358" s="217"/>
      <c r="C358" s="218"/>
      <c r="D358" s="207" t="s">
        <v>208</v>
      </c>
      <c r="E358" s="219" t="s">
        <v>1</v>
      </c>
      <c r="F358" s="220" t="s">
        <v>952</v>
      </c>
      <c r="G358" s="218"/>
      <c r="H358" s="219" t="s">
        <v>1</v>
      </c>
      <c r="I358" s="221"/>
      <c r="J358" s="218"/>
      <c r="K358" s="218"/>
      <c r="L358" s="222"/>
      <c r="M358" s="223"/>
      <c r="N358" s="224"/>
      <c r="O358" s="224"/>
      <c r="P358" s="224"/>
      <c r="Q358" s="224"/>
      <c r="R358" s="224"/>
      <c r="S358" s="224"/>
      <c r="T358" s="225"/>
      <c r="AT358" s="226" t="s">
        <v>208</v>
      </c>
      <c r="AU358" s="226" t="s">
        <v>89</v>
      </c>
      <c r="AV358" s="13" t="s">
        <v>21</v>
      </c>
      <c r="AW358" s="13" t="s">
        <v>36</v>
      </c>
      <c r="AX358" s="13" t="s">
        <v>80</v>
      </c>
      <c r="AY358" s="226" t="s">
        <v>149</v>
      </c>
    </row>
    <row r="359" spans="2:51" s="12" customFormat="1" ht="11.25">
      <c r="B359" s="205"/>
      <c r="C359" s="206"/>
      <c r="D359" s="207" t="s">
        <v>208</v>
      </c>
      <c r="E359" s="208" t="s">
        <v>1</v>
      </c>
      <c r="F359" s="209" t="s">
        <v>953</v>
      </c>
      <c r="G359" s="206"/>
      <c r="H359" s="210">
        <v>0.3</v>
      </c>
      <c r="I359" s="211"/>
      <c r="J359" s="206"/>
      <c r="K359" s="206"/>
      <c r="L359" s="212"/>
      <c r="M359" s="213"/>
      <c r="N359" s="214"/>
      <c r="O359" s="214"/>
      <c r="P359" s="214"/>
      <c r="Q359" s="214"/>
      <c r="R359" s="214"/>
      <c r="S359" s="214"/>
      <c r="T359" s="215"/>
      <c r="AT359" s="216" t="s">
        <v>208</v>
      </c>
      <c r="AU359" s="216" t="s">
        <v>89</v>
      </c>
      <c r="AV359" s="12" t="s">
        <v>89</v>
      </c>
      <c r="AW359" s="12" t="s">
        <v>36</v>
      </c>
      <c r="AX359" s="12" t="s">
        <v>21</v>
      </c>
      <c r="AY359" s="216" t="s">
        <v>149</v>
      </c>
    </row>
    <row r="360" spans="2:65" s="1" customFormat="1" ht="16.5" customHeight="1">
      <c r="B360" s="34"/>
      <c r="C360" s="192" t="s">
        <v>433</v>
      </c>
      <c r="D360" s="192" t="s">
        <v>151</v>
      </c>
      <c r="E360" s="193" t="s">
        <v>482</v>
      </c>
      <c r="F360" s="194" t="s">
        <v>483</v>
      </c>
      <c r="G360" s="195" t="s">
        <v>484</v>
      </c>
      <c r="H360" s="196">
        <v>150</v>
      </c>
      <c r="I360" s="197"/>
      <c r="J360" s="198">
        <f>ROUND(I360*H360,2)</f>
        <v>0</v>
      </c>
      <c r="K360" s="194" t="s">
        <v>155</v>
      </c>
      <c r="L360" s="38"/>
      <c r="M360" s="199" t="s">
        <v>1</v>
      </c>
      <c r="N360" s="200" t="s">
        <v>45</v>
      </c>
      <c r="O360" s="66"/>
      <c r="P360" s="201">
        <f>O360*H360</f>
        <v>0</v>
      </c>
      <c r="Q360" s="201">
        <v>0.0036</v>
      </c>
      <c r="R360" s="201">
        <f>Q360*H360</f>
        <v>0.54</v>
      </c>
      <c r="S360" s="201">
        <v>0</v>
      </c>
      <c r="T360" s="202">
        <f>S360*H360</f>
        <v>0</v>
      </c>
      <c r="AR360" s="203" t="s">
        <v>156</v>
      </c>
      <c r="AT360" s="203" t="s">
        <v>151</v>
      </c>
      <c r="AU360" s="203" t="s">
        <v>89</v>
      </c>
      <c r="AY360" s="17" t="s">
        <v>149</v>
      </c>
      <c r="BE360" s="204">
        <f>IF(N360="základní",J360,0)</f>
        <v>0</v>
      </c>
      <c r="BF360" s="204">
        <f>IF(N360="snížená",J360,0)</f>
        <v>0</v>
      </c>
      <c r="BG360" s="204">
        <f>IF(N360="zákl. přenesená",J360,0)</f>
        <v>0</v>
      </c>
      <c r="BH360" s="204">
        <f>IF(N360="sníž. přenesená",J360,0)</f>
        <v>0</v>
      </c>
      <c r="BI360" s="204">
        <f>IF(N360="nulová",J360,0)</f>
        <v>0</v>
      </c>
      <c r="BJ360" s="17" t="s">
        <v>21</v>
      </c>
      <c r="BK360" s="204">
        <f>ROUND(I360*H360,2)</f>
        <v>0</v>
      </c>
      <c r="BL360" s="17" t="s">
        <v>156</v>
      </c>
      <c r="BM360" s="203" t="s">
        <v>954</v>
      </c>
    </row>
    <row r="361" spans="2:63" s="11" customFormat="1" ht="22.5" customHeight="1">
      <c r="B361" s="176"/>
      <c r="C361" s="177"/>
      <c r="D361" s="178" t="s">
        <v>79</v>
      </c>
      <c r="E361" s="190" t="s">
        <v>172</v>
      </c>
      <c r="F361" s="190" t="s">
        <v>955</v>
      </c>
      <c r="G361" s="177"/>
      <c r="H361" s="177"/>
      <c r="I361" s="180"/>
      <c r="J361" s="191">
        <f>BK361</f>
        <v>0</v>
      </c>
      <c r="K361" s="177"/>
      <c r="L361" s="182"/>
      <c r="M361" s="183"/>
      <c r="N361" s="184"/>
      <c r="O361" s="184"/>
      <c r="P361" s="185">
        <f>SUM(P362:P363)</f>
        <v>0</v>
      </c>
      <c r="Q361" s="184"/>
      <c r="R361" s="185">
        <f>SUM(R362:R363)</f>
        <v>0.564085</v>
      </c>
      <c r="S361" s="184"/>
      <c r="T361" s="186">
        <f>SUM(T362:T363)</f>
        <v>0</v>
      </c>
      <c r="AR361" s="187" t="s">
        <v>21</v>
      </c>
      <c r="AT361" s="188" t="s">
        <v>79</v>
      </c>
      <c r="AU361" s="188" t="s">
        <v>21</v>
      </c>
      <c r="AY361" s="187" t="s">
        <v>149</v>
      </c>
      <c r="BK361" s="189">
        <f>SUM(BK362:BK363)</f>
        <v>0</v>
      </c>
    </row>
    <row r="362" spans="2:65" s="1" customFormat="1" ht="24" customHeight="1">
      <c r="B362" s="34"/>
      <c r="C362" s="192" t="s">
        <v>438</v>
      </c>
      <c r="D362" s="192" t="s">
        <v>151</v>
      </c>
      <c r="E362" s="193" t="s">
        <v>956</v>
      </c>
      <c r="F362" s="194" t="s">
        <v>957</v>
      </c>
      <c r="G362" s="195" t="s">
        <v>256</v>
      </c>
      <c r="H362" s="196">
        <v>0.25</v>
      </c>
      <c r="I362" s="197"/>
      <c r="J362" s="198">
        <f>ROUND(I362*H362,2)</f>
        <v>0</v>
      </c>
      <c r="K362" s="194" t="s">
        <v>155</v>
      </c>
      <c r="L362" s="38"/>
      <c r="M362" s="199" t="s">
        <v>1</v>
      </c>
      <c r="N362" s="200" t="s">
        <v>45</v>
      </c>
      <c r="O362" s="66"/>
      <c r="P362" s="201">
        <f>O362*H362</f>
        <v>0</v>
      </c>
      <c r="Q362" s="201">
        <v>2.25634</v>
      </c>
      <c r="R362" s="201">
        <f>Q362*H362</f>
        <v>0.564085</v>
      </c>
      <c r="S362" s="201">
        <v>0</v>
      </c>
      <c r="T362" s="202">
        <f>S362*H362</f>
        <v>0</v>
      </c>
      <c r="AR362" s="203" t="s">
        <v>156</v>
      </c>
      <c r="AT362" s="203" t="s">
        <v>151</v>
      </c>
      <c r="AU362" s="203" t="s">
        <v>89</v>
      </c>
      <c r="AY362" s="17" t="s">
        <v>149</v>
      </c>
      <c r="BE362" s="204">
        <f>IF(N362="základní",J362,0)</f>
        <v>0</v>
      </c>
      <c r="BF362" s="204">
        <f>IF(N362="snížená",J362,0)</f>
        <v>0</v>
      </c>
      <c r="BG362" s="204">
        <f>IF(N362="zákl. přenesená",J362,0)</f>
        <v>0</v>
      </c>
      <c r="BH362" s="204">
        <f>IF(N362="sníž. přenesená",J362,0)</f>
        <v>0</v>
      </c>
      <c r="BI362" s="204">
        <f>IF(N362="nulová",J362,0)</f>
        <v>0</v>
      </c>
      <c r="BJ362" s="17" t="s">
        <v>21</v>
      </c>
      <c r="BK362" s="204">
        <f>ROUND(I362*H362,2)</f>
        <v>0</v>
      </c>
      <c r="BL362" s="17" t="s">
        <v>156</v>
      </c>
      <c r="BM362" s="203" t="s">
        <v>958</v>
      </c>
    </row>
    <row r="363" spans="2:51" s="12" customFormat="1" ht="11.25">
      <c r="B363" s="205"/>
      <c r="C363" s="206"/>
      <c r="D363" s="207" t="s">
        <v>208</v>
      </c>
      <c r="E363" s="208" t="s">
        <v>1</v>
      </c>
      <c r="F363" s="209" t="s">
        <v>959</v>
      </c>
      <c r="G363" s="206"/>
      <c r="H363" s="210">
        <v>0.25</v>
      </c>
      <c r="I363" s="211"/>
      <c r="J363" s="206"/>
      <c r="K363" s="206"/>
      <c r="L363" s="212"/>
      <c r="M363" s="213"/>
      <c r="N363" s="214"/>
      <c r="O363" s="214"/>
      <c r="P363" s="214"/>
      <c r="Q363" s="214"/>
      <c r="R363" s="214"/>
      <c r="S363" s="214"/>
      <c r="T363" s="215"/>
      <c r="AT363" s="216" t="s">
        <v>208</v>
      </c>
      <c r="AU363" s="216" t="s">
        <v>89</v>
      </c>
      <c r="AV363" s="12" t="s">
        <v>89</v>
      </c>
      <c r="AW363" s="12" t="s">
        <v>36</v>
      </c>
      <c r="AX363" s="12" t="s">
        <v>21</v>
      </c>
      <c r="AY363" s="216" t="s">
        <v>149</v>
      </c>
    </row>
    <row r="364" spans="2:63" s="11" customFormat="1" ht="22.5" customHeight="1">
      <c r="B364" s="176"/>
      <c r="C364" s="177"/>
      <c r="D364" s="178" t="s">
        <v>79</v>
      </c>
      <c r="E364" s="190" t="s">
        <v>180</v>
      </c>
      <c r="F364" s="190" t="s">
        <v>960</v>
      </c>
      <c r="G364" s="177"/>
      <c r="H364" s="177"/>
      <c r="I364" s="180"/>
      <c r="J364" s="191">
        <f>BK364</f>
        <v>0</v>
      </c>
      <c r="K364" s="177"/>
      <c r="L364" s="182"/>
      <c r="M364" s="183"/>
      <c r="N364" s="184"/>
      <c r="O364" s="184"/>
      <c r="P364" s="185">
        <f>SUM(P365:P366)</f>
        <v>0</v>
      </c>
      <c r="Q364" s="184"/>
      <c r="R364" s="185">
        <f>SUM(R365:R366)</f>
        <v>0</v>
      </c>
      <c r="S364" s="184"/>
      <c r="T364" s="186">
        <f>SUM(T365:T366)</f>
        <v>0</v>
      </c>
      <c r="AR364" s="187" t="s">
        <v>21</v>
      </c>
      <c r="AT364" s="188" t="s">
        <v>79</v>
      </c>
      <c r="AU364" s="188" t="s">
        <v>21</v>
      </c>
      <c r="AY364" s="187" t="s">
        <v>149</v>
      </c>
      <c r="BK364" s="189">
        <f>SUM(BK365:BK366)</f>
        <v>0</v>
      </c>
    </row>
    <row r="365" spans="2:65" s="1" customFormat="1" ht="24" customHeight="1">
      <c r="B365" s="34"/>
      <c r="C365" s="192" t="s">
        <v>443</v>
      </c>
      <c r="D365" s="192" t="s">
        <v>151</v>
      </c>
      <c r="E365" s="193" t="s">
        <v>961</v>
      </c>
      <c r="F365" s="194" t="s">
        <v>962</v>
      </c>
      <c r="G365" s="195" t="s">
        <v>256</v>
      </c>
      <c r="H365" s="196">
        <v>16.5</v>
      </c>
      <c r="I365" s="197"/>
      <c r="J365" s="198">
        <f>ROUND(I365*H365,2)</f>
        <v>0</v>
      </c>
      <c r="K365" s="194" t="s">
        <v>155</v>
      </c>
      <c r="L365" s="38"/>
      <c r="M365" s="199" t="s">
        <v>1</v>
      </c>
      <c r="N365" s="200" t="s">
        <v>45</v>
      </c>
      <c r="O365" s="66"/>
      <c r="P365" s="201">
        <f>O365*H365</f>
        <v>0</v>
      </c>
      <c r="Q365" s="201">
        <v>0</v>
      </c>
      <c r="R365" s="201">
        <f>Q365*H365</f>
        <v>0</v>
      </c>
      <c r="S365" s="201">
        <v>0</v>
      </c>
      <c r="T365" s="202">
        <f>S365*H365</f>
        <v>0</v>
      </c>
      <c r="AR365" s="203" t="s">
        <v>156</v>
      </c>
      <c r="AT365" s="203" t="s">
        <v>151</v>
      </c>
      <c r="AU365" s="203" t="s">
        <v>89</v>
      </c>
      <c r="AY365" s="17" t="s">
        <v>149</v>
      </c>
      <c r="BE365" s="204">
        <f>IF(N365="základní",J365,0)</f>
        <v>0</v>
      </c>
      <c r="BF365" s="204">
        <f>IF(N365="snížená",J365,0)</f>
        <v>0</v>
      </c>
      <c r="BG365" s="204">
        <f>IF(N365="zákl. přenesená",J365,0)</f>
        <v>0</v>
      </c>
      <c r="BH365" s="204">
        <f>IF(N365="sníž. přenesená",J365,0)</f>
        <v>0</v>
      </c>
      <c r="BI365" s="204">
        <f>IF(N365="nulová",J365,0)</f>
        <v>0</v>
      </c>
      <c r="BJ365" s="17" t="s">
        <v>21</v>
      </c>
      <c r="BK365" s="204">
        <f>ROUND(I365*H365,2)</f>
        <v>0</v>
      </c>
      <c r="BL365" s="17" t="s">
        <v>156</v>
      </c>
      <c r="BM365" s="203" t="s">
        <v>963</v>
      </c>
    </row>
    <row r="366" spans="2:51" s="12" customFormat="1" ht="11.25">
      <c r="B366" s="205"/>
      <c r="C366" s="206"/>
      <c r="D366" s="207" t="s">
        <v>208</v>
      </c>
      <c r="E366" s="208" t="s">
        <v>1</v>
      </c>
      <c r="F366" s="209" t="s">
        <v>964</v>
      </c>
      <c r="G366" s="206"/>
      <c r="H366" s="210">
        <v>16.5</v>
      </c>
      <c r="I366" s="211"/>
      <c r="J366" s="206"/>
      <c r="K366" s="206"/>
      <c r="L366" s="212"/>
      <c r="M366" s="213"/>
      <c r="N366" s="214"/>
      <c r="O366" s="214"/>
      <c r="P366" s="214"/>
      <c r="Q366" s="214"/>
      <c r="R366" s="214"/>
      <c r="S366" s="214"/>
      <c r="T366" s="215"/>
      <c r="AT366" s="216" t="s">
        <v>208</v>
      </c>
      <c r="AU366" s="216" t="s">
        <v>89</v>
      </c>
      <c r="AV366" s="12" t="s">
        <v>89</v>
      </c>
      <c r="AW366" s="12" t="s">
        <v>36</v>
      </c>
      <c r="AX366" s="12" t="s">
        <v>21</v>
      </c>
      <c r="AY366" s="216" t="s">
        <v>149</v>
      </c>
    </row>
    <row r="367" spans="2:63" s="11" customFormat="1" ht="22.5" customHeight="1">
      <c r="B367" s="176"/>
      <c r="C367" s="177"/>
      <c r="D367" s="178" t="s">
        <v>79</v>
      </c>
      <c r="E367" s="190" t="s">
        <v>184</v>
      </c>
      <c r="F367" s="190" t="s">
        <v>965</v>
      </c>
      <c r="G367" s="177"/>
      <c r="H367" s="177"/>
      <c r="I367" s="180"/>
      <c r="J367" s="191">
        <f>BK367</f>
        <v>0</v>
      </c>
      <c r="K367" s="177"/>
      <c r="L367" s="182"/>
      <c r="M367" s="183"/>
      <c r="N367" s="184"/>
      <c r="O367" s="184"/>
      <c r="P367" s="185">
        <f>SUM(P368:P405)</f>
        <v>0</v>
      </c>
      <c r="Q367" s="184"/>
      <c r="R367" s="185">
        <f>SUM(R368:R405)</f>
        <v>37.919313599999995</v>
      </c>
      <c r="S367" s="184"/>
      <c r="T367" s="186">
        <f>SUM(T368:T405)</f>
        <v>68.40932999999998</v>
      </c>
      <c r="AR367" s="187" t="s">
        <v>21</v>
      </c>
      <c r="AT367" s="188" t="s">
        <v>79</v>
      </c>
      <c r="AU367" s="188" t="s">
        <v>21</v>
      </c>
      <c r="AY367" s="187" t="s">
        <v>149</v>
      </c>
      <c r="BK367" s="189">
        <f>SUM(BK368:BK405)</f>
        <v>0</v>
      </c>
    </row>
    <row r="368" spans="2:65" s="1" customFormat="1" ht="16.5" customHeight="1">
      <c r="B368" s="34"/>
      <c r="C368" s="192" t="s">
        <v>449</v>
      </c>
      <c r="D368" s="192" t="s">
        <v>151</v>
      </c>
      <c r="E368" s="193" t="s">
        <v>523</v>
      </c>
      <c r="F368" s="194" t="s">
        <v>524</v>
      </c>
      <c r="G368" s="195" t="s">
        <v>484</v>
      </c>
      <c r="H368" s="196">
        <v>150</v>
      </c>
      <c r="I368" s="197"/>
      <c r="J368" s="198">
        <f>ROUND(I368*H368,2)</f>
        <v>0</v>
      </c>
      <c r="K368" s="194" t="s">
        <v>155</v>
      </c>
      <c r="L368" s="38"/>
      <c r="M368" s="199" t="s">
        <v>1</v>
      </c>
      <c r="N368" s="200" t="s">
        <v>45</v>
      </c>
      <c r="O368" s="66"/>
      <c r="P368" s="201">
        <f>O368*H368</f>
        <v>0</v>
      </c>
      <c r="Q368" s="201">
        <v>0</v>
      </c>
      <c r="R368" s="201">
        <f>Q368*H368</f>
        <v>0</v>
      </c>
      <c r="S368" s="201">
        <v>0</v>
      </c>
      <c r="T368" s="202">
        <f>S368*H368</f>
        <v>0</v>
      </c>
      <c r="AR368" s="203" t="s">
        <v>156</v>
      </c>
      <c r="AT368" s="203" t="s">
        <v>151</v>
      </c>
      <c r="AU368" s="203" t="s">
        <v>89</v>
      </c>
      <c r="AY368" s="17" t="s">
        <v>149</v>
      </c>
      <c r="BE368" s="204">
        <f>IF(N368="základní",J368,0)</f>
        <v>0</v>
      </c>
      <c r="BF368" s="204">
        <f>IF(N368="snížená",J368,0)</f>
        <v>0</v>
      </c>
      <c r="BG368" s="204">
        <f>IF(N368="zákl. přenesená",J368,0)</f>
        <v>0</v>
      </c>
      <c r="BH368" s="204">
        <f>IF(N368="sníž. přenesená",J368,0)</f>
        <v>0</v>
      </c>
      <c r="BI368" s="204">
        <f>IF(N368="nulová",J368,0)</f>
        <v>0</v>
      </c>
      <c r="BJ368" s="17" t="s">
        <v>21</v>
      </c>
      <c r="BK368" s="204">
        <f>ROUND(I368*H368,2)</f>
        <v>0</v>
      </c>
      <c r="BL368" s="17" t="s">
        <v>156</v>
      </c>
      <c r="BM368" s="203" t="s">
        <v>966</v>
      </c>
    </row>
    <row r="369" spans="2:51" s="12" customFormat="1" ht="11.25">
      <c r="B369" s="205"/>
      <c r="C369" s="206"/>
      <c r="D369" s="207" t="s">
        <v>208</v>
      </c>
      <c r="E369" s="208" t="s">
        <v>1</v>
      </c>
      <c r="F369" s="209" t="s">
        <v>967</v>
      </c>
      <c r="G369" s="206"/>
      <c r="H369" s="210">
        <v>150</v>
      </c>
      <c r="I369" s="211"/>
      <c r="J369" s="206"/>
      <c r="K369" s="206"/>
      <c r="L369" s="212"/>
      <c r="M369" s="213"/>
      <c r="N369" s="214"/>
      <c r="O369" s="214"/>
      <c r="P369" s="214"/>
      <c r="Q369" s="214"/>
      <c r="R369" s="214"/>
      <c r="S369" s="214"/>
      <c r="T369" s="215"/>
      <c r="AT369" s="216" t="s">
        <v>208</v>
      </c>
      <c r="AU369" s="216" t="s">
        <v>89</v>
      </c>
      <c r="AV369" s="12" t="s">
        <v>89</v>
      </c>
      <c r="AW369" s="12" t="s">
        <v>36</v>
      </c>
      <c r="AX369" s="12" t="s">
        <v>21</v>
      </c>
      <c r="AY369" s="216" t="s">
        <v>149</v>
      </c>
    </row>
    <row r="370" spans="2:65" s="1" customFormat="1" ht="16.5" customHeight="1">
      <c r="B370" s="34"/>
      <c r="C370" s="192" t="s">
        <v>455</v>
      </c>
      <c r="D370" s="192" t="s">
        <v>151</v>
      </c>
      <c r="E370" s="193" t="s">
        <v>968</v>
      </c>
      <c r="F370" s="194" t="s">
        <v>969</v>
      </c>
      <c r="G370" s="195" t="s">
        <v>206</v>
      </c>
      <c r="H370" s="196">
        <v>22.14</v>
      </c>
      <c r="I370" s="197"/>
      <c r="J370" s="198">
        <f>ROUND(I370*H370,2)</f>
        <v>0</v>
      </c>
      <c r="K370" s="194" t="s">
        <v>1</v>
      </c>
      <c r="L370" s="38"/>
      <c r="M370" s="199" t="s">
        <v>1</v>
      </c>
      <c r="N370" s="200" t="s">
        <v>45</v>
      </c>
      <c r="O370" s="66"/>
      <c r="P370" s="201">
        <f>O370*H370</f>
        <v>0</v>
      </c>
      <c r="Q370" s="201">
        <v>0.00024</v>
      </c>
      <c r="R370" s="201">
        <f>Q370*H370</f>
        <v>0.0053136</v>
      </c>
      <c r="S370" s="201">
        <v>0</v>
      </c>
      <c r="T370" s="202">
        <f>S370*H370</f>
        <v>0</v>
      </c>
      <c r="AR370" s="203" t="s">
        <v>156</v>
      </c>
      <c r="AT370" s="203" t="s">
        <v>151</v>
      </c>
      <c r="AU370" s="203" t="s">
        <v>89</v>
      </c>
      <c r="AY370" s="17" t="s">
        <v>149</v>
      </c>
      <c r="BE370" s="204">
        <f>IF(N370="základní",J370,0)</f>
        <v>0</v>
      </c>
      <c r="BF370" s="204">
        <f>IF(N370="snížená",J370,0)</f>
        <v>0</v>
      </c>
      <c r="BG370" s="204">
        <f>IF(N370="zákl. přenesená",J370,0)</f>
        <v>0</v>
      </c>
      <c r="BH370" s="204">
        <f>IF(N370="sníž. přenesená",J370,0)</f>
        <v>0</v>
      </c>
      <c r="BI370" s="204">
        <f>IF(N370="nulová",J370,0)</f>
        <v>0</v>
      </c>
      <c r="BJ370" s="17" t="s">
        <v>21</v>
      </c>
      <c r="BK370" s="204">
        <f>ROUND(I370*H370,2)</f>
        <v>0</v>
      </c>
      <c r="BL370" s="17" t="s">
        <v>156</v>
      </c>
      <c r="BM370" s="203" t="s">
        <v>970</v>
      </c>
    </row>
    <row r="371" spans="2:51" s="13" customFormat="1" ht="11.25">
      <c r="B371" s="217"/>
      <c r="C371" s="218"/>
      <c r="D371" s="207" t="s">
        <v>208</v>
      </c>
      <c r="E371" s="219" t="s">
        <v>1</v>
      </c>
      <c r="F371" s="220" t="s">
        <v>802</v>
      </c>
      <c r="G371" s="218"/>
      <c r="H371" s="219" t="s">
        <v>1</v>
      </c>
      <c r="I371" s="221"/>
      <c r="J371" s="218"/>
      <c r="K371" s="218"/>
      <c r="L371" s="222"/>
      <c r="M371" s="223"/>
      <c r="N371" s="224"/>
      <c r="O371" s="224"/>
      <c r="P371" s="224"/>
      <c r="Q371" s="224"/>
      <c r="R371" s="224"/>
      <c r="S371" s="224"/>
      <c r="T371" s="225"/>
      <c r="AT371" s="226" t="s">
        <v>208</v>
      </c>
      <c r="AU371" s="226" t="s">
        <v>89</v>
      </c>
      <c r="AV371" s="13" t="s">
        <v>21</v>
      </c>
      <c r="AW371" s="13" t="s">
        <v>36</v>
      </c>
      <c r="AX371" s="13" t="s">
        <v>80</v>
      </c>
      <c r="AY371" s="226" t="s">
        <v>149</v>
      </c>
    </row>
    <row r="372" spans="2:51" s="12" customFormat="1" ht="11.25">
      <c r="B372" s="205"/>
      <c r="C372" s="206"/>
      <c r="D372" s="207" t="s">
        <v>208</v>
      </c>
      <c r="E372" s="208" t="s">
        <v>1</v>
      </c>
      <c r="F372" s="209" t="s">
        <v>971</v>
      </c>
      <c r="G372" s="206"/>
      <c r="H372" s="210">
        <v>9.6</v>
      </c>
      <c r="I372" s="211"/>
      <c r="J372" s="206"/>
      <c r="K372" s="206"/>
      <c r="L372" s="212"/>
      <c r="M372" s="213"/>
      <c r="N372" s="214"/>
      <c r="O372" s="214"/>
      <c r="P372" s="214"/>
      <c r="Q372" s="214"/>
      <c r="R372" s="214"/>
      <c r="S372" s="214"/>
      <c r="T372" s="215"/>
      <c r="AT372" s="216" t="s">
        <v>208</v>
      </c>
      <c r="AU372" s="216" t="s">
        <v>89</v>
      </c>
      <c r="AV372" s="12" t="s">
        <v>89</v>
      </c>
      <c r="AW372" s="12" t="s">
        <v>36</v>
      </c>
      <c r="AX372" s="12" t="s">
        <v>80</v>
      </c>
      <c r="AY372" s="216" t="s">
        <v>149</v>
      </c>
    </row>
    <row r="373" spans="2:51" s="12" customFormat="1" ht="11.25">
      <c r="B373" s="205"/>
      <c r="C373" s="206"/>
      <c r="D373" s="207" t="s">
        <v>208</v>
      </c>
      <c r="E373" s="208" t="s">
        <v>1</v>
      </c>
      <c r="F373" s="209" t="s">
        <v>972</v>
      </c>
      <c r="G373" s="206"/>
      <c r="H373" s="210">
        <v>8.85</v>
      </c>
      <c r="I373" s="211"/>
      <c r="J373" s="206"/>
      <c r="K373" s="206"/>
      <c r="L373" s="212"/>
      <c r="M373" s="213"/>
      <c r="N373" s="214"/>
      <c r="O373" s="214"/>
      <c r="P373" s="214"/>
      <c r="Q373" s="214"/>
      <c r="R373" s="214"/>
      <c r="S373" s="214"/>
      <c r="T373" s="215"/>
      <c r="AT373" s="216" t="s">
        <v>208</v>
      </c>
      <c r="AU373" s="216" t="s">
        <v>89</v>
      </c>
      <c r="AV373" s="12" t="s">
        <v>89</v>
      </c>
      <c r="AW373" s="12" t="s">
        <v>36</v>
      </c>
      <c r="AX373" s="12" t="s">
        <v>80</v>
      </c>
      <c r="AY373" s="216" t="s">
        <v>149</v>
      </c>
    </row>
    <row r="374" spans="2:51" s="12" customFormat="1" ht="11.25">
      <c r="B374" s="205"/>
      <c r="C374" s="206"/>
      <c r="D374" s="207" t="s">
        <v>208</v>
      </c>
      <c r="E374" s="208" t="s">
        <v>1</v>
      </c>
      <c r="F374" s="209" t="s">
        <v>973</v>
      </c>
      <c r="G374" s="206"/>
      <c r="H374" s="210">
        <v>1.92</v>
      </c>
      <c r="I374" s="211"/>
      <c r="J374" s="206"/>
      <c r="K374" s="206"/>
      <c r="L374" s="212"/>
      <c r="M374" s="213"/>
      <c r="N374" s="214"/>
      <c r="O374" s="214"/>
      <c r="P374" s="214"/>
      <c r="Q374" s="214"/>
      <c r="R374" s="214"/>
      <c r="S374" s="214"/>
      <c r="T374" s="215"/>
      <c r="AT374" s="216" t="s">
        <v>208</v>
      </c>
      <c r="AU374" s="216" t="s">
        <v>89</v>
      </c>
      <c r="AV374" s="12" t="s">
        <v>89</v>
      </c>
      <c r="AW374" s="12" t="s">
        <v>36</v>
      </c>
      <c r="AX374" s="12" t="s">
        <v>80</v>
      </c>
      <c r="AY374" s="216" t="s">
        <v>149</v>
      </c>
    </row>
    <row r="375" spans="2:51" s="12" customFormat="1" ht="11.25">
      <c r="B375" s="205"/>
      <c r="C375" s="206"/>
      <c r="D375" s="207" t="s">
        <v>208</v>
      </c>
      <c r="E375" s="208" t="s">
        <v>1</v>
      </c>
      <c r="F375" s="209" t="s">
        <v>974</v>
      </c>
      <c r="G375" s="206"/>
      <c r="H375" s="210">
        <v>1.77</v>
      </c>
      <c r="I375" s="211"/>
      <c r="J375" s="206"/>
      <c r="K375" s="206"/>
      <c r="L375" s="212"/>
      <c r="M375" s="213"/>
      <c r="N375" s="214"/>
      <c r="O375" s="214"/>
      <c r="P375" s="214"/>
      <c r="Q375" s="214"/>
      <c r="R375" s="214"/>
      <c r="S375" s="214"/>
      <c r="T375" s="215"/>
      <c r="AT375" s="216" t="s">
        <v>208</v>
      </c>
      <c r="AU375" s="216" t="s">
        <v>89</v>
      </c>
      <c r="AV375" s="12" t="s">
        <v>89</v>
      </c>
      <c r="AW375" s="12" t="s">
        <v>36</v>
      </c>
      <c r="AX375" s="12" t="s">
        <v>80</v>
      </c>
      <c r="AY375" s="216" t="s">
        <v>149</v>
      </c>
    </row>
    <row r="376" spans="2:51" s="14" customFormat="1" ht="11.25">
      <c r="B376" s="227"/>
      <c r="C376" s="228"/>
      <c r="D376" s="207" t="s">
        <v>208</v>
      </c>
      <c r="E376" s="229" t="s">
        <v>1</v>
      </c>
      <c r="F376" s="230" t="s">
        <v>229</v>
      </c>
      <c r="G376" s="228"/>
      <c r="H376" s="231">
        <v>22.14</v>
      </c>
      <c r="I376" s="232"/>
      <c r="J376" s="228"/>
      <c r="K376" s="228"/>
      <c r="L376" s="233"/>
      <c r="M376" s="234"/>
      <c r="N376" s="235"/>
      <c r="O376" s="235"/>
      <c r="P376" s="235"/>
      <c r="Q376" s="235"/>
      <c r="R376" s="235"/>
      <c r="S376" s="235"/>
      <c r="T376" s="236"/>
      <c r="AT376" s="237" t="s">
        <v>208</v>
      </c>
      <c r="AU376" s="237" t="s">
        <v>89</v>
      </c>
      <c r="AV376" s="14" t="s">
        <v>156</v>
      </c>
      <c r="AW376" s="14" t="s">
        <v>36</v>
      </c>
      <c r="AX376" s="14" t="s">
        <v>21</v>
      </c>
      <c r="AY376" s="237" t="s">
        <v>149</v>
      </c>
    </row>
    <row r="377" spans="2:65" s="1" customFormat="1" ht="48" customHeight="1">
      <c r="B377" s="34"/>
      <c r="C377" s="192" t="s">
        <v>459</v>
      </c>
      <c r="D377" s="192" t="s">
        <v>151</v>
      </c>
      <c r="E377" s="193" t="s">
        <v>975</v>
      </c>
      <c r="F377" s="194" t="s">
        <v>976</v>
      </c>
      <c r="G377" s="195" t="s">
        <v>484</v>
      </c>
      <c r="H377" s="196">
        <v>150</v>
      </c>
      <c r="I377" s="197"/>
      <c r="J377" s="198">
        <f>ROUND(I377*H377,2)</f>
        <v>0</v>
      </c>
      <c r="K377" s="194" t="s">
        <v>155</v>
      </c>
      <c r="L377" s="38"/>
      <c r="M377" s="199" t="s">
        <v>1</v>
      </c>
      <c r="N377" s="200" t="s">
        <v>45</v>
      </c>
      <c r="O377" s="66"/>
      <c r="P377" s="201">
        <f>O377*H377</f>
        <v>0</v>
      </c>
      <c r="Q377" s="201">
        <v>0.13096</v>
      </c>
      <c r="R377" s="201">
        <f>Q377*H377</f>
        <v>19.644</v>
      </c>
      <c r="S377" s="201">
        <v>0</v>
      </c>
      <c r="T377" s="202">
        <f>S377*H377</f>
        <v>0</v>
      </c>
      <c r="AR377" s="203" t="s">
        <v>156</v>
      </c>
      <c r="AT377" s="203" t="s">
        <v>151</v>
      </c>
      <c r="AU377" s="203" t="s">
        <v>89</v>
      </c>
      <c r="AY377" s="17" t="s">
        <v>149</v>
      </c>
      <c r="BE377" s="204">
        <f>IF(N377="základní",J377,0)</f>
        <v>0</v>
      </c>
      <c r="BF377" s="204">
        <f>IF(N377="snížená",J377,0)</f>
        <v>0</v>
      </c>
      <c r="BG377" s="204">
        <f>IF(N377="zákl. přenesená",J377,0)</f>
        <v>0</v>
      </c>
      <c r="BH377" s="204">
        <f>IF(N377="sníž. přenesená",J377,0)</f>
        <v>0</v>
      </c>
      <c r="BI377" s="204">
        <f>IF(N377="nulová",J377,0)</f>
        <v>0</v>
      </c>
      <c r="BJ377" s="17" t="s">
        <v>21</v>
      </c>
      <c r="BK377" s="204">
        <f>ROUND(I377*H377,2)</f>
        <v>0</v>
      </c>
      <c r="BL377" s="17" t="s">
        <v>156</v>
      </c>
      <c r="BM377" s="203" t="s">
        <v>977</v>
      </c>
    </row>
    <row r="378" spans="2:65" s="1" customFormat="1" ht="16.5" customHeight="1">
      <c r="B378" s="34"/>
      <c r="C378" s="238" t="s">
        <v>467</v>
      </c>
      <c r="D378" s="238" t="s">
        <v>450</v>
      </c>
      <c r="E378" s="239" t="s">
        <v>978</v>
      </c>
      <c r="F378" s="240" t="s">
        <v>979</v>
      </c>
      <c r="G378" s="241" t="s">
        <v>154</v>
      </c>
      <c r="H378" s="242">
        <v>315</v>
      </c>
      <c r="I378" s="243"/>
      <c r="J378" s="244">
        <f>ROUND(I378*H378,2)</f>
        <v>0</v>
      </c>
      <c r="K378" s="240" t="s">
        <v>155</v>
      </c>
      <c r="L378" s="245"/>
      <c r="M378" s="246" t="s">
        <v>1</v>
      </c>
      <c r="N378" s="247" t="s">
        <v>45</v>
      </c>
      <c r="O378" s="66"/>
      <c r="P378" s="201">
        <f>O378*H378</f>
        <v>0</v>
      </c>
      <c r="Q378" s="201">
        <v>0.058</v>
      </c>
      <c r="R378" s="201">
        <f>Q378*H378</f>
        <v>18.27</v>
      </c>
      <c r="S378" s="201">
        <v>0</v>
      </c>
      <c r="T378" s="202">
        <f>S378*H378</f>
        <v>0</v>
      </c>
      <c r="AR378" s="203" t="s">
        <v>180</v>
      </c>
      <c r="AT378" s="203" t="s">
        <v>450</v>
      </c>
      <c r="AU378" s="203" t="s">
        <v>89</v>
      </c>
      <c r="AY378" s="17" t="s">
        <v>149</v>
      </c>
      <c r="BE378" s="204">
        <f>IF(N378="základní",J378,0)</f>
        <v>0</v>
      </c>
      <c r="BF378" s="204">
        <f>IF(N378="snížená",J378,0)</f>
        <v>0</v>
      </c>
      <c r="BG378" s="204">
        <f>IF(N378="zákl. přenesená",J378,0)</f>
        <v>0</v>
      </c>
      <c r="BH378" s="204">
        <f>IF(N378="sníž. přenesená",J378,0)</f>
        <v>0</v>
      </c>
      <c r="BI378" s="204">
        <f>IF(N378="nulová",J378,0)</f>
        <v>0</v>
      </c>
      <c r="BJ378" s="17" t="s">
        <v>21</v>
      </c>
      <c r="BK378" s="204">
        <f>ROUND(I378*H378,2)</f>
        <v>0</v>
      </c>
      <c r="BL378" s="17" t="s">
        <v>156</v>
      </c>
      <c r="BM378" s="203" t="s">
        <v>980</v>
      </c>
    </row>
    <row r="379" spans="2:51" s="12" customFormat="1" ht="11.25">
      <c r="B379" s="205"/>
      <c r="C379" s="206"/>
      <c r="D379" s="207" t="s">
        <v>208</v>
      </c>
      <c r="E379" s="208" t="s">
        <v>1</v>
      </c>
      <c r="F379" s="209" t="s">
        <v>981</v>
      </c>
      <c r="G379" s="206"/>
      <c r="H379" s="210">
        <v>315</v>
      </c>
      <c r="I379" s="211"/>
      <c r="J379" s="206"/>
      <c r="K379" s="206"/>
      <c r="L379" s="212"/>
      <c r="M379" s="213"/>
      <c r="N379" s="214"/>
      <c r="O379" s="214"/>
      <c r="P379" s="214"/>
      <c r="Q379" s="214"/>
      <c r="R379" s="214"/>
      <c r="S379" s="214"/>
      <c r="T379" s="215"/>
      <c r="AT379" s="216" t="s">
        <v>208</v>
      </c>
      <c r="AU379" s="216" t="s">
        <v>89</v>
      </c>
      <c r="AV379" s="12" t="s">
        <v>89</v>
      </c>
      <c r="AW379" s="12" t="s">
        <v>36</v>
      </c>
      <c r="AX379" s="12" t="s">
        <v>21</v>
      </c>
      <c r="AY379" s="216" t="s">
        <v>149</v>
      </c>
    </row>
    <row r="380" spans="2:65" s="1" customFormat="1" ht="16.5" customHeight="1">
      <c r="B380" s="34"/>
      <c r="C380" s="192" t="s">
        <v>474</v>
      </c>
      <c r="D380" s="192" t="s">
        <v>151</v>
      </c>
      <c r="E380" s="193" t="s">
        <v>982</v>
      </c>
      <c r="F380" s="194" t="s">
        <v>983</v>
      </c>
      <c r="G380" s="195" t="s">
        <v>256</v>
      </c>
      <c r="H380" s="196">
        <v>27.03</v>
      </c>
      <c r="I380" s="197"/>
      <c r="J380" s="198">
        <f>ROUND(I380*H380,2)</f>
        <v>0</v>
      </c>
      <c r="K380" s="194" t="s">
        <v>155</v>
      </c>
      <c r="L380" s="38"/>
      <c r="M380" s="199" t="s">
        <v>1</v>
      </c>
      <c r="N380" s="200" t="s">
        <v>45</v>
      </c>
      <c r="O380" s="66"/>
      <c r="P380" s="201">
        <f>O380*H380</f>
        <v>0</v>
      </c>
      <c r="Q380" s="201">
        <v>0</v>
      </c>
      <c r="R380" s="201">
        <f>Q380*H380</f>
        <v>0</v>
      </c>
      <c r="S380" s="201">
        <v>2.4</v>
      </c>
      <c r="T380" s="202">
        <f>S380*H380</f>
        <v>64.872</v>
      </c>
      <c r="AR380" s="203" t="s">
        <v>156</v>
      </c>
      <c r="AT380" s="203" t="s">
        <v>151</v>
      </c>
      <c r="AU380" s="203" t="s">
        <v>89</v>
      </c>
      <c r="AY380" s="17" t="s">
        <v>149</v>
      </c>
      <c r="BE380" s="204">
        <f>IF(N380="základní",J380,0)</f>
        <v>0</v>
      </c>
      <c r="BF380" s="204">
        <f>IF(N380="snížená",J380,0)</f>
        <v>0</v>
      </c>
      <c r="BG380" s="204">
        <f>IF(N380="zákl. přenesená",J380,0)</f>
        <v>0</v>
      </c>
      <c r="BH380" s="204">
        <f>IF(N380="sníž. přenesená",J380,0)</f>
        <v>0</v>
      </c>
      <c r="BI380" s="204">
        <f>IF(N380="nulová",J380,0)</f>
        <v>0</v>
      </c>
      <c r="BJ380" s="17" t="s">
        <v>21</v>
      </c>
      <c r="BK380" s="204">
        <f>ROUND(I380*H380,2)</f>
        <v>0</v>
      </c>
      <c r="BL380" s="17" t="s">
        <v>156</v>
      </c>
      <c r="BM380" s="203" t="s">
        <v>984</v>
      </c>
    </row>
    <row r="381" spans="2:51" s="13" customFormat="1" ht="22.5">
      <c r="B381" s="217"/>
      <c r="C381" s="218"/>
      <c r="D381" s="207" t="s">
        <v>208</v>
      </c>
      <c r="E381" s="219" t="s">
        <v>1</v>
      </c>
      <c r="F381" s="220" t="s">
        <v>985</v>
      </c>
      <c r="G381" s="218"/>
      <c r="H381" s="219" t="s">
        <v>1</v>
      </c>
      <c r="I381" s="221"/>
      <c r="J381" s="218"/>
      <c r="K381" s="218"/>
      <c r="L381" s="222"/>
      <c r="M381" s="223"/>
      <c r="N381" s="224"/>
      <c r="O381" s="224"/>
      <c r="P381" s="224"/>
      <c r="Q381" s="224"/>
      <c r="R381" s="224"/>
      <c r="S381" s="224"/>
      <c r="T381" s="225"/>
      <c r="AT381" s="226" t="s">
        <v>208</v>
      </c>
      <c r="AU381" s="226" t="s">
        <v>89</v>
      </c>
      <c r="AV381" s="13" t="s">
        <v>21</v>
      </c>
      <c r="AW381" s="13" t="s">
        <v>36</v>
      </c>
      <c r="AX381" s="13" t="s">
        <v>80</v>
      </c>
      <c r="AY381" s="226" t="s">
        <v>149</v>
      </c>
    </row>
    <row r="382" spans="2:51" s="12" customFormat="1" ht="11.25">
      <c r="B382" s="205"/>
      <c r="C382" s="206"/>
      <c r="D382" s="207" t="s">
        <v>208</v>
      </c>
      <c r="E382" s="208" t="s">
        <v>1</v>
      </c>
      <c r="F382" s="209" t="s">
        <v>986</v>
      </c>
      <c r="G382" s="206"/>
      <c r="H382" s="210">
        <v>12.6</v>
      </c>
      <c r="I382" s="211"/>
      <c r="J382" s="206"/>
      <c r="K382" s="206"/>
      <c r="L382" s="212"/>
      <c r="M382" s="213"/>
      <c r="N382" s="214"/>
      <c r="O382" s="214"/>
      <c r="P382" s="214"/>
      <c r="Q382" s="214"/>
      <c r="R382" s="214"/>
      <c r="S382" s="214"/>
      <c r="T382" s="215"/>
      <c r="AT382" s="216" t="s">
        <v>208</v>
      </c>
      <c r="AU382" s="216" t="s">
        <v>89</v>
      </c>
      <c r="AV382" s="12" t="s">
        <v>89</v>
      </c>
      <c r="AW382" s="12" t="s">
        <v>36</v>
      </c>
      <c r="AX382" s="12" t="s">
        <v>80</v>
      </c>
      <c r="AY382" s="216" t="s">
        <v>149</v>
      </c>
    </row>
    <row r="383" spans="2:51" s="13" customFormat="1" ht="11.25">
      <c r="B383" s="217"/>
      <c r="C383" s="218"/>
      <c r="D383" s="207" t="s">
        <v>208</v>
      </c>
      <c r="E383" s="219" t="s">
        <v>1</v>
      </c>
      <c r="F383" s="220" t="s">
        <v>987</v>
      </c>
      <c r="G383" s="218"/>
      <c r="H383" s="219" t="s">
        <v>1</v>
      </c>
      <c r="I383" s="221"/>
      <c r="J383" s="218"/>
      <c r="K383" s="218"/>
      <c r="L383" s="222"/>
      <c r="M383" s="223"/>
      <c r="N383" s="224"/>
      <c r="O383" s="224"/>
      <c r="P383" s="224"/>
      <c r="Q383" s="224"/>
      <c r="R383" s="224"/>
      <c r="S383" s="224"/>
      <c r="T383" s="225"/>
      <c r="AT383" s="226" t="s">
        <v>208</v>
      </c>
      <c r="AU383" s="226" t="s">
        <v>89</v>
      </c>
      <c r="AV383" s="13" t="s">
        <v>21</v>
      </c>
      <c r="AW383" s="13" t="s">
        <v>36</v>
      </c>
      <c r="AX383" s="13" t="s">
        <v>80</v>
      </c>
      <c r="AY383" s="226" t="s">
        <v>149</v>
      </c>
    </row>
    <row r="384" spans="2:51" s="12" customFormat="1" ht="11.25">
      <c r="B384" s="205"/>
      <c r="C384" s="206"/>
      <c r="D384" s="207" t="s">
        <v>208</v>
      </c>
      <c r="E384" s="208" t="s">
        <v>1</v>
      </c>
      <c r="F384" s="209" t="s">
        <v>988</v>
      </c>
      <c r="G384" s="206"/>
      <c r="H384" s="210">
        <v>7.29</v>
      </c>
      <c r="I384" s="211"/>
      <c r="J384" s="206"/>
      <c r="K384" s="206"/>
      <c r="L384" s="212"/>
      <c r="M384" s="213"/>
      <c r="N384" s="214"/>
      <c r="O384" s="214"/>
      <c r="P384" s="214"/>
      <c r="Q384" s="214"/>
      <c r="R384" s="214"/>
      <c r="S384" s="214"/>
      <c r="T384" s="215"/>
      <c r="AT384" s="216" t="s">
        <v>208</v>
      </c>
      <c r="AU384" s="216" t="s">
        <v>89</v>
      </c>
      <c r="AV384" s="12" t="s">
        <v>89</v>
      </c>
      <c r="AW384" s="12" t="s">
        <v>36</v>
      </c>
      <c r="AX384" s="12" t="s">
        <v>80</v>
      </c>
      <c r="AY384" s="216" t="s">
        <v>149</v>
      </c>
    </row>
    <row r="385" spans="2:51" s="13" customFormat="1" ht="11.25">
      <c r="B385" s="217"/>
      <c r="C385" s="218"/>
      <c r="D385" s="207" t="s">
        <v>208</v>
      </c>
      <c r="E385" s="219" t="s">
        <v>1</v>
      </c>
      <c r="F385" s="220" t="s">
        <v>989</v>
      </c>
      <c r="G385" s="218"/>
      <c r="H385" s="219" t="s">
        <v>1</v>
      </c>
      <c r="I385" s="221"/>
      <c r="J385" s="218"/>
      <c r="K385" s="218"/>
      <c r="L385" s="222"/>
      <c r="M385" s="223"/>
      <c r="N385" s="224"/>
      <c r="O385" s="224"/>
      <c r="P385" s="224"/>
      <c r="Q385" s="224"/>
      <c r="R385" s="224"/>
      <c r="S385" s="224"/>
      <c r="T385" s="225"/>
      <c r="AT385" s="226" t="s">
        <v>208</v>
      </c>
      <c r="AU385" s="226" t="s">
        <v>89</v>
      </c>
      <c r="AV385" s="13" t="s">
        <v>21</v>
      </c>
      <c r="AW385" s="13" t="s">
        <v>36</v>
      </c>
      <c r="AX385" s="13" t="s">
        <v>80</v>
      </c>
      <c r="AY385" s="226" t="s">
        <v>149</v>
      </c>
    </row>
    <row r="386" spans="2:51" s="12" customFormat="1" ht="11.25">
      <c r="B386" s="205"/>
      <c r="C386" s="206"/>
      <c r="D386" s="207" t="s">
        <v>208</v>
      </c>
      <c r="E386" s="208" t="s">
        <v>1</v>
      </c>
      <c r="F386" s="209" t="s">
        <v>990</v>
      </c>
      <c r="G386" s="206"/>
      <c r="H386" s="210">
        <v>0.21</v>
      </c>
      <c r="I386" s="211"/>
      <c r="J386" s="206"/>
      <c r="K386" s="206"/>
      <c r="L386" s="212"/>
      <c r="M386" s="213"/>
      <c r="N386" s="214"/>
      <c r="O386" s="214"/>
      <c r="P386" s="214"/>
      <c r="Q386" s="214"/>
      <c r="R386" s="214"/>
      <c r="S386" s="214"/>
      <c r="T386" s="215"/>
      <c r="AT386" s="216" t="s">
        <v>208</v>
      </c>
      <c r="AU386" s="216" t="s">
        <v>89</v>
      </c>
      <c r="AV386" s="12" t="s">
        <v>89</v>
      </c>
      <c r="AW386" s="12" t="s">
        <v>36</v>
      </c>
      <c r="AX386" s="12" t="s">
        <v>80</v>
      </c>
      <c r="AY386" s="216" t="s">
        <v>149</v>
      </c>
    </row>
    <row r="387" spans="2:51" s="13" customFormat="1" ht="11.25">
      <c r="B387" s="217"/>
      <c r="C387" s="218"/>
      <c r="D387" s="207" t="s">
        <v>208</v>
      </c>
      <c r="E387" s="219" t="s">
        <v>1</v>
      </c>
      <c r="F387" s="220" t="s">
        <v>991</v>
      </c>
      <c r="G387" s="218"/>
      <c r="H387" s="219" t="s">
        <v>1</v>
      </c>
      <c r="I387" s="221"/>
      <c r="J387" s="218"/>
      <c r="K387" s="218"/>
      <c r="L387" s="222"/>
      <c r="M387" s="223"/>
      <c r="N387" s="224"/>
      <c r="O387" s="224"/>
      <c r="P387" s="224"/>
      <c r="Q387" s="224"/>
      <c r="R387" s="224"/>
      <c r="S387" s="224"/>
      <c r="T387" s="225"/>
      <c r="AT387" s="226" t="s">
        <v>208</v>
      </c>
      <c r="AU387" s="226" t="s">
        <v>89</v>
      </c>
      <c r="AV387" s="13" t="s">
        <v>21</v>
      </c>
      <c r="AW387" s="13" t="s">
        <v>36</v>
      </c>
      <c r="AX387" s="13" t="s">
        <v>80</v>
      </c>
      <c r="AY387" s="226" t="s">
        <v>149</v>
      </c>
    </row>
    <row r="388" spans="2:51" s="12" customFormat="1" ht="11.25">
      <c r="B388" s="205"/>
      <c r="C388" s="206"/>
      <c r="D388" s="207" t="s">
        <v>208</v>
      </c>
      <c r="E388" s="208" t="s">
        <v>1</v>
      </c>
      <c r="F388" s="209" t="s">
        <v>992</v>
      </c>
      <c r="G388" s="206"/>
      <c r="H388" s="210">
        <v>6.93</v>
      </c>
      <c r="I388" s="211"/>
      <c r="J388" s="206"/>
      <c r="K388" s="206"/>
      <c r="L388" s="212"/>
      <c r="M388" s="213"/>
      <c r="N388" s="214"/>
      <c r="O388" s="214"/>
      <c r="P388" s="214"/>
      <c r="Q388" s="214"/>
      <c r="R388" s="214"/>
      <c r="S388" s="214"/>
      <c r="T388" s="215"/>
      <c r="AT388" s="216" t="s">
        <v>208</v>
      </c>
      <c r="AU388" s="216" t="s">
        <v>89</v>
      </c>
      <c r="AV388" s="12" t="s">
        <v>89</v>
      </c>
      <c r="AW388" s="12" t="s">
        <v>36</v>
      </c>
      <c r="AX388" s="12" t="s">
        <v>80</v>
      </c>
      <c r="AY388" s="216" t="s">
        <v>149</v>
      </c>
    </row>
    <row r="389" spans="2:51" s="14" customFormat="1" ht="11.25">
      <c r="B389" s="227"/>
      <c r="C389" s="228"/>
      <c r="D389" s="207" t="s">
        <v>208</v>
      </c>
      <c r="E389" s="229" t="s">
        <v>1</v>
      </c>
      <c r="F389" s="230" t="s">
        <v>229</v>
      </c>
      <c r="G389" s="228"/>
      <c r="H389" s="231">
        <v>27.03</v>
      </c>
      <c r="I389" s="232"/>
      <c r="J389" s="228"/>
      <c r="K389" s="228"/>
      <c r="L389" s="233"/>
      <c r="M389" s="234"/>
      <c r="N389" s="235"/>
      <c r="O389" s="235"/>
      <c r="P389" s="235"/>
      <c r="Q389" s="235"/>
      <c r="R389" s="235"/>
      <c r="S389" s="235"/>
      <c r="T389" s="236"/>
      <c r="AT389" s="237" t="s">
        <v>208</v>
      </c>
      <c r="AU389" s="237" t="s">
        <v>89</v>
      </c>
      <c r="AV389" s="14" t="s">
        <v>156</v>
      </c>
      <c r="AW389" s="14" t="s">
        <v>36</v>
      </c>
      <c r="AX389" s="14" t="s">
        <v>21</v>
      </c>
      <c r="AY389" s="237" t="s">
        <v>149</v>
      </c>
    </row>
    <row r="390" spans="2:65" s="1" customFormat="1" ht="24" customHeight="1">
      <c r="B390" s="34"/>
      <c r="C390" s="192" t="s">
        <v>479</v>
      </c>
      <c r="D390" s="192" t="s">
        <v>151</v>
      </c>
      <c r="E390" s="193" t="s">
        <v>993</v>
      </c>
      <c r="F390" s="194" t="s">
        <v>994</v>
      </c>
      <c r="G390" s="195" t="s">
        <v>484</v>
      </c>
      <c r="H390" s="196">
        <v>7</v>
      </c>
      <c r="I390" s="197"/>
      <c r="J390" s="198">
        <f>ROUND(I390*H390,2)</f>
        <v>0</v>
      </c>
      <c r="K390" s="194" t="s">
        <v>155</v>
      </c>
      <c r="L390" s="38"/>
      <c r="M390" s="199" t="s">
        <v>1</v>
      </c>
      <c r="N390" s="200" t="s">
        <v>45</v>
      </c>
      <c r="O390" s="66"/>
      <c r="P390" s="201">
        <f>O390*H390</f>
        <v>0</v>
      </c>
      <c r="Q390" s="201">
        <v>0</v>
      </c>
      <c r="R390" s="201">
        <f>Q390*H390</f>
        <v>0</v>
      </c>
      <c r="S390" s="201">
        <v>0.07</v>
      </c>
      <c r="T390" s="202">
        <f>S390*H390</f>
        <v>0.49000000000000005</v>
      </c>
      <c r="AR390" s="203" t="s">
        <v>156</v>
      </c>
      <c r="AT390" s="203" t="s">
        <v>151</v>
      </c>
      <c r="AU390" s="203" t="s">
        <v>89</v>
      </c>
      <c r="AY390" s="17" t="s">
        <v>149</v>
      </c>
      <c r="BE390" s="204">
        <f>IF(N390="základní",J390,0)</f>
        <v>0</v>
      </c>
      <c r="BF390" s="204">
        <f>IF(N390="snížená",J390,0)</f>
        <v>0</v>
      </c>
      <c r="BG390" s="204">
        <f>IF(N390="zákl. přenesená",J390,0)</f>
        <v>0</v>
      </c>
      <c r="BH390" s="204">
        <f>IF(N390="sníž. přenesená",J390,0)</f>
        <v>0</v>
      </c>
      <c r="BI390" s="204">
        <f>IF(N390="nulová",J390,0)</f>
        <v>0</v>
      </c>
      <c r="BJ390" s="17" t="s">
        <v>21</v>
      </c>
      <c r="BK390" s="204">
        <f>ROUND(I390*H390,2)</f>
        <v>0</v>
      </c>
      <c r="BL390" s="17" t="s">
        <v>156</v>
      </c>
      <c r="BM390" s="203" t="s">
        <v>995</v>
      </c>
    </row>
    <row r="391" spans="2:51" s="12" customFormat="1" ht="11.25">
      <c r="B391" s="205"/>
      <c r="C391" s="206"/>
      <c r="D391" s="207" t="s">
        <v>208</v>
      </c>
      <c r="E391" s="208" t="s">
        <v>1</v>
      </c>
      <c r="F391" s="209" t="s">
        <v>996</v>
      </c>
      <c r="G391" s="206"/>
      <c r="H391" s="210">
        <v>7</v>
      </c>
      <c r="I391" s="211"/>
      <c r="J391" s="206"/>
      <c r="K391" s="206"/>
      <c r="L391" s="212"/>
      <c r="M391" s="213"/>
      <c r="N391" s="214"/>
      <c r="O391" s="214"/>
      <c r="P391" s="214"/>
      <c r="Q391" s="214"/>
      <c r="R391" s="214"/>
      <c r="S391" s="214"/>
      <c r="T391" s="215"/>
      <c r="AT391" s="216" t="s">
        <v>208</v>
      </c>
      <c r="AU391" s="216" t="s">
        <v>89</v>
      </c>
      <c r="AV391" s="12" t="s">
        <v>89</v>
      </c>
      <c r="AW391" s="12" t="s">
        <v>36</v>
      </c>
      <c r="AX391" s="12" t="s">
        <v>21</v>
      </c>
      <c r="AY391" s="216" t="s">
        <v>149</v>
      </c>
    </row>
    <row r="392" spans="2:65" s="1" customFormat="1" ht="16.5" customHeight="1">
      <c r="B392" s="34"/>
      <c r="C392" s="192" t="s">
        <v>481</v>
      </c>
      <c r="D392" s="192" t="s">
        <v>151</v>
      </c>
      <c r="E392" s="193" t="s">
        <v>997</v>
      </c>
      <c r="F392" s="194" t="s">
        <v>998</v>
      </c>
      <c r="G392" s="195" t="s">
        <v>484</v>
      </c>
      <c r="H392" s="196">
        <v>27</v>
      </c>
      <c r="I392" s="197"/>
      <c r="J392" s="198">
        <f>ROUND(I392*H392,2)</f>
        <v>0</v>
      </c>
      <c r="K392" s="194" t="s">
        <v>1</v>
      </c>
      <c r="L392" s="38"/>
      <c r="M392" s="199" t="s">
        <v>1</v>
      </c>
      <c r="N392" s="200" t="s">
        <v>45</v>
      </c>
      <c r="O392" s="66"/>
      <c r="P392" s="201">
        <f>O392*H392</f>
        <v>0</v>
      </c>
      <c r="Q392" s="201">
        <v>0</v>
      </c>
      <c r="R392" s="201">
        <f>Q392*H392</f>
        <v>0</v>
      </c>
      <c r="S392" s="201">
        <v>0.07</v>
      </c>
      <c r="T392" s="202">
        <f>S392*H392</f>
        <v>1.8900000000000001</v>
      </c>
      <c r="AR392" s="203" t="s">
        <v>156</v>
      </c>
      <c r="AT392" s="203" t="s">
        <v>151</v>
      </c>
      <c r="AU392" s="203" t="s">
        <v>89</v>
      </c>
      <c r="AY392" s="17" t="s">
        <v>149</v>
      </c>
      <c r="BE392" s="204">
        <f>IF(N392="základní",J392,0)</f>
        <v>0</v>
      </c>
      <c r="BF392" s="204">
        <f>IF(N392="snížená",J392,0)</f>
        <v>0</v>
      </c>
      <c r="BG392" s="204">
        <f>IF(N392="zákl. přenesená",J392,0)</f>
        <v>0</v>
      </c>
      <c r="BH392" s="204">
        <f>IF(N392="sníž. přenesená",J392,0)</f>
        <v>0</v>
      </c>
      <c r="BI392" s="204">
        <f>IF(N392="nulová",J392,0)</f>
        <v>0</v>
      </c>
      <c r="BJ392" s="17" t="s">
        <v>21</v>
      </c>
      <c r="BK392" s="204">
        <f>ROUND(I392*H392,2)</f>
        <v>0</v>
      </c>
      <c r="BL392" s="17" t="s">
        <v>156</v>
      </c>
      <c r="BM392" s="203" t="s">
        <v>999</v>
      </c>
    </row>
    <row r="393" spans="2:51" s="12" customFormat="1" ht="11.25">
      <c r="B393" s="205"/>
      <c r="C393" s="206"/>
      <c r="D393" s="207" t="s">
        <v>208</v>
      </c>
      <c r="E393" s="208" t="s">
        <v>1</v>
      </c>
      <c r="F393" s="209" t="s">
        <v>1000</v>
      </c>
      <c r="G393" s="206"/>
      <c r="H393" s="210">
        <v>27</v>
      </c>
      <c r="I393" s="211"/>
      <c r="J393" s="206"/>
      <c r="K393" s="206"/>
      <c r="L393" s="212"/>
      <c r="M393" s="213"/>
      <c r="N393" s="214"/>
      <c r="O393" s="214"/>
      <c r="P393" s="214"/>
      <c r="Q393" s="214"/>
      <c r="R393" s="214"/>
      <c r="S393" s="214"/>
      <c r="T393" s="215"/>
      <c r="AT393" s="216" t="s">
        <v>208</v>
      </c>
      <c r="AU393" s="216" t="s">
        <v>89</v>
      </c>
      <c r="AV393" s="12" t="s">
        <v>89</v>
      </c>
      <c r="AW393" s="12" t="s">
        <v>36</v>
      </c>
      <c r="AX393" s="12" t="s">
        <v>21</v>
      </c>
      <c r="AY393" s="216" t="s">
        <v>149</v>
      </c>
    </row>
    <row r="394" spans="2:65" s="1" customFormat="1" ht="24" customHeight="1">
      <c r="B394" s="34"/>
      <c r="C394" s="192" t="s">
        <v>488</v>
      </c>
      <c r="D394" s="192" t="s">
        <v>151</v>
      </c>
      <c r="E394" s="193" t="s">
        <v>1001</v>
      </c>
      <c r="F394" s="194" t="s">
        <v>1002</v>
      </c>
      <c r="G394" s="195" t="s">
        <v>154</v>
      </c>
      <c r="H394" s="196">
        <v>33</v>
      </c>
      <c r="I394" s="197"/>
      <c r="J394" s="198">
        <f>ROUND(I394*H394,2)</f>
        <v>0</v>
      </c>
      <c r="K394" s="194" t="s">
        <v>155</v>
      </c>
      <c r="L394" s="38"/>
      <c r="M394" s="199" t="s">
        <v>1</v>
      </c>
      <c r="N394" s="200" t="s">
        <v>45</v>
      </c>
      <c r="O394" s="66"/>
      <c r="P394" s="201">
        <f>O394*H394</f>
        <v>0</v>
      </c>
      <c r="Q394" s="201">
        <v>0</v>
      </c>
      <c r="R394" s="201">
        <f>Q394*H394</f>
        <v>0</v>
      </c>
      <c r="S394" s="201">
        <v>0.006</v>
      </c>
      <c r="T394" s="202">
        <f>S394*H394</f>
        <v>0.198</v>
      </c>
      <c r="AR394" s="203" t="s">
        <v>156</v>
      </c>
      <c r="AT394" s="203" t="s">
        <v>151</v>
      </c>
      <c r="AU394" s="203" t="s">
        <v>89</v>
      </c>
      <c r="AY394" s="17" t="s">
        <v>149</v>
      </c>
      <c r="BE394" s="204">
        <f>IF(N394="základní",J394,0)</f>
        <v>0</v>
      </c>
      <c r="BF394" s="204">
        <f>IF(N394="snížená",J394,0)</f>
        <v>0</v>
      </c>
      <c r="BG394" s="204">
        <f>IF(N394="zákl. přenesená",J394,0)</f>
        <v>0</v>
      </c>
      <c r="BH394" s="204">
        <f>IF(N394="sníž. přenesená",J394,0)</f>
        <v>0</v>
      </c>
      <c r="BI394" s="204">
        <f>IF(N394="nulová",J394,0)</f>
        <v>0</v>
      </c>
      <c r="BJ394" s="17" t="s">
        <v>21</v>
      </c>
      <c r="BK394" s="204">
        <f>ROUND(I394*H394,2)</f>
        <v>0</v>
      </c>
      <c r="BL394" s="17" t="s">
        <v>156</v>
      </c>
      <c r="BM394" s="203" t="s">
        <v>1003</v>
      </c>
    </row>
    <row r="395" spans="2:51" s="12" customFormat="1" ht="11.25">
      <c r="B395" s="205"/>
      <c r="C395" s="206"/>
      <c r="D395" s="207" t="s">
        <v>208</v>
      </c>
      <c r="E395" s="208" t="s">
        <v>1</v>
      </c>
      <c r="F395" s="209" t="s">
        <v>885</v>
      </c>
      <c r="G395" s="206"/>
      <c r="H395" s="210">
        <v>12</v>
      </c>
      <c r="I395" s="211"/>
      <c r="J395" s="206"/>
      <c r="K395" s="206"/>
      <c r="L395" s="212"/>
      <c r="M395" s="213"/>
      <c r="N395" s="214"/>
      <c r="O395" s="214"/>
      <c r="P395" s="214"/>
      <c r="Q395" s="214"/>
      <c r="R395" s="214"/>
      <c r="S395" s="214"/>
      <c r="T395" s="215"/>
      <c r="AT395" s="216" t="s">
        <v>208</v>
      </c>
      <c r="AU395" s="216" t="s">
        <v>89</v>
      </c>
      <c r="AV395" s="12" t="s">
        <v>89</v>
      </c>
      <c r="AW395" s="12" t="s">
        <v>36</v>
      </c>
      <c r="AX395" s="12" t="s">
        <v>80</v>
      </c>
      <c r="AY395" s="216" t="s">
        <v>149</v>
      </c>
    </row>
    <row r="396" spans="2:51" s="12" customFormat="1" ht="11.25">
      <c r="B396" s="205"/>
      <c r="C396" s="206"/>
      <c r="D396" s="207" t="s">
        <v>208</v>
      </c>
      <c r="E396" s="208" t="s">
        <v>1</v>
      </c>
      <c r="F396" s="209" t="s">
        <v>886</v>
      </c>
      <c r="G396" s="206"/>
      <c r="H396" s="210">
        <v>13</v>
      </c>
      <c r="I396" s="211"/>
      <c r="J396" s="206"/>
      <c r="K396" s="206"/>
      <c r="L396" s="212"/>
      <c r="M396" s="213"/>
      <c r="N396" s="214"/>
      <c r="O396" s="214"/>
      <c r="P396" s="214"/>
      <c r="Q396" s="214"/>
      <c r="R396" s="214"/>
      <c r="S396" s="214"/>
      <c r="T396" s="215"/>
      <c r="AT396" s="216" t="s">
        <v>208</v>
      </c>
      <c r="AU396" s="216" t="s">
        <v>89</v>
      </c>
      <c r="AV396" s="12" t="s">
        <v>89</v>
      </c>
      <c r="AW396" s="12" t="s">
        <v>36</v>
      </c>
      <c r="AX396" s="12" t="s">
        <v>80</v>
      </c>
      <c r="AY396" s="216" t="s">
        <v>149</v>
      </c>
    </row>
    <row r="397" spans="2:51" s="12" customFormat="1" ht="11.25">
      <c r="B397" s="205"/>
      <c r="C397" s="206"/>
      <c r="D397" s="207" t="s">
        <v>208</v>
      </c>
      <c r="E397" s="208" t="s">
        <v>1</v>
      </c>
      <c r="F397" s="209" t="s">
        <v>887</v>
      </c>
      <c r="G397" s="206"/>
      <c r="H397" s="210">
        <v>8</v>
      </c>
      <c r="I397" s="211"/>
      <c r="J397" s="206"/>
      <c r="K397" s="206"/>
      <c r="L397" s="212"/>
      <c r="M397" s="213"/>
      <c r="N397" s="214"/>
      <c r="O397" s="214"/>
      <c r="P397" s="214"/>
      <c r="Q397" s="214"/>
      <c r="R397" s="214"/>
      <c r="S397" s="214"/>
      <c r="T397" s="215"/>
      <c r="AT397" s="216" t="s">
        <v>208</v>
      </c>
      <c r="AU397" s="216" t="s">
        <v>89</v>
      </c>
      <c r="AV397" s="12" t="s">
        <v>89</v>
      </c>
      <c r="AW397" s="12" t="s">
        <v>36</v>
      </c>
      <c r="AX397" s="12" t="s">
        <v>80</v>
      </c>
      <c r="AY397" s="216" t="s">
        <v>149</v>
      </c>
    </row>
    <row r="398" spans="2:51" s="14" customFormat="1" ht="11.25">
      <c r="B398" s="227"/>
      <c r="C398" s="228"/>
      <c r="D398" s="207" t="s">
        <v>208</v>
      </c>
      <c r="E398" s="229" t="s">
        <v>1</v>
      </c>
      <c r="F398" s="230" t="s">
        <v>229</v>
      </c>
      <c r="G398" s="228"/>
      <c r="H398" s="231">
        <v>33</v>
      </c>
      <c r="I398" s="232"/>
      <c r="J398" s="228"/>
      <c r="K398" s="228"/>
      <c r="L398" s="233"/>
      <c r="M398" s="234"/>
      <c r="N398" s="235"/>
      <c r="O398" s="235"/>
      <c r="P398" s="235"/>
      <c r="Q398" s="235"/>
      <c r="R398" s="235"/>
      <c r="S398" s="235"/>
      <c r="T398" s="236"/>
      <c r="AT398" s="237" t="s">
        <v>208</v>
      </c>
      <c r="AU398" s="237" t="s">
        <v>89</v>
      </c>
      <c r="AV398" s="14" t="s">
        <v>156</v>
      </c>
      <c r="AW398" s="14" t="s">
        <v>36</v>
      </c>
      <c r="AX398" s="14" t="s">
        <v>21</v>
      </c>
      <c r="AY398" s="237" t="s">
        <v>149</v>
      </c>
    </row>
    <row r="399" spans="2:65" s="1" customFormat="1" ht="24" customHeight="1">
      <c r="B399" s="34"/>
      <c r="C399" s="192" t="s">
        <v>495</v>
      </c>
      <c r="D399" s="192" t="s">
        <v>151</v>
      </c>
      <c r="E399" s="193" t="s">
        <v>1004</v>
      </c>
      <c r="F399" s="194" t="s">
        <v>1005</v>
      </c>
      <c r="G399" s="195" t="s">
        <v>484</v>
      </c>
      <c r="H399" s="196">
        <v>21</v>
      </c>
      <c r="I399" s="197"/>
      <c r="J399" s="198">
        <f>ROUND(I399*H399,2)</f>
        <v>0</v>
      </c>
      <c r="K399" s="194" t="s">
        <v>155</v>
      </c>
      <c r="L399" s="38"/>
      <c r="M399" s="199" t="s">
        <v>1</v>
      </c>
      <c r="N399" s="200" t="s">
        <v>45</v>
      </c>
      <c r="O399" s="66"/>
      <c r="P399" s="201">
        <f>O399*H399</f>
        <v>0</v>
      </c>
      <c r="Q399" s="201">
        <v>0</v>
      </c>
      <c r="R399" s="201">
        <f>Q399*H399</f>
        <v>0</v>
      </c>
      <c r="S399" s="201">
        <v>0.00198</v>
      </c>
      <c r="T399" s="202">
        <f>S399*H399</f>
        <v>0.04158</v>
      </c>
      <c r="AR399" s="203" t="s">
        <v>156</v>
      </c>
      <c r="AT399" s="203" t="s">
        <v>151</v>
      </c>
      <c r="AU399" s="203" t="s">
        <v>89</v>
      </c>
      <c r="AY399" s="17" t="s">
        <v>149</v>
      </c>
      <c r="BE399" s="204">
        <f>IF(N399="základní",J399,0)</f>
        <v>0</v>
      </c>
      <c r="BF399" s="204">
        <f>IF(N399="snížená",J399,0)</f>
        <v>0</v>
      </c>
      <c r="BG399" s="204">
        <f>IF(N399="zákl. přenesená",J399,0)</f>
        <v>0</v>
      </c>
      <c r="BH399" s="204">
        <f>IF(N399="sníž. přenesená",J399,0)</f>
        <v>0</v>
      </c>
      <c r="BI399" s="204">
        <f>IF(N399="nulová",J399,0)</f>
        <v>0</v>
      </c>
      <c r="BJ399" s="17" t="s">
        <v>21</v>
      </c>
      <c r="BK399" s="204">
        <f>ROUND(I399*H399,2)</f>
        <v>0</v>
      </c>
      <c r="BL399" s="17" t="s">
        <v>156</v>
      </c>
      <c r="BM399" s="203" t="s">
        <v>1006</v>
      </c>
    </row>
    <row r="400" spans="2:51" s="13" customFormat="1" ht="11.25">
      <c r="B400" s="217"/>
      <c r="C400" s="218"/>
      <c r="D400" s="207" t="s">
        <v>208</v>
      </c>
      <c r="E400" s="219" t="s">
        <v>1</v>
      </c>
      <c r="F400" s="220" t="s">
        <v>1007</v>
      </c>
      <c r="G400" s="218"/>
      <c r="H400" s="219" t="s">
        <v>1</v>
      </c>
      <c r="I400" s="221"/>
      <c r="J400" s="218"/>
      <c r="K400" s="218"/>
      <c r="L400" s="222"/>
      <c r="M400" s="223"/>
      <c r="N400" s="224"/>
      <c r="O400" s="224"/>
      <c r="P400" s="224"/>
      <c r="Q400" s="224"/>
      <c r="R400" s="224"/>
      <c r="S400" s="224"/>
      <c r="T400" s="225"/>
      <c r="AT400" s="226" t="s">
        <v>208</v>
      </c>
      <c r="AU400" s="226" t="s">
        <v>89</v>
      </c>
      <c r="AV400" s="13" t="s">
        <v>21</v>
      </c>
      <c r="AW400" s="13" t="s">
        <v>36</v>
      </c>
      <c r="AX400" s="13" t="s">
        <v>80</v>
      </c>
      <c r="AY400" s="226" t="s">
        <v>149</v>
      </c>
    </row>
    <row r="401" spans="2:51" s="12" customFormat="1" ht="11.25">
      <c r="B401" s="205"/>
      <c r="C401" s="206"/>
      <c r="D401" s="207" t="s">
        <v>208</v>
      </c>
      <c r="E401" s="208" t="s">
        <v>1</v>
      </c>
      <c r="F401" s="209" t="s">
        <v>1008</v>
      </c>
      <c r="G401" s="206"/>
      <c r="H401" s="210">
        <v>21</v>
      </c>
      <c r="I401" s="211"/>
      <c r="J401" s="206"/>
      <c r="K401" s="206"/>
      <c r="L401" s="212"/>
      <c r="M401" s="213"/>
      <c r="N401" s="214"/>
      <c r="O401" s="214"/>
      <c r="P401" s="214"/>
      <c r="Q401" s="214"/>
      <c r="R401" s="214"/>
      <c r="S401" s="214"/>
      <c r="T401" s="215"/>
      <c r="AT401" s="216" t="s">
        <v>208</v>
      </c>
      <c r="AU401" s="216" t="s">
        <v>89</v>
      </c>
      <c r="AV401" s="12" t="s">
        <v>89</v>
      </c>
      <c r="AW401" s="12" t="s">
        <v>36</v>
      </c>
      <c r="AX401" s="12" t="s">
        <v>21</v>
      </c>
      <c r="AY401" s="216" t="s">
        <v>149</v>
      </c>
    </row>
    <row r="402" spans="2:65" s="1" customFormat="1" ht="24" customHeight="1">
      <c r="B402" s="34"/>
      <c r="C402" s="192" t="s">
        <v>500</v>
      </c>
      <c r="D402" s="192" t="s">
        <v>151</v>
      </c>
      <c r="E402" s="193" t="s">
        <v>1009</v>
      </c>
      <c r="F402" s="194" t="s">
        <v>1010</v>
      </c>
      <c r="G402" s="195" t="s">
        <v>484</v>
      </c>
      <c r="H402" s="196">
        <v>35</v>
      </c>
      <c r="I402" s="197"/>
      <c r="J402" s="198">
        <f>ROUND(I402*H402,2)</f>
        <v>0</v>
      </c>
      <c r="K402" s="194" t="s">
        <v>155</v>
      </c>
      <c r="L402" s="38"/>
      <c r="M402" s="199" t="s">
        <v>1</v>
      </c>
      <c r="N402" s="200" t="s">
        <v>45</v>
      </c>
      <c r="O402" s="66"/>
      <c r="P402" s="201">
        <f>O402*H402</f>
        <v>0</v>
      </c>
      <c r="Q402" s="201">
        <v>0</v>
      </c>
      <c r="R402" s="201">
        <f>Q402*H402</f>
        <v>0</v>
      </c>
      <c r="S402" s="201">
        <v>0.00925</v>
      </c>
      <c r="T402" s="202">
        <f>S402*H402</f>
        <v>0.32375</v>
      </c>
      <c r="AR402" s="203" t="s">
        <v>156</v>
      </c>
      <c r="AT402" s="203" t="s">
        <v>151</v>
      </c>
      <c r="AU402" s="203" t="s">
        <v>89</v>
      </c>
      <c r="AY402" s="17" t="s">
        <v>149</v>
      </c>
      <c r="BE402" s="204">
        <f>IF(N402="základní",J402,0)</f>
        <v>0</v>
      </c>
      <c r="BF402" s="204">
        <f>IF(N402="snížená",J402,0)</f>
        <v>0</v>
      </c>
      <c r="BG402" s="204">
        <f>IF(N402="zákl. přenesená",J402,0)</f>
        <v>0</v>
      </c>
      <c r="BH402" s="204">
        <f>IF(N402="sníž. přenesená",J402,0)</f>
        <v>0</v>
      </c>
      <c r="BI402" s="204">
        <f>IF(N402="nulová",J402,0)</f>
        <v>0</v>
      </c>
      <c r="BJ402" s="17" t="s">
        <v>21</v>
      </c>
      <c r="BK402" s="204">
        <f>ROUND(I402*H402,2)</f>
        <v>0</v>
      </c>
      <c r="BL402" s="17" t="s">
        <v>156</v>
      </c>
      <c r="BM402" s="203" t="s">
        <v>1011</v>
      </c>
    </row>
    <row r="403" spans="2:51" s="12" customFormat="1" ht="11.25">
      <c r="B403" s="205"/>
      <c r="C403" s="206"/>
      <c r="D403" s="207" t="s">
        <v>208</v>
      </c>
      <c r="E403" s="208" t="s">
        <v>1</v>
      </c>
      <c r="F403" s="209" t="s">
        <v>1012</v>
      </c>
      <c r="G403" s="206"/>
      <c r="H403" s="210">
        <v>35</v>
      </c>
      <c r="I403" s="211"/>
      <c r="J403" s="206"/>
      <c r="K403" s="206"/>
      <c r="L403" s="212"/>
      <c r="M403" s="213"/>
      <c r="N403" s="214"/>
      <c r="O403" s="214"/>
      <c r="P403" s="214"/>
      <c r="Q403" s="214"/>
      <c r="R403" s="214"/>
      <c r="S403" s="214"/>
      <c r="T403" s="215"/>
      <c r="AT403" s="216" t="s">
        <v>208</v>
      </c>
      <c r="AU403" s="216" t="s">
        <v>89</v>
      </c>
      <c r="AV403" s="12" t="s">
        <v>89</v>
      </c>
      <c r="AW403" s="12" t="s">
        <v>36</v>
      </c>
      <c r="AX403" s="12" t="s">
        <v>21</v>
      </c>
      <c r="AY403" s="216" t="s">
        <v>149</v>
      </c>
    </row>
    <row r="404" spans="2:65" s="1" customFormat="1" ht="16.5" customHeight="1">
      <c r="B404" s="34"/>
      <c r="C404" s="192" t="s">
        <v>505</v>
      </c>
      <c r="D404" s="192" t="s">
        <v>151</v>
      </c>
      <c r="E404" s="193" t="s">
        <v>1013</v>
      </c>
      <c r="F404" s="194" t="s">
        <v>1014</v>
      </c>
      <c r="G404" s="195" t="s">
        <v>154</v>
      </c>
      <c r="H404" s="196">
        <v>2</v>
      </c>
      <c r="I404" s="197"/>
      <c r="J404" s="198">
        <f>ROUND(I404*H404,2)</f>
        <v>0</v>
      </c>
      <c r="K404" s="194" t="s">
        <v>155</v>
      </c>
      <c r="L404" s="38"/>
      <c r="M404" s="199" t="s">
        <v>1</v>
      </c>
      <c r="N404" s="200" t="s">
        <v>45</v>
      </c>
      <c r="O404" s="66"/>
      <c r="P404" s="201">
        <f>O404*H404</f>
        <v>0</v>
      </c>
      <c r="Q404" s="201">
        <v>0</v>
      </c>
      <c r="R404" s="201">
        <f>Q404*H404</f>
        <v>0</v>
      </c>
      <c r="S404" s="201">
        <v>0.192</v>
      </c>
      <c r="T404" s="202">
        <f>S404*H404</f>
        <v>0.384</v>
      </c>
      <c r="AR404" s="203" t="s">
        <v>156</v>
      </c>
      <c r="AT404" s="203" t="s">
        <v>151</v>
      </c>
      <c r="AU404" s="203" t="s">
        <v>89</v>
      </c>
      <c r="AY404" s="17" t="s">
        <v>149</v>
      </c>
      <c r="BE404" s="204">
        <f>IF(N404="základní",J404,0)</f>
        <v>0</v>
      </c>
      <c r="BF404" s="204">
        <f>IF(N404="snížená",J404,0)</f>
        <v>0</v>
      </c>
      <c r="BG404" s="204">
        <f>IF(N404="zákl. přenesená",J404,0)</f>
        <v>0</v>
      </c>
      <c r="BH404" s="204">
        <f>IF(N404="sníž. přenesená",J404,0)</f>
        <v>0</v>
      </c>
      <c r="BI404" s="204">
        <f>IF(N404="nulová",J404,0)</f>
        <v>0</v>
      </c>
      <c r="BJ404" s="17" t="s">
        <v>21</v>
      </c>
      <c r="BK404" s="204">
        <f>ROUND(I404*H404,2)</f>
        <v>0</v>
      </c>
      <c r="BL404" s="17" t="s">
        <v>156</v>
      </c>
      <c r="BM404" s="203" t="s">
        <v>1015</v>
      </c>
    </row>
    <row r="405" spans="2:65" s="1" customFormat="1" ht="16.5" customHeight="1">
      <c r="B405" s="34"/>
      <c r="C405" s="192" t="s">
        <v>510</v>
      </c>
      <c r="D405" s="192" t="s">
        <v>151</v>
      </c>
      <c r="E405" s="193" t="s">
        <v>1016</v>
      </c>
      <c r="F405" s="194" t="s">
        <v>1017</v>
      </c>
      <c r="G405" s="195" t="s">
        <v>154</v>
      </c>
      <c r="H405" s="196">
        <v>1</v>
      </c>
      <c r="I405" s="197"/>
      <c r="J405" s="198">
        <f>ROUND(I405*H405,2)</f>
        <v>0</v>
      </c>
      <c r="K405" s="194" t="s">
        <v>155</v>
      </c>
      <c r="L405" s="38"/>
      <c r="M405" s="199" t="s">
        <v>1</v>
      </c>
      <c r="N405" s="200" t="s">
        <v>45</v>
      </c>
      <c r="O405" s="66"/>
      <c r="P405" s="201">
        <f>O405*H405</f>
        <v>0</v>
      </c>
      <c r="Q405" s="201">
        <v>0</v>
      </c>
      <c r="R405" s="201">
        <f>Q405*H405</f>
        <v>0</v>
      </c>
      <c r="S405" s="201">
        <v>0.21</v>
      </c>
      <c r="T405" s="202">
        <f>S405*H405</f>
        <v>0.21</v>
      </c>
      <c r="AR405" s="203" t="s">
        <v>156</v>
      </c>
      <c r="AT405" s="203" t="s">
        <v>151</v>
      </c>
      <c r="AU405" s="203" t="s">
        <v>89</v>
      </c>
      <c r="AY405" s="17" t="s">
        <v>149</v>
      </c>
      <c r="BE405" s="204">
        <f>IF(N405="základní",J405,0)</f>
        <v>0</v>
      </c>
      <c r="BF405" s="204">
        <f>IF(N405="snížená",J405,0)</f>
        <v>0</v>
      </c>
      <c r="BG405" s="204">
        <f>IF(N405="zákl. přenesená",J405,0)</f>
        <v>0</v>
      </c>
      <c r="BH405" s="204">
        <f>IF(N405="sníž. přenesená",J405,0)</f>
        <v>0</v>
      </c>
      <c r="BI405" s="204">
        <f>IF(N405="nulová",J405,0)</f>
        <v>0</v>
      </c>
      <c r="BJ405" s="17" t="s">
        <v>21</v>
      </c>
      <c r="BK405" s="204">
        <f>ROUND(I405*H405,2)</f>
        <v>0</v>
      </c>
      <c r="BL405" s="17" t="s">
        <v>156</v>
      </c>
      <c r="BM405" s="203" t="s">
        <v>1018</v>
      </c>
    </row>
    <row r="406" spans="2:63" s="11" customFormat="1" ht="22.5" customHeight="1">
      <c r="B406" s="176"/>
      <c r="C406" s="177"/>
      <c r="D406" s="178" t="s">
        <v>79</v>
      </c>
      <c r="E406" s="190" t="s">
        <v>526</v>
      </c>
      <c r="F406" s="190" t="s">
        <v>527</v>
      </c>
      <c r="G406" s="177"/>
      <c r="H406" s="177"/>
      <c r="I406" s="180"/>
      <c r="J406" s="191">
        <f>BK406</f>
        <v>0</v>
      </c>
      <c r="K406" s="177"/>
      <c r="L406" s="182"/>
      <c r="M406" s="183"/>
      <c r="N406" s="184"/>
      <c r="O406" s="184"/>
      <c r="P406" s="185">
        <f>SUM(P407:P412)</f>
        <v>0</v>
      </c>
      <c r="Q406" s="184"/>
      <c r="R406" s="185">
        <f>SUM(R407:R412)</f>
        <v>0</v>
      </c>
      <c r="S406" s="184"/>
      <c r="T406" s="186">
        <f>SUM(T407:T412)</f>
        <v>0</v>
      </c>
      <c r="AR406" s="187" t="s">
        <v>21</v>
      </c>
      <c r="AT406" s="188" t="s">
        <v>79</v>
      </c>
      <c r="AU406" s="188" t="s">
        <v>21</v>
      </c>
      <c r="AY406" s="187" t="s">
        <v>149</v>
      </c>
      <c r="BK406" s="189">
        <f>SUM(BK407:BK412)</f>
        <v>0</v>
      </c>
    </row>
    <row r="407" spans="2:65" s="1" customFormat="1" ht="24" customHeight="1">
      <c r="B407" s="34"/>
      <c r="C407" s="192" t="s">
        <v>514</v>
      </c>
      <c r="D407" s="192" t="s">
        <v>151</v>
      </c>
      <c r="E407" s="193" t="s">
        <v>1019</v>
      </c>
      <c r="F407" s="194" t="s">
        <v>1020</v>
      </c>
      <c r="G407" s="195" t="s">
        <v>367</v>
      </c>
      <c r="H407" s="196">
        <v>131.184</v>
      </c>
      <c r="I407" s="197"/>
      <c r="J407" s="198">
        <f>ROUND(I407*H407,2)</f>
        <v>0</v>
      </c>
      <c r="K407" s="194" t="s">
        <v>155</v>
      </c>
      <c r="L407" s="38"/>
      <c r="M407" s="199" t="s">
        <v>1</v>
      </c>
      <c r="N407" s="200" t="s">
        <v>45</v>
      </c>
      <c r="O407" s="66"/>
      <c r="P407" s="201">
        <f>O407*H407</f>
        <v>0</v>
      </c>
      <c r="Q407" s="201">
        <v>0</v>
      </c>
      <c r="R407" s="201">
        <f>Q407*H407</f>
        <v>0</v>
      </c>
      <c r="S407" s="201">
        <v>0</v>
      </c>
      <c r="T407" s="202">
        <f>S407*H407</f>
        <v>0</v>
      </c>
      <c r="AR407" s="203" t="s">
        <v>156</v>
      </c>
      <c r="AT407" s="203" t="s">
        <v>151</v>
      </c>
      <c r="AU407" s="203" t="s">
        <v>89</v>
      </c>
      <c r="AY407" s="17" t="s">
        <v>149</v>
      </c>
      <c r="BE407" s="204">
        <f>IF(N407="základní",J407,0)</f>
        <v>0</v>
      </c>
      <c r="BF407" s="204">
        <f>IF(N407="snížená",J407,0)</f>
        <v>0</v>
      </c>
      <c r="BG407" s="204">
        <f>IF(N407="zákl. přenesená",J407,0)</f>
        <v>0</v>
      </c>
      <c r="BH407" s="204">
        <f>IF(N407="sníž. přenesená",J407,0)</f>
        <v>0</v>
      </c>
      <c r="BI407" s="204">
        <f>IF(N407="nulová",J407,0)</f>
        <v>0</v>
      </c>
      <c r="BJ407" s="17" t="s">
        <v>21</v>
      </c>
      <c r="BK407" s="204">
        <f>ROUND(I407*H407,2)</f>
        <v>0</v>
      </c>
      <c r="BL407" s="17" t="s">
        <v>156</v>
      </c>
      <c r="BM407" s="203" t="s">
        <v>1021</v>
      </c>
    </row>
    <row r="408" spans="2:65" s="1" customFormat="1" ht="24" customHeight="1">
      <c r="B408" s="34"/>
      <c r="C408" s="192" t="s">
        <v>518</v>
      </c>
      <c r="D408" s="192" t="s">
        <v>151</v>
      </c>
      <c r="E408" s="193" t="s">
        <v>1022</v>
      </c>
      <c r="F408" s="194" t="s">
        <v>1023</v>
      </c>
      <c r="G408" s="195" t="s">
        <v>367</v>
      </c>
      <c r="H408" s="196">
        <v>1836.576</v>
      </c>
      <c r="I408" s="197"/>
      <c r="J408" s="198">
        <f>ROUND(I408*H408,2)</f>
        <v>0</v>
      </c>
      <c r="K408" s="194" t="s">
        <v>155</v>
      </c>
      <c r="L408" s="38"/>
      <c r="M408" s="199" t="s">
        <v>1</v>
      </c>
      <c r="N408" s="200" t="s">
        <v>45</v>
      </c>
      <c r="O408" s="66"/>
      <c r="P408" s="201">
        <f>O408*H408</f>
        <v>0</v>
      </c>
      <c r="Q408" s="201">
        <v>0</v>
      </c>
      <c r="R408" s="201">
        <f>Q408*H408</f>
        <v>0</v>
      </c>
      <c r="S408" s="201">
        <v>0</v>
      </c>
      <c r="T408" s="202">
        <f>S408*H408</f>
        <v>0</v>
      </c>
      <c r="AR408" s="203" t="s">
        <v>156</v>
      </c>
      <c r="AT408" s="203" t="s">
        <v>151</v>
      </c>
      <c r="AU408" s="203" t="s">
        <v>89</v>
      </c>
      <c r="AY408" s="17" t="s">
        <v>149</v>
      </c>
      <c r="BE408" s="204">
        <f>IF(N408="základní",J408,0)</f>
        <v>0</v>
      </c>
      <c r="BF408" s="204">
        <f>IF(N408="snížená",J408,0)</f>
        <v>0</v>
      </c>
      <c r="BG408" s="204">
        <f>IF(N408="zákl. přenesená",J408,0)</f>
        <v>0</v>
      </c>
      <c r="BH408" s="204">
        <f>IF(N408="sníž. přenesená",J408,0)</f>
        <v>0</v>
      </c>
      <c r="BI408" s="204">
        <f>IF(N408="nulová",J408,0)</f>
        <v>0</v>
      </c>
      <c r="BJ408" s="17" t="s">
        <v>21</v>
      </c>
      <c r="BK408" s="204">
        <f>ROUND(I408*H408,2)</f>
        <v>0</v>
      </c>
      <c r="BL408" s="17" t="s">
        <v>156</v>
      </c>
      <c r="BM408" s="203" t="s">
        <v>1024</v>
      </c>
    </row>
    <row r="409" spans="2:51" s="12" customFormat="1" ht="11.25">
      <c r="B409" s="205"/>
      <c r="C409" s="206"/>
      <c r="D409" s="207" t="s">
        <v>208</v>
      </c>
      <c r="E409" s="206"/>
      <c r="F409" s="209" t="s">
        <v>1025</v>
      </c>
      <c r="G409" s="206"/>
      <c r="H409" s="210">
        <v>1836.576</v>
      </c>
      <c r="I409" s="211"/>
      <c r="J409" s="206"/>
      <c r="K409" s="206"/>
      <c r="L409" s="212"/>
      <c r="M409" s="213"/>
      <c r="N409" s="214"/>
      <c r="O409" s="214"/>
      <c r="P409" s="214"/>
      <c r="Q409" s="214"/>
      <c r="R409" s="214"/>
      <c r="S409" s="214"/>
      <c r="T409" s="215"/>
      <c r="AT409" s="216" t="s">
        <v>208</v>
      </c>
      <c r="AU409" s="216" t="s">
        <v>89</v>
      </c>
      <c r="AV409" s="12" t="s">
        <v>89</v>
      </c>
      <c r="AW409" s="12" t="s">
        <v>4</v>
      </c>
      <c r="AX409" s="12" t="s">
        <v>21</v>
      </c>
      <c r="AY409" s="216" t="s">
        <v>149</v>
      </c>
    </row>
    <row r="410" spans="2:65" s="1" customFormat="1" ht="24" customHeight="1">
      <c r="B410" s="34"/>
      <c r="C410" s="192" t="s">
        <v>522</v>
      </c>
      <c r="D410" s="192" t="s">
        <v>151</v>
      </c>
      <c r="E410" s="193" t="s">
        <v>1026</v>
      </c>
      <c r="F410" s="194" t="s">
        <v>1027</v>
      </c>
      <c r="G410" s="195" t="s">
        <v>367</v>
      </c>
      <c r="H410" s="196">
        <v>68.409</v>
      </c>
      <c r="I410" s="197"/>
      <c r="J410" s="198">
        <f>ROUND(I410*H410,2)</f>
        <v>0</v>
      </c>
      <c r="K410" s="194" t="s">
        <v>155</v>
      </c>
      <c r="L410" s="38"/>
      <c r="M410" s="199" t="s">
        <v>1</v>
      </c>
      <c r="N410" s="200" t="s">
        <v>45</v>
      </c>
      <c r="O410" s="66"/>
      <c r="P410" s="201">
        <f>O410*H410</f>
        <v>0</v>
      </c>
      <c r="Q410" s="201">
        <v>0</v>
      </c>
      <c r="R410" s="201">
        <f>Q410*H410</f>
        <v>0</v>
      </c>
      <c r="S410" s="201">
        <v>0</v>
      </c>
      <c r="T410" s="202">
        <f>S410*H410</f>
        <v>0</v>
      </c>
      <c r="AR410" s="203" t="s">
        <v>156</v>
      </c>
      <c r="AT410" s="203" t="s">
        <v>151</v>
      </c>
      <c r="AU410" s="203" t="s">
        <v>89</v>
      </c>
      <c r="AY410" s="17" t="s">
        <v>149</v>
      </c>
      <c r="BE410" s="204">
        <f>IF(N410="základní",J410,0)</f>
        <v>0</v>
      </c>
      <c r="BF410" s="204">
        <f>IF(N410="snížená",J410,0)</f>
        <v>0</v>
      </c>
      <c r="BG410" s="204">
        <f>IF(N410="zákl. přenesená",J410,0)</f>
        <v>0</v>
      </c>
      <c r="BH410" s="204">
        <f>IF(N410="sníž. přenesená",J410,0)</f>
        <v>0</v>
      </c>
      <c r="BI410" s="204">
        <f>IF(N410="nulová",J410,0)</f>
        <v>0</v>
      </c>
      <c r="BJ410" s="17" t="s">
        <v>21</v>
      </c>
      <c r="BK410" s="204">
        <f>ROUND(I410*H410,2)</f>
        <v>0</v>
      </c>
      <c r="BL410" s="17" t="s">
        <v>156</v>
      </c>
      <c r="BM410" s="203" t="s">
        <v>1028</v>
      </c>
    </row>
    <row r="411" spans="2:51" s="12" customFormat="1" ht="11.25">
      <c r="B411" s="205"/>
      <c r="C411" s="206"/>
      <c r="D411" s="207" t="s">
        <v>208</v>
      </c>
      <c r="E411" s="208" t="s">
        <v>1</v>
      </c>
      <c r="F411" s="209" t="s">
        <v>1029</v>
      </c>
      <c r="G411" s="206"/>
      <c r="H411" s="210">
        <v>68.409</v>
      </c>
      <c r="I411" s="211"/>
      <c r="J411" s="206"/>
      <c r="K411" s="206"/>
      <c r="L411" s="212"/>
      <c r="M411" s="213"/>
      <c r="N411" s="214"/>
      <c r="O411" s="214"/>
      <c r="P411" s="214"/>
      <c r="Q411" s="214"/>
      <c r="R411" s="214"/>
      <c r="S411" s="214"/>
      <c r="T411" s="215"/>
      <c r="AT411" s="216" t="s">
        <v>208</v>
      </c>
      <c r="AU411" s="216" t="s">
        <v>89</v>
      </c>
      <c r="AV411" s="12" t="s">
        <v>89</v>
      </c>
      <c r="AW411" s="12" t="s">
        <v>36</v>
      </c>
      <c r="AX411" s="12" t="s">
        <v>21</v>
      </c>
      <c r="AY411" s="216" t="s">
        <v>149</v>
      </c>
    </row>
    <row r="412" spans="2:65" s="1" customFormat="1" ht="24" customHeight="1">
      <c r="B412" s="34"/>
      <c r="C412" s="192" t="s">
        <v>528</v>
      </c>
      <c r="D412" s="192" t="s">
        <v>151</v>
      </c>
      <c r="E412" s="193" t="s">
        <v>552</v>
      </c>
      <c r="F412" s="194" t="s">
        <v>553</v>
      </c>
      <c r="G412" s="195" t="s">
        <v>367</v>
      </c>
      <c r="H412" s="196">
        <v>62.775</v>
      </c>
      <c r="I412" s="197"/>
      <c r="J412" s="198">
        <f>ROUND(I412*H412,2)</f>
        <v>0</v>
      </c>
      <c r="K412" s="194" t="s">
        <v>155</v>
      </c>
      <c r="L412" s="38"/>
      <c r="M412" s="199" t="s">
        <v>1</v>
      </c>
      <c r="N412" s="200" t="s">
        <v>45</v>
      </c>
      <c r="O412" s="66"/>
      <c r="P412" s="201">
        <f>O412*H412</f>
        <v>0</v>
      </c>
      <c r="Q412" s="201">
        <v>0</v>
      </c>
      <c r="R412" s="201">
        <f>Q412*H412</f>
        <v>0</v>
      </c>
      <c r="S412" s="201">
        <v>0</v>
      </c>
      <c r="T412" s="202">
        <f>S412*H412</f>
        <v>0</v>
      </c>
      <c r="AR412" s="203" t="s">
        <v>156</v>
      </c>
      <c r="AT412" s="203" t="s">
        <v>151</v>
      </c>
      <c r="AU412" s="203" t="s">
        <v>89</v>
      </c>
      <c r="AY412" s="17" t="s">
        <v>149</v>
      </c>
      <c r="BE412" s="204">
        <f>IF(N412="základní",J412,0)</f>
        <v>0</v>
      </c>
      <c r="BF412" s="204">
        <f>IF(N412="snížená",J412,0)</f>
        <v>0</v>
      </c>
      <c r="BG412" s="204">
        <f>IF(N412="zákl. přenesená",J412,0)</f>
        <v>0</v>
      </c>
      <c r="BH412" s="204">
        <f>IF(N412="sníž. přenesená",J412,0)</f>
        <v>0</v>
      </c>
      <c r="BI412" s="204">
        <f>IF(N412="nulová",J412,0)</f>
        <v>0</v>
      </c>
      <c r="BJ412" s="17" t="s">
        <v>21</v>
      </c>
      <c r="BK412" s="204">
        <f>ROUND(I412*H412,2)</f>
        <v>0</v>
      </c>
      <c r="BL412" s="17" t="s">
        <v>156</v>
      </c>
      <c r="BM412" s="203" t="s">
        <v>1030</v>
      </c>
    </row>
    <row r="413" spans="2:63" s="11" customFormat="1" ht="22.5" customHeight="1">
      <c r="B413" s="176"/>
      <c r="C413" s="177"/>
      <c r="D413" s="178" t="s">
        <v>79</v>
      </c>
      <c r="E413" s="190" t="s">
        <v>560</v>
      </c>
      <c r="F413" s="190" t="s">
        <v>561</v>
      </c>
      <c r="G413" s="177"/>
      <c r="H413" s="177"/>
      <c r="I413" s="180"/>
      <c r="J413" s="191">
        <f>BK413</f>
        <v>0</v>
      </c>
      <c r="K413" s="177"/>
      <c r="L413" s="182"/>
      <c r="M413" s="183"/>
      <c r="N413" s="184"/>
      <c r="O413" s="184"/>
      <c r="P413" s="185">
        <f>P414</f>
        <v>0</v>
      </c>
      <c r="Q413" s="184"/>
      <c r="R413" s="185">
        <f>R414</f>
        <v>0</v>
      </c>
      <c r="S413" s="184"/>
      <c r="T413" s="186">
        <f>T414</f>
        <v>0</v>
      </c>
      <c r="AR413" s="187" t="s">
        <v>21</v>
      </c>
      <c r="AT413" s="188" t="s">
        <v>79</v>
      </c>
      <c r="AU413" s="188" t="s">
        <v>21</v>
      </c>
      <c r="AY413" s="187" t="s">
        <v>149</v>
      </c>
      <c r="BK413" s="189">
        <f>BK414</f>
        <v>0</v>
      </c>
    </row>
    <row r="414" spans="2:65" s="1" customFormat="1" ht="24" customHeight="1">
      <c r="B414" s="34"/>
      <c r="C414" s="192" t="s">
        <v>533</v>
      </c>
      <c r="D414" s="192" t="s">
        <v>151</v>
      </c>
      <c r="E414" s="193" t="s">
        <v>1031</v>
      </c>
      <c r="F414" s="194" t="s">
        <v>1032</v>
      </c>
      <c r="G414" s="195" t="s">
        <v>367</v>
      </c>
      <c r="H414" s="196">
        <v>1081.637</v>
      </c>
      <c r="I414" s="197"/>
      <c r="J414" s="198">
        <f>ROUND(I414*H414,2)</f>
        <v>0</v>
      </c>
      <c r="K414" s="194" t="s">
        <v>155</v>
      </c>
      <c r="L414" s="38"/>
      <c r="M414" s="199" t="s">
        <v>1</v>
      </c>
      <c r="N414" s="200" t="s">
        <v>45</v>
      </c>
      <c r="O414" s="66"/>
      <c r="P414" s="201">
        <f>O414*H414</f>
        <v>0</v>
      </c>
      <c r="Q414" s="201">
        <v>0</v>
      </c>
      <c r="R414" s="201">
        <f>Q414*H414</f>
        <v>0</v>
      </c>
      <c r="S414" s="201">
        <v>0</v>
      </c>
      <c r="T414" s="202">
        <f>S414*H414</f>
        <v>0</v>
      </c>
      <c r="AR414" s="203" t="s">
        <v>156</v>
      </c>
      <c r="AT414" s="203" t="s">
        <v>151</v>
      </c>
      <c r="AU414" s="203" t="s">
        <v>89</v>
      </c>
      <c r="AY414" s="17" t="s">
        <v>149</v>
      </c>
      <c r="BE414" s="204">
        <f>IF(N414="základní",J414,0)</f>
        <v>0</v>
      </c>
      <c r="BF414" s="204">
        <f>IF(N414="snížená",J414,0)</f>
        <v>0</v>
      </c>
      <c r="BG414" s="204">
        <f>IF(N414="zákl. přenesená",J414,0)</f>
        <v>0</v>
      </c>
      <c r="BH414" s="204">
        <f>IF(N414="sníž. přenesená",J414,0)</f>
        <v>0</v>
      </c>
      <c r="BI414" s="204">
        <f>IF(N414="nulová",J414,0)</f>
        <v>0</v>
      </c>
      <c r="BJ414" s="17" t="s">
        <v>21</v>
      </c>
      <c r="BK414" s="204">
        <f>ROUND(I414*H414,2)</f>
        <v>0</v>
      </c>
      <c r="BL414" s="17" t="s">
        <v>156</v>
      </c>
      <c r="BM414" s="203" t="s">
        <v>1033</v>
      </c>
    </row>
    <row r="415" spans="2:63" s="11" customFormat="1" ht="25.5" customHeight="1">
      <c r="B415" s="176"/>
      <c r="C415" s="177"/>
      <c r="D415" s="178" t="s">
        <v>79</v>
      </c>
      <c r="E415" s="179" t="s">
        <v>1034</v>
      </c>
      <c r="F415" s="179" t="s">
        <v>1035</v>
      </c>
      <c r="G415" s="177"/>
      <c r="H415" s="177"/>
      <c r="I415" s="180"/>
      <c r="J415" s="181">
        <f>BK415</f>
        <v>0</v>
      </c>
      <c r="K415" s="177"/>
      <c r="L415" s="182"/>
      <c r="M415" s="183"/>
      <c r="N415" s="184"/>
      <c r="O415" s="184"/>
      <c r="P415" s="185">
        <f>P416</f>
        <v>0</v>
      </c>
      <c r="Q415" s="184"/>
      <c r="R415" s="185">
        <f>R416</f>
        <v>3.12214942</v>
      </c>
      <c r="S415" s="184"/>
      <c r="T415" s="186">
        <f>T416</f>
        <v>0</v>
      </c>
      <c r="AR415" s="187" t="s">
        <v>89</v>
      </c>
      <c r="AT415" s="188" t="s">
        <v>79</v>
      </c>
      <c r="AU415" s="188" t="s">
        <v>80</v>
      </c>
      <c r="AY415" s="187" t="s">
        <v>149</v>
      </c>
      <c r="BK415" s="189">
        <f>BK416</f>
        <v>0</v>
      </c>
    </row>
    <row r="416" spans="2:63" s="11" customFormat="1" ht="22.5" customHeight="1">
      <c r="B416" s="176"/>
      <c r="C416" s="177"/>
      <c r="D416" s="178" t="s">
        <v>79</v>
      </c>
      <c r="E416" s="190" t="s">
        <v>1036</v>
      </c>
      <c r="F416" s="190" t="s">
        <v>1037</v>
      </c>
      <c r="G416" s="177"/>
      <c r="H416" s="177"/>
      <c r="I416" s="180"/>
      <c r="J416" s="191">
        <f>BK416</f>
        <v>0</v>
      </c>
      <c r="K416" s="177"/>
      <c r="L416" s="182"/>
      <c r="M416" s="183"/>
      <c r="N416" s="184"/>
      <c r="O416" s="184"/>
      <c r="P416" s="185">
        <f>SUM(P417:P436)</f>
        <v>0</v>
      </c>
      <c r="Q416" s="184"/>
      <c r="R416" s="185">
        <f>SUM(R417:R436)</f>
        <v>3.12214942</v>
      </c>
      <c r="S416" s="184"/>
      <c r="T416" s="186">
        <f>SUM(T417:T436)</f>
        <v>0</v>
      </c>
      <c r="AR416" s="187" t="s">
        <v>89</v>
      </c>
      <c r="AT416" s="188" t="s">
        <v>79</v>
      </c>
      <c r="AU416" s="188" t="s">
        <v>21</v>
      </c>
      <c r="AY416" s="187" t="s">
        <v>149</v>
      </c>
      <c r="BK416" s="189">
        <f>SUM(BK417:BK436)</f>
        <v>0</v>
      </c>
    </row>
    <row r="417" spans="2:65" s="1" customFormat="1" ht="24" customHeight="1">
      <c r="B417" s="34"/>
      <c r="C417" s="192" t="s">
        <v>538</v>
      </c>
      <c r="D417" s="192" t="s">
        <v>151</v>
      </c>
      <c r="E417" s="193" t="s">
        <v>1038</v>
      </c>
      <c r="F417" s="194" t="s">
        <v>1039</v>
      </c>
      <c r="G417" s="195" t="s">
        <v>206</v>
      </c>
      <c r="H417" s="196">
        <v>819.157</v>
      </c>
      <c r="I417" s="197"/>
      <c r="J417" s="198">
        <f>ROUND(I417*H417,2)</f>
        <v>0</v>
      </c>
      <c r="K417" s="194" t="s">
        <v>155</v>
      </c>
      <c r="L417" s="38"/>
      <c r="M417" s="199" t="s">
        <v>1</v>
      </c>
      <c r="N417" s="200" t="s">
        <v>45</v>
      </c>
      <c r="O417" s="66"/>
      <c r="P417" s="201">
        <f>O417*H417</f>
        <v>0</v>
      </c>
      <c r="Q417" s="201">
        <v>0</v>
      </c>
      <c r="R417" s="201">
        <f>Q417*H417</f>
        <v>0</v>
      </c>
      <c r="S417" s="201">
        <v>0</v>
      </c>
      <c r="T417" s="202">
        <f>S417*H417</f>
        <v>0</v>
      </c>
      <c r="AR417" s="203" t="s">
        <v>213</v>
      </c>
      <c r="AT417" s="203" t="s">
        <v>151</v>
      </c>
      <c r="AU417" s="203" t="s">
        <v>89</v>
      </c>
      <c r="AY417" s="17" t="s">
        <v>149</v>
      </c>
      <c r="BE417" s="204">
        <f>IF(N417="základní",J417,0)</f>
        <v>0</v>
      </c>
      <c r="BF417" s="204">
        <f>IF(N417="snížená",J417,0)</f>
        <v>0</v>
      </c>
      <c r="BG417" s="204">
        <f>IF(N417="zákl. přenesená",J417,0)</f>
        <v>0</v>
      </c>
      <c r="BH417" s="204">
        <f>IF(N417="sníž. přenesená",J417,0)</f>
        <v>0</v>
      </c>
      <c r="BI417" s="204">
        <f>IF(N417="nulová",J417,0)</f>
        <v>0</v>
      </c>
      <c r="BJ417" s="17" t="s">
        <v>21</v>
      </c>
      <c r="BK417" s="204">
        <f>ROUND(I417*H417,2)</f>
        <v>0</v>
      </c>
      <c r="BL417" s="17" t="s">
        <v>213</v>
      </c>
      <c r="BM417" s="203" t="s">
        <v>1040</v>
      </c>
    </row>
    <row r="418" spans="2:51" s="13" customFormat="1" ht="11.25">
      <c r="B418" s="217"/>
      <c r="C418" s="218"/>
      <c r="D418" s="207" t="s">
        <v>208</v>
      </c>
      <c r="E418" s="219" t="s">
        <v>1</v>
      </c>
      <c r="F418" s="220" t="s">
        <v>802</v>
      </c>
      <c r="G418" s="218"/>
      <c r="H418" s="219" t="s">
        <v>1</v>
      </c>
      <c r="I418" s="221"/>
      <c r="J418" s="218"/>
      <c r="K418" s="218"/>
      <c r="L418" s="222"/>
      <c r="M418" s="223"/>
      <c r="N418" s="224"/>
      <c r="O418" s="224"/>
      <c r="P418" s="224"/>
      <c r="Q418" s="224"/>
      <c r="R418" s="224"/>
      <c r="S418" s="224"/>
      <c r="T418" s="225"/>
      <c r="AT418" s="226" t="s">
        <v>208</v>
      </c>
      <c r="AU418" s="226" t="s">
        <v>89</v>
      </c>
      <c r="AV418" s="13" t="s">
        <v>21</v>
      </c>
      <c r="AW418" s="13" t="s">
        <v>36</v>
      </c>
      <c r="AX418" s="13" t="s">
        <v>80</v>
      </c>
      <c r="AY418" s="226" t="s">
        <v>149</v>
      </c>
    </row>
    <row r="419" spans="2:51" s="12" customFormat="1" ht="11.25">
      <c r="B419" s="205"/>
      <c r="C419" s="206"/>
      <c r="D419" s="207" t="s">
        <v>208</v>
      </c>
      <c r="E419" s="208" t="s">
        <v>1</v>
      </c>
      <c r="F419" s="209" t="s">
        <v>854</v>
      </c>
      <c r="G419" s="206"/>
      <c r="H419" s="210">
        <v>102.06</v>
      </c>
      <c r="I419" s="211"/>
      <c r="J419" s="206"/>
      <c r="K419" s="206"/>
      <c r="L419" s="212"/>
      <c r="M419" s="213"/>
      <c r="N419" s="214"/>
      <c r="O419" s="214"/>
      <c r="P419" s="214"/>
      <c r="Q419" s="214"/>
      <c r="R419" s="214"/>
      <c r="S419" s="214"/>
      <c r="T419" s="215"/>
      <c r="AT419" s="216" t="s">
        <v>208</v>
      </c>
      <c r="AU419" s="216" t="s">
        <v>89</v>
      </c>
      <c r="AV419" s="12" t="s">
        <v>89</v>
      </c>
      <c r="AW419" s="12" t="s">
        <v>36</v>
      </c>
      <c r="AX419" s="12" t="s">
        <v>80</v>
      </c>
      <c r="AY419" s="216" t="s">
        <v>149</v>
      </c>
    </row>
    <row r="420" spans="2:51" s="12" customFormat="1" ht="11.25">
      <c r="B420" s="205"/>
      <c r="C420" s="206"/>
      <c r="D420" s="207" t="s">
        <v>208</v>
      </c>
      <c r="E420" s="208" t="s">
        <v>1</v>
      </c>
      <c r="F420" s="209" t="s">
        <v>1041</v>
      </c>
      <c r="G420" s="206"/>
      <c r="H420" s="210">
        <v>219.05</v>
      </c>
      <c r="I420" s="211"/>
      <c r="J420" s="206"/>
      <c r="K420" s="206"/>
      <c r="L420" s="212"/>
      <c r="M420" s="213"/>
      <c r="N420" s="214"/>
      <c r="O420" s="214"/>
      <c r="P420" s="214"/>
      <c r="Q420" s="214"/>
      <c r="R420" s="214"/>
      <c r="S420" s="214"/>
      <c r="T420" s="215"/>
      <c r="AT420" s="216" t="s">
        <v>208</v>
      </c>
      <c r="AU420" s="216" t="s">
        <v>89</v>
      </c>
      <c r="AV420" s="12" t="s">
        <v>89</v>
      </c>
      <c r="AW420" s="12" t="s">
        <v>36</v>
      </c>
      <c r="AX420" s="12" t="s">
        <v>80</v>
      </c>
      <c r="AY420" s="216" t="s">
        <v>149</v>
      </c>
    </row>
    <row r="421" spans="2:51" s="12" customFormat="1" ht="11.25">
      <c r="B421" s="205"/>
      <c r="C421" s="206"/>
      <c r="D421" s="207" t="s">
        <v>208</v>
      </c>
      <c r="E421" s="208" t="s">
        <v>1</v>
      </c>
      <c r="F421" s="209" t="s">
        <v>855</v>
      </c>
      <c r="G421" s="206"/>
      <c r="H421" s="210">
        <v>497.075</v>
      </c>
      <c r="I421" s="211"/>
      <c r="J421" s="206"/>
      <c r="K421" s="206"/>
      <c r="L421" s="212"/>
      <c r="M421" s="213"/>
      <c r="N421" s="214"/>
      <c r="O421" s="214"/>
      <c r="P421" s="214"/>
      <c r="Q421" s="214"/>
      <c r="R421" s="214"/>
      <c r="S421" s="214"/>
      <c r="T421" s="215"/>
      <c r="AT421" s="216" t="s">
        <v>208</v>
      </c>
      <c r="AU421" s="216" t="s">
        <v>89</v>
      </c>
      <c r="AV421" s="12" t="s">
        <v>89</v>
      </c>
      <c r="AW421" s="12" t="s">
        <v>36</v>
      </c>
      <c r="AX421" s="12" t="s">
        <v>80</v>
      </c>
      <c r="AY421" s="216" t="s">
        <v>149</v>
      </c>
    </row>
    <row r="422" spans="2:51" s="12" customFormat="1" ht="11.25">
      <c r="B422" s="205"/>
      <c r="C422" s="206"/>
      <c r="D422" s="207" t="s">
        <v>208</v>
      </c>
      <c r="E422" s="208" t="s">
        <v>1</v>
      </c>
      <c r="F422" s="209" t="s">
        <v>1042</v>
      </c>
      <c r="G422" s="206"/>
      <c r="H422" s="210">
        <v>-164.288</v>
      </c>
      <c r="I422" s="211"/>
      <c r="J422" s="206"/>
      <c r="K422" s="206"/>
      <c r="L422" s="212"/>
      <c r="M422" s="213"/>
      <c r="N422" s="214"/>
      <c r="O422" s="214"/>
      <c r="P422" s="214"/>
      <c r="Q422" s="214"/>
      <c r="R422" s="214"/>
      <c r="S422" s="214"/>
      <c r="T422" s="215"/>
      <c r="AT422" s="216" t="s">
        <v>208</v>
      </c>
      <c r="AU422" s="216" t="s">
        <v>89</v>
      </c>
      <c r="AV422" s="12" t="s">
        <v>89</v>
      </c>
      <c r="AW422" s="12" t="s">
        <v>36</v>
      </c>
      <c r="AX422" s="12" t="s">
        <v>80</v>
      </c>
      <c r="AY422" s="216" t="s">
        <v>149</v>
      </c>
    </row>
    <row r="423" spans="2:51" s="12" customFormat="1" ht="11.25">
      <c r="B423" s="205"/>
      <c r="C423" s="206"/>
      <c r="D423" s="207" t="s">
        <v>208</v>
      </c>
      <c r="E423" s="208" t="s">
        <v>1</v>
      </c>
      <c r="F423" s="209" t="s">
        <v>857</v>
      </c>
      <c r="G423" s="206"/>
      <c r="H423" s="210">
        <v>21.96</v>
      </c>
      <c r="I423" s="211"/>
      <c r="J423" s="206"/>
      <c r="K423" s="206"/>
      <c r="L423" s="212"/>
      <c r="M423" s="213"/>
      <c r="N423" s="214"/>
      <c r="O423" s="214"/>
      <c r="P423" s="214"/>
      <c r="Q423" s="214"/>
      <c r="R423" s="214"/>
      <c r="S423" s="214"/>
      <c r="T423" s="215"/>
      <c r="AT423" s="216" t="s">
        <v>208</v>
      </c>
      <c r="AU423" s="216" t="s">
        <v>89</v>
      </c>
      <c r="AV423" s="12" t="s">
        <v>89</v>
      </c>
      <c r="AW423" s="12" t="s">
        <v>36</v>
      </c>
      <c r="AX423" s="12" t="s">
        <v>80</v>
      </c>
      <c r="AY423" s="216" t="s">
        <v>149</v>
      </c>
    </row>
    <row r="424" spans="2:51" s="12" customFormat="1" ht="11.25">
      <c r="B424" s="205"/>
      <c r="C424" s="206"/>
      <c r="D424" s="207" t="s">
        <v>208</v>
      </c>
      <c r="E424" s="208" t="s">
        <v>1</v>
      </c>
      <c r="F424" s="209" t="s">
        <v>1043</v>
      </c>
      <c r="G424" s="206"/>
      <c r="H424" s="210">
        <v>45.5</v>
      </c>
      <c r="I424" s="211"/>
      <c r="J424" s="206"/>
      <c r="K424" s="206"/>
      <c r="L424" s="212"/>
      <c r="M424" s="213"/>
      <c r="N424" s="214"/>
      <c r="O424" s="214"/>
      <c r="P424" s="214"/>
      <c r="Q424" s="214"/>
      <c r="R424" s="214"/>
      <c r="S424" s="214"/>
      <c r="T424" s="215"/>
      <c r="AT424" s="216" t="s">
        <v>208</v>
      </c>
      <c r="AU424" s="216" t="s">
        <v>89</v>
      </c>
      <c r="AV424" s="12" t="s">
        <v>89</v>
      </c>
      <c r="AW424" s="12" t="s">
        <v>36</v>
      </c>
      <c r="AX424" s="12" t="s">
        <v>80</v>
      </c>
      <c r="AY424" s="216" t="s">
        <v>149</v>
      </c>
    </row>
    <row r="425" spans="2:51" s="12" customFormat="1" ht="11.25">
      <c r="B425" s="205"/>
      <c r="C425" s="206"/>
      <c r="D425" s="207" t="s">
        <v>208</v>
      </c>
      <c r="E425" s="208" t="s">
        <v>1</v>
      </c>
      <c r="F425" s="209" t="s">
        <v>858</v>
      </c>
      <c r="G425" s="206"/>
      <c r="H425" s="210">
        <v>103.25</v>
      </c>
      <c r="I425" s="211"/>
      <c r="J425" s="206"/>
      <c r="K425" s="206"/>
      <c r="L425" s="212"/>
      <c r="M425" s="213"/>
      <c r="N425" s="214"/>
      <c r="O425" s="214"/>
      <c r="P425" s="214"/>
      <c r="Q425" s="214"/>
      <c r="R425" s="214"/>
      <c r="S425" s="214"/>
      <c r="T425" s="215"/>
      <c r="AT425" s="216" t="s">
        <v>208</v>
      </c>
      <c r="AU425" s="216" t="s">
        <v>89</v>
      </c>
      <c r="AV425" s="12" t="s">
        <v>89</v>
      </c>
      <c r="AW425" s="12" t="s">
        <v>36</v>
      </c>
      <c r="AX425" s="12" t="s">
        <v>80</v>
      </c>
      <c r="AY425" s="216" t="s">
        <v>149</v>
      </c>
    </row>
    <row r="426" spans="2:51" s="12" customFormat="1" ht="11.25">
      <c r="B426" s="205"/>
      <c r="C426" s="206"/>
      <c r="D426" s="207" t="s">
        <v>208</v>
      </c>
      <c r="E426" s="208" t="s">
        <v>1</v>
      </c>
      <c r="F426" s="209" t="s">
        <v>1044</v>
      </c>
      <c r="G426" s="206"/>
      <c r="H426" s="210">
        <v>-22.75</v>
      </c>
      <c r="I426" s="211"/>
      <c r="J426" s="206"/>
      <c r="K426" s="206"/>
      <c r="L426" s="212"/>
      <c r="M426" s="213"/>
      <c r="N426" s="214"/>
      <c r="O426" s="214"/>
      <c r="P426" s="214"/>
      <c r="Q426" s="214"/>
      <c r="R426" s="214"/>
      <c r="S426" s="214"/>
      <c r="T426" s="215"/>
      <c r="AT426" s="216" t="s">
        <v>208</v>
      </c>
      <c r="AU426" s="216" t="s">
        <v>89</v>
      </c>
      <c r="AV426" s="12" t="s">
        <v>89</v>
      </c>
      <c r="AW426" s="12" t="s">
        <v>36</v>
      </c>
      <c r="AX426" s="12" t="s">
        <v>80</v>
      </c>
      <c r="AY426" s="216" t="s">
        <v>149</v>
      </c>
    </row>
    <row r="427" spans="2:51" s="15" customFormat="1" ht="11.25">
      <c r="B427" s="251"/>
      <c r="C427" s="252"/>
      <c r="D427" s="207" t="s">
        <v>208</v>
      </c>
      <c r="E427" s="253" t="s">
        <v>1</v>
      </c>
      <c r="F427" s="254" t="s">
        <v>1045</v>
      </c>
      <c r="G427" s="252"/>
      <c r="H427" s="255">
        <v>801.857</v>
      </c>
      <c r="I427" s="256"/>
      <c r="J427" s="252"/>
      <c r="K427" s="252"/>
      <c r="L427" s="257"/>
      <c r="M427" s="258"/>
      <c r="N427" s="259"/>
      <c r="O427" s="259"/>
      <c r="P427" s="259"/>
      <c r="Q427" s="259"/>
      <c r="R427" s="259"/>
      <c r="S427" s="259"/>
      <c r="T427" s="260"/>
      <c r="AT427" s="261" t="s">
        <v>208</v>
      </c>
      <c r="AU427" s="261" t="s">
        <v>89</v>
      </c>
      <c r="AV427" s="15" t="s">
        <v>161</v>
      </c>
      <c r="AW427" s="15" t="s">
        <v>36</v>
      </c>
      <c r="AX427" s="15" t="s">
        <v>80</v>
      </c>
      <c r="AY427" s="261" t="s">
        <v>149</v>
      </c>
    </row>
    <row r="428" spans="2:51" s="13" customFormat="1" ht="11.25">
      <c r="B428" s="217"/>
      <c r="C428" s="218"/>
      <c r="D428" s="207" t="s">
        <v>208</v>
      </c>
      <c r="E428" s="219" t="s">
        <v>1</v>
      </c>
      <c r="F428" s="220" t="s">
        <v>1046</v>
      </c>
      <c r="G428" s="218"/>
      <c r="H428" s="219" t="s">
        <v>1</v>
      </c>
      <c r="I428" s="221"/>
      <c r="J428" s="218"/>
      <c r="K428" s="218"/>
      <c r="L428" s="222"/>
      <c r="M428" s="223"/>
      <c r="N428" s="224"/>
      <c r="O428" s="224"/>
      <c r="P428" s="224"/>
      <c r="Q428" s="224"/>
      <c r="R428" s="224"/>
      <c r="S428" s="224"/>
      <c r="T428" s="225"/>
      <c r="AT428" s="226" t="s">
        <v>208</v>
      </c>
      <c r="AU428" s="226" t="s">
        <v>89</v>
      </c>
      <c r="AV428" s="13" t="s">
        <v>21</v>
      </c>
      <c r="AW428" s="13" t="s">
        <v>36</v>
      </c>
      <c r="AX428" s="13" t="s">
        <v>80</v>
      </c>
      <c r="AY428" s="226" t="s">
        <v>149</v>
      </c>
    </row>
    <row r="429" spans="2:51" s="12" customFormat="1" ht="11.25">
      <c r="B429" s="205"/>
      <c r="C429" s="206"/>
      <c r="D429" s="207" t="s">
        <v>208</v>
      </c>
      <c r="E429" s="208" t="s">
        <v>1</v>
      </c>
      <c r="F429" s="209" t="s">
        <v>1047</v>
      </c>
      <c r="G429" s="206"/>
      <c r="H429" s="210">
        <v>3.04</v>
      </c>
      <c r="I429" s="211"/>
      <c r="J429" s="206"/>
      <c r="K429" s="206"/>
      <c r="L429" s="212"/>
      <c r="M429" s="213"/>
      <c r="N429" s="214"/>
      <c r="O429" s="214"/>
      <c r="P429" s="214"/>
      <c r="Q429" s="214"/>
      <c r="R429" s="214"/>
      <c r="S429" s="214"/>
      <c r="T429" s="215"/>
      <c r="AT429" s="216" t="s">
        <v>208</v>
      </c>
      <c r="AU429" s="216" t="s">
        <v>89</v>
      </c>
      <c r="AV429" s="12" t="s">
        <v>89</v>
      </c>
      <c r="AW429" s="12" t="s">
        <v>36</v>
      </c>
      <c r="AX429" s="12" t="s">
        <v>80</v>
      </c>
      <c r="AY429" s="216" t="s">
        <v>149</v>
      </c>
    </row>
    <row r="430" spans="2:51" s="12" customFormat="1" ht="11.25">
      <c r="B430" s="205"/>
      <c r="C430" s="206"/>
      <c r="D430" s="207" t="s">
        <v>208</v>
      </c>
      <c r="E430" s="208" t="s">
        <v>1</v>
      </c>
      <c r="F430" s="209" t="s">
        <v>1048</v>
      </c>
      <c r="G430" s="206"/>
      <c r="H430" s="210">
        <v>14.26</v>
      </c>
      <c r="I430" s="211"/>
      <c r="J430" s="206"/>
      <c r="K430" s="206"/>
      <c r="L430" s="212"/>
      <c r="M430" s="213"/>
      <c r="N430" s="214"/>
      <c r="O430" s="214"/>
      <c r="P430" s="214"/>
      <c r="Q430" s="214"/>
      <c r="R430" s="214"/>
      <c r="S430" s="214"/>
      <c r="T430" s="215"/>
      <c r="AT430" s="216" t="s">
        <v>208</v>
      </c>
      <c r="AU430" s="216" t="s">
        <v>89</v>
      </c>
      <c r="AV430" s="12" t="s">
        <v>89</v>
      </c>
      <c r="AW430" s="12" t="s">
        <v>36</v>
      </c>
      <c r="AX430" s="12" t="s">
        <v>80</v>
      </c>
      <c r="AY430" s="216" t="s">
        <v>149</v>
      </c>
    </row>
    <row r="431" spans="2:51" s="14" customFormat="1" ht="11.25">
      <c r="B431" s="227"/>
      <c r="C431" s="228"/>
      <c r="D431" s="207" t="s">
        <v>208</v>
      </c>
      <c r="E431" s="229" t="s">
        <v>654</v>
      </c>
      <c r="F431" s="230" t="s">
        <v>229</v>
      </c>
      <c r="G431" s="228"/>
      <c r="H431" s="231">
        <v>819.157</v>
      </c>
      <c r="I431" s="232"/>
      <c r="J431" s="228"/>
      <c r="K431" s="228"/>
      <c r="L431" s="233"/>
      <c r="M431" s="234"/>
      <c r="N431" s="235"/>
      <c r="O431" s="235"/>
      <c r="P431" s="235"/>
      <c r="Q431" s="235"/>
      <c r="R431" s="235"/>
      <c r="S431" s="235"/>
      <c r="T431" s="236"/>
      <c r="AT431" s="237" t="s">
        <v>208</v>
      </c>
      <c r="AU431" s="237" t="s">
        <v>89</v>
      </c>
      <c r="AV431" s="14" t="s">
        <v>156</v>
      </c>
      <c r="AW431" s="14" t="s">
        <v>36</v>
      </c>
      <c r="AX431" s="14" t="s">
        <v>21</v>
      </c>
      <c r="AY431" s="237" t="s">
        <v>149</v>
      </c>
    </row>
    <row r="432" spans="2:65" s="1" customFormat="1" ht="16.5" customHeight="1">
      <c r="B432" s="34"/>
      <c r="C432" s="238" t="s">
        <v>543</v>
      </c>
      <c r="D432" s="238" t="s">
        <v>450</v>
      </c>
      <c r="E432" s="239" t="s">
        <v>1049</v>
      </c>
      <c r="F432" s="240" t="s">
        <v>1050</v>
      </c>
      <c r="G432" s="241" t="s">
        <v>367</v>
      </c>
      <c r="H432" s="242">
        <v>0.287</v>
      </c>
      <c r="I432" s="243"/>
      <c r="J432" s="244">
        <f>ROUND(I432*H432,2)</f>
        <v>0</v>
      </c>
      <c r="K432" s="240" t="s">
        <v>155</v>
      </c>
      <c r="L432" s="245"/>
      <c r="M432" s="246" t="s">
        <v>1</v>
      </c>
      <c r="N432" s="247" t="s">
        <v>45</v>
      </c>
      <c r="O432" s="66"/>
      <c r="P432" s="201">
        <f>O432*H432</f>
        <v>0</v>
      </c>
      <c r="Q432" s="201">
        <v>1</v>
      </c>
      <c r="R432" s="201">
        <f>Q432*H432</f>
        <v>0.287</v>
      </c>
      <c r="S432" s="201">
        <v>0</v>
      </c>
      <c r="T432" s="202">
        <f>S432*H432</f>
        <v>0</v>
      </c>
      <c r="AR432" s="203" t="s">
        <v>301</v>
      </c>
      <c r="AT432" s="203" t="s">
        <v>450</v>
      </c>
      <c r="AU432" s="203" t="s">
        <v>89</v>
      </c>
      <c r="AY432" s="17" t="s">
        <v>149</v>
      </c>
      <c r="BE432" s="204">
        <f>IF(N432="základní",J432,0)</f>
        <v>0</v>
      </c>
      <c r="BF432" s="204">
        <f>IF(N432="snížená",J432,0)</f>
        <v>0</v>
      </c>
      <c r="BG432" s="204">
        <f>IF(N432="zákl. přenesená",J432,0)</f>
        <v>0</v>
      </c>
      <c r="BH432" s="204">
        <f>IF(N432="sníž. přenesená",J432,0)</f>
        <v>0</v>
      </c>
      <c r="BI432" s="204">
        <f>IF(N432="nulová",J432,0)</f>
        <v>0</v>
      </c>
      <c r="BJ432" s="17" t="s">
        <v>21</v>
      </c>
      <c r="BK432" s="204">
        <f>ROUND(I432*H432,2)</f>
        <v>0</v>
      </c>
      <c r="BL432" s="17" t="s">
        <v>213</v>
      </c>
      <c r="BM432" s="203" t="s">
        <v>1051</v>
      </c>
    </row>
    <row r="433" spans="2:65" s="1" customFormat="1" ht="24" customHeight="1">
      <c r="B433" s="34"/>
      <c r="C433" s="192" t="s">
        <v>547</v>
      </c>
      <c r="D433" s="192" t="s">
        <v>151</v>
      </c>
      <c r="E433" s="193" t="s">
        <v>1052</v>
      </c>
      <c r="F433" s="194" t="s">
        <v>1053</v>
      </c>
      <c r="G433" s="195" t="s">
        <v>206</v>
      </c>
      <c r="H433" s="196">
        <v>1638.314</v>
      </c>
      <c r="I433" s="197"/>
      <c r="J433" s="198">
        <f>ROUND(I433*H433,2)</f>
        <v>0</v>
      </c>
      <c r="K433" s="194" t="s">
        <v>155</v>
      </c>
      <c r="L433" s="38"/>
      <c r="M433" s="199" t="s">
        <v>1</v>
      </c>
      <c r="N433" s="200" t="s">
        <v>45</v>
      </c>
      <c r="O433" s="66"/>
      <c r="P433" s="201">
        <f>O433*H433</f>
        <v>0</v>
      </c>
      <c r="Q433" s="201">
        <v>3E-05</v>
      </c>
      <c r="R433" s="201">
        <f>Q433*H433</f>
        <v>0.049149420000000006</v>
      </c>
      <c r="S433" s="201">
        <v>0</v>
      </c>
      <c r="T433" s="202">
        <f>S433*H433</f>
        <v>0</v>
      </c>
      <c r="AR433" s="203" t="s">
        <v>213</v>
      </c>
      <c r="AT433" s="203" t="s">
        <v>151</v>
      </c>
      <c r="AU433" s="203" t="s">
        <v>89</v>
      </c>
      <c r="AY433" s="17" t="s">
        <v>149</v>
      </c>
      <c r="BE433" s="204">
        <f>IF(N433="základní",J433,0)</f>
        <v>0</v>
      </c>
      <c r="BF433" s="204">
        <f>IF(N433="snížená",J433,0)</f>
        <v>0</v>
      </c>
      <c r="BG433" s="204">
        <f>IF(N433="zákl. přenesená",J433,0)</f>
        <v>0</v>
      </c>
      <c r="BH433" s="204">
        <f>IF(N433="sníž. přenesená",J433,0)</f>
        <v>0</v>
      </c>
      <c r="BI433" s="204">
        <f>IF(N433="nulová",J433,0)</f>
        <v>0</v>
      </c>
      <c r="BJ433" s="17" t="s">
        <v>21</v>
      </c>
      <c r="BK433" s="204">
        <f>ROUND(I433*H433,2)</f>
        <v>0</v>
      </c>
      <c r="BL433" s="17" t="s">
        <v>213</v>
      </c>
      <c r="BM433" s="203" t="s">
        <v>1054</v>
      </c>
    </row>
    <row r="434" spans="2:51" s="12" customFormat="1" ht="11.25">
      <c r="B434" s="205"/>
      <c r="C434" s="206"/>
      <c r="D434" s="207" t="s">
        <v>208</v>
      </c>
      <c r="E434" s="208" t="s">
        <v>1</v>
      </c>
      <c r="F434" s="209" t="s">
        <v>1055</v>
      </c>
      <c r="G434" s="206"/>
      <c r="H434" s="210">
        <v>1638.314</v>
      </c>
      <c r="I434" s="211"/>
      <c r="J434" s="206"/>
      <c r="K434" s="206"/>
      <c r="L434" s="212"/>
      <c r="M434" s="213"/>
      <c r="N434" s="214"/>
      <c r="O434" s="214"/>
      <c r="P434" s="214"/>
      <c r="Q434" s="214"/>
      <c r="R434" s="214"/>
      <c r="S434" s="214"/>
      <c r="T434" s="215"/>
      <c r="AT434" s="216" t="s">
        <v>208</v>
      </c>
      <c r="AU434" s="216" t="s">
        <v>89</v>
      </c>
      <c r="AV434" s="12" t="s">
        <v>89</v>
      </c>
      <c r="AW434" s="12" t="s">
        <v>36</v>
      </c>
      <c r="AX434" s="12" t="s">
        <v>21</v>
      </c>
      <c r="AY434" s="216" t="s">
        <v>149</v>
      </c>
    </row>
    <row r="435" spans="2:65" s="1" customFormat="1" ht="16.5" customHeight="1">
      <c r="B435" s="34"/>
      <c r="C435" s="238" t="s">
        <v>551</v>
      </c>
      <c r="D435" s="238" t="s">
        <v>450</v>
      </c>
      <c r="E435" s="239" t="s">
        <v>1056</v>
      </c>
      <c r="F435" s="240" t="s">
        <v>1057</v>
      </c>
      <c r="G435" s="241" t="s">
        <v>367</v>
      </c>
      <c r="H435" s="242">
        <v>2.786</v>
      </c>
      <c r="I435" s="243"/>
      <c r="J435" s="244">
        <f>ROUND(I435*H435,2)</f>
        <v>0</v>
      </c>
      <c r="K435" s="240" t="s">
        <v>155</v>
      </c>
      <c r="L435" s="245"/>
      <c r="M435" s="246" t="s">
        <v>1</v>
      </c>
      <c r="N435" s="247" t="s">
        <v>45</v>
      </c>
      <c r="O435" s="66"/>
      <c r="P435" s="201">
        <f>O435*H435</f>
        <v>0</v>
      </c>
      <c r="Q435" s="201">
        <v>1</v>
      </c>
      <c r="R435" s="201">
        <f>Q435*H435</f>
        <v>2.786</v>
      </c>
      <c r="S435" s="201">
        <v>0</v>
      </c>
      <c r="T435" s="202">
        <f>S435*H435</f>
        <v>0</v>
      </c>
      <c r="AR435" s="203" t="s">
        <v>301</v>
      </c>
      <c r="AT435" s="203" t="s">
        <v>450</v>
      </c>
      <c r="AU435" s="203" t="s">
        <v>89</v>
      </c>
      <c r="AY435" s="17" t="s">
        <v>149</v>
      </c>
      <c r="BE435" s="204">
        <f>IF(N435="základní",J435,0)</f>
        <v>0</v>
      </c>
      <c r="BF435" s="204">
        <f>IF(N435="snížená",J435,0)</f>
        <v>0</v>
      </c>
      <c r="BG435" s="204">
        <f>IF(N435="zákl. přenesená",J435,0)</f>
        <v>0</v>
      </c>
      <c r="BH435" s="204">
        <f>IF(N435="sníž. přenesená",J435,0)</f>
        <v>0</v>
      </c>
      <c r="BI435" s="204">
        <f>IF(N435="nulová",J435,0)</f>
        <v>0</v>
      </c>
      <c r="BJ435" s="17" t="s">
        <v>21</v>
      </c>
      <c r="BK435" s="204">
        <f>ROUND(I435*H435,2)</f>
        <v>0</v>
      </c>
      <c r="BL435" s="17" t="s">
        <v>213</v>
      </c>
      <c r="BM435" s="203" t="s">
        <v>1058</v>
      </c>
    </row>
    <row r="436" spans="2:65" s="1" customFormat="1" ht="24" customHeight="1">
      <c r="B436" s="34"/>
      <c r="C436" s="192" t="s">
        <v>556</v>
      </c>
      <c r="D436" s="192" t="s">
        <v>151</v>
      </c>
      <c r="E436" s="193" t="s">
        <v>1059</v>
      </c>
      <c r="F436" s="194" t="s">
        <v>1060</v>
      </c>
      <c r="G436" s="195" t="s">
        <v>1061</v>
      </c>
      <c r="H436" s="262"/>
      <c r="I436" s="197"/>
      <c r="J436" s="198">
        <f>ROUND(I436*H436,2)</f>
        <v>0</v>
      </c>
      <c r="K436" s="194" t="s">
        <v>155</v>
      </c>
      <c r="L436" s="38"/>
      <c r="M436" s="199" t="s">
        <v>1</v>
      </c>
      <c r="N436" s="200" t="s">
        <v>45</v>
      </c>
      <c r="O436" s="66"/>
      <c r="P436" s="201">
        <f>O436*H436</f>
        <v>0</v>
      </c>
      <c r="Q436" s="201">
        <v>0</v>
      </c>
      <c r="R436" s="201">
        <f>Q436*H436</f>
        <v>0</v>
      </c>
      <c r="S436" s="201">
        <v>0</v>
      </c>
      <c r="T436" s="202">
        <f>S436*H436</f>
        <v>0</v>
      </c>
      <c r="AR436" s="203" t="s">
        <v>213</v>
      </c>
      <c r="AT436" s="203" t="s">
        <v>151</v>
      </c>
      <c r="AU436" s="203" t="s">
        <v>89</v>
      </c>
      <c r="AY436" s="17" t="s">
        <v>149</v>
      </c>
      <c r="BE436" s="204">
        <f>IF(N436="základní",J436,0)</f>
        <v>0</v>
      </c>
      <c r="BF436" s="204">
        <f>IF(N436="snížená",J436,0)</f>
        <v>0</v>
      </c>
      <c r="BG436" s="204">
        <f>IF(N436="zákl. přenesená",J436,0)</f>
        <v>0</v>
      </c>
      <c r="BH436" s="204">
        <f>IF(N436="sníž. přenesená",J436,0)</f>
        <v>0</v>
      </c>
      <c r="BI436" s="204">
        <f>IF(N436="nulová",J436,0)</f>
        <v>0</v>
      </c>
      <c r="BJ436" s="17" t="s">
        <v>21</v>
      </c>
      <c r="BK436" s="204">
        <f>ROUND(I436*H436,2)</f>
        <v>0</v>
      </c>
      <c r="BL436" s="17" t="s">
        <v>213</v>
      </c>
      <c r="BM436" s="203" t="s">
        <v>1062</v>
      </c>
    </row>
    <row r="437" spans="2:63" s="11" customFormat="1" ht="25.5" customHeight="1">
      <c r="B437" s="176"/>
      <c r="C437" s="177"/>
      <c r="D437" s="178" t="s">
        <v>79</v>
      </c>
      <c r="E437" s="179" t="s">
        <v>566</v>
      </c>
      <c r="F437" s="179" t="s">
        <v>567</v>
      </c>
      <c r="G437" s="177"/>
      <c r="H437" s="177"/>
      <c r="I437" s="180"/>
      <c r="J437" s="181">
        <f>BK437</f>
        <v>0</v>
      </c>
      <c r="K437" s="177"/>
      <c r="L437" s="182"/>
      <c r="M437" s="183"/>
      <c r="N437" s="184"/>
      <c r="O437" s="184"/>
      <c r="P437" s="185">
        <f>P438</f>
        <v>0</v>
      </c>
      <c r="Q437" s="184"/>
      <c r="R437" s="185">
        <f>R438</f>
        <v>0</v>
      </c>
      <c r="S437" s="184"/>
      <c r="T437" s="186">
        <f>T438</f>
        <v>0</v>
      </c>
      <c r="AR437" s="187" t="s">
        <v>168</v>
      </c>
      <c r="AT437" s="188" t="s">
        <v>79</v>
      </c>
      <c r="AU437" s="188" t="s">
        <v>80</v>
      </c>
      <c r="AY437" s="187" t="s">
        <v>149</v>
      </c>
      <c r="BK437" s="189">
        <f>BK438</f>
        <v>0</v>
      </c>
    </row>
    <row r="438" spans="2:63" s="11" customFormat="1" ht="22.5" customHeight="1">
      <c r="B438" s="176"/>
      <c r="C438" s="177"/>
      <c r="D438" s="178" t="s">
        <v>79</v>
      </c>
      <c r="E438" s="190" t="s">
        <v>568</v>
      </c>
      <c r="F438" s="190" t="s">
        <v>569</v>
      </c>
      <c r="G438" s="177"/>
      <c r="H438" s="177"/>
      <c r="I438" s="180"/>
      <c r="J438" s="191">
        <f>BK438</f>
        <v>0</v>
      </c>
      <c r="K438" s="177"/>
      <c r="L438" s="182"/>
      <c r="M438" s="183"/>
      <c r="N438" s="184"/>
      <c r="O438" s="184"/>
      <c r="P438" s="185">
        <f>SUM(P439:P445)</f>
        <v>0</v>
      </c>
      <c r="Q438" s="184"/>
      <c r="R438" s="185">
        <f>SUM(R439:R445)</f>
        <v>0</v>
      </c>
      <c r="S438" s="184"/>
      <c r="T438" s="186">
        <f>SUM(T439:T445)</f>
        <v>0</v>
      </c>
      <c r="AR438" s="187" t="s">
        <v>168</v>
      </c>
      <c r="AT438" s="188" t="s">
        <v>79</v>
      </c>
      <c r="AU438" s="188" t="s">
        <v>21</v>
      </c>
      <c r="AY438" s="187" t="s">
        <v>149</v>
      </c>
      <c r="BK438" s="189">
        <f>SUM(BK439:BK445)</f>
        <v>0</v>
      </c>
    </row>
    <row r="439" spans="2:65" s="1" customFormat="1" ht="16.5" customHeight="1">
      <c r="B439" s="34"/>
      <c r="C439" s="192" t="s">
        <v>562</v>
      </c>
      <c r="D439" s="192" t="s">
        <v>151</v>
      </c>
      <c r="E439" s="193" t="s">
        <v>571</v>
      </c>
      <c r="F439" s="194" t="s">
        <v>572</v>
      </c>
      <c r="G439" s="195" t="s">
        <v>573</v>
      </c>
      <c r="H439" s="196">
        <v>1</v>
      </c>
      <c r="I439" s="197"/>
      <c r="J439" s="198">
        <f>ROUND(I439*H439,2)</f>
        <v>0</v>
      </c>
      <c r="K439" s="194" t="s">
        <v>574</v>
      </c>
      <c r="L439" s="38"/>
      <c r="M439" s="199" t="s">
        <v>1</v>
      </c>
      <c r="N439" s="200" t="s">
        <v>45</v>
      </c>
      <c r="O439" s="66"/>
      <c r="P439" s="201">
        <f>O439*H439</f>
        <v>0</v>
      </c>
      <c r="Q439" s="201">
        <v>0</v>
      </c>
      <c r="R439" s="201">
        <f>Q439*H439</f>
        <v>0</v>
      </c>
      <c r="S439" s="201">
        <v>0</v>
      </c>
      <c r="T439" s="202">
        <f>S439*H439</f>
        <v>0</v>
      </c>
      <c r="AR439" s="203" t="s">
        <v>575</v>
      </c>
      <c r="AT439" s="203" t="s">
        <v>151</v>
      </c>
      <c r="AU439" s="203" t="s">
        <v>89</v>
      </c>
      <c r="AY439" s="17" t="s">
        <v>149</v>
      </c>
      <c r="BE439" s="204">
        <f>IF(N439="základní",J439,0)</f>
        <v>0</v>
      </c>
      <c r="BF439" s="204">
        <f>IF(N439="snížená",J439,0)</f>
        <v>0</v>
      </c>
      <c r="BG439" s="204">
        <f>IF(N439="zákl. přenesená",J439,0)</f>
        <v>0</v>
      </c>
      <c r="BH439" s="204">
        <f>IF(N439="sníž. přenesená",J439,0)</f>
        <v>0</v>
      </c>
      <c r="BI439" s="204">
        <f>IF(N439="nulová",J439,0)</f>
        <v>0</v>
      </c>
      <c r="BJ439" s="17" t="s">
        <v>21</v>
      </c>
      <c r="BK439" s="204">
        <f>ROUND(I439*H439,2)</f>
        <v>0</v>
      </c>
      <c r="BL439" s="17" t="s">
        <v>575</v>
      </c>
      <c r="BM439" s="203" t="s">
        <v>1063</v>
      </c>
    </row>
    <row r="440" spans="2:65" s="1" customFormat="1" ht="16.5" customHeight="1">
      <c r="B440" s="34"/>
      <c r="C440" s="192" t="s">
        <v>570</v>
      </c>
      <c r="D440" s="192" t="s">
        <v>151</v>
      </c>
      <c r="E440" s="193" t="s">
        <v>578</v>
      </c>
      <c r="F440" s="194" t="s">
        <v>579</v>
      </c>
      <c r="G440" s="195" t="s">
        <v>573</v>
      </c>
      <c r="H440" s="196">
        <v>1</v>
      </c>
      <c r="I440" s="197"/>
      <c r="J440" s="198">
        <f>ROUND(I440*H440,2)</f>
        <v>0</v>
      </c>
      <c r="K440" s="194" t="s">
        <v>574</v>
      </c>
      <c r="L440" s="38"/>
      <c r="M440" s="199" t="s">
        <v>1</v>
      </c>
      <c r="N440" s="200" t="s">
        <v>45</v>
      </c>
      <c r="O440" s="66"/>
      <c r="P440" s="201">
        <f>O440*H440</f>
        <v>0</v>
      </c>
      <c r="Q440" s="201">
        <v>0</v>
      </c>
      <c r="R440" s="201">
        <f>Q440*H440</f>
        <v>0</v>
      </c>
      <c r="S440" s="201">
        <v>0</v>
      </c>
      <c r="T440" s="202">
        <f>S440*H440</f>
        <v>0</v>
      </c>
      <c r="AR440" s="203" t="s">
        <v>575</v>
      </c>
      <c r="AT440" s="203" t="s">
        <v>151</v>
      </c>
      <c r="AU440" s="203" t="s">
        <v>89</v>
      </c>
      <c r="AY440" s="17" t="s">
        <v>149</v>
      </c>
      <c r="BE440" s="204">
        <f>IF(N440="základní",J440,0)</f>
        <v>0</v>
      </c>
      <c r="BF440" s="204">
        <f>IF(N440="snížená",J440,0)</f>
        <v>0</v>
      </c>
      <c r="BG440" s="204">
        <f>IF(N440="zákl. přenesená",J440,0)</f>
        <v>0</v>
      </c>
      <c r="BH440" s="204">
        <f>IF(N440="sníž. přenesená",J440,0)</f>
        <v>0</v>
      </c>
      <c r="BI440" s="204">
        <f>IF(N440="nulová",J440,0)</f>
        <v>0</v>
      </c>
      <c r="BJ440" s="17" t="s">
        <v>21</v>
      </c>
      <c r="BK440" s="204">
        <f>ROUND(I440*H440,2)</f>
        <v>0</v>
      </c>
      <c r="BL440" s="17" t="s">
        <v>575</v>
      </c>
      <c r="BM440" s="203" t="s">
        <v>1064</v>
      </c>
    </row>
    <row r="441" spans="2:51" s="13" customFormat="1" ht="33.75">
      <c r="B441" s="217"/>
      <c r="C441" s="218"/>
      <c r="D441" s="207" t="s">
        <v>208</v>
      </c>
      <c r="E441" s="219" t="s">
        <v>1</v>
      </c>
      <c r="F441" s="220" t="s">
        <v>581</v>
      </c>
      <c r="G441" s="218"/>
      <c r="H441" s="219" t="s">
        <v>1</v>
      </c>
      <c r="I441" s="221"/>
      <c r="J441" s="218"/>
      <c r="K441" s="218"/>
      <c r="L441" s="222"/>
      <c r="M441" s="223"/>
      <c r="N441" s="224"/>
      <c r="O441" s="224"/>
      <c r="P441" s="224"/>
      <c r="Q441" s="224"/>
      <c r="R441" s="224"/>
      <c r="S441" s="224"/>
      <c r="T441" s="225"/>
      <c r="AT441" s="226" t="s">
        <v>208</v>
      </c>
      <c r="AU441" s="226" t="s">
        <v>89</v>
      </c>
      <c r="AV441" s="13" t="s">
        <v>21</v>
      </c>
      <c r="AW441" s="13" t="s">
        <v>36</v>
      </c>
      <c r="AX441" s="13" t="s">
        <v>80</v>
      </c>
      <c r="AY441" s="226" t="s">
        <v>149</v>
      </c>
    </row>
    <row r="442" spans="2:51" s="13" customFormat="1" ht="33.75">
      <c r="B442" s="217"/>
      <c r="C442" s="218"/>
      <c r="D442" s="207" t="s">
        <v>208</v>
      </c>
      <c r="E442" s="219" t="s">
        <v>1</v>
      </c>
      <c r="F442" s="220" t="s">
        <v>582</v>
      </c>
      <c r="G442" s="218"/>
      <c r="H442" s="219" t="s">
        <v>1</v>
      </c>
      <c r="I442" s="221"/>
      <c r="J442" s="218"/>
      <c r="K442" s="218"/>
      <c r="L442" s="222"/>
      <c r="M442" s="223"/>
      <c r="N442" s="224"/>
      <c r="O442" s="224"/>
      <c r="P442" s="224"/>
      <c r="Q442" s="224"/>
      <c r="R442" s="224"/>
      <c r="S442" s="224"/>
      <c r="T442" s="225"/>
      <c r="AT442" s="226" t="s">
        <v>208</v>
      </c>
      <c r="AU442" s="226" t="s">
        <v>89</v>
      </c>
      <c r="AV442" s="13" t="s">
        <v>21</v>
      </c>
      <c r="AW442" s="13" t="s">
        <v>36</v>
      </c>
      <c r="AX442" s="13" t="s">
        <v>80</v>
      </c>
      <c r="AY442" s="226" t="s">
        <v>149</v>
      </c>
    </row>
    <row r="443" spans="2:51" s="13" customFormat="1" ht="33.75">
      <c r="B443" s="217"/>
      <c r="C443" s="218"/>
      <c r="D443" s="207" t="s">
        <v>208</v>
      </c>
      <c r="E443" s="219" t="s">
        <v>1</v>
      </c>
      <c r="F443" s="220" t="s">
        <v>583</v>
      </c>
      <c r="G443" s="218"/>
      <c r="H443" s="219" t="s">
        <v>1</v>
      </c>
      <c r="I443" s="221"/>
      <c r="J443" s="218"/>
      <c r="K443" s="218"/>
      <c r="L443" s="222"/>
      <c r="M443" s="223"/>
      <c r="N443" s="224"/>
      <c r="O443" s="224"/>
      <c r="P443" s="224"/>
      <c r="Q443" s="224"/>
      <c r="R443" s="224"/>
      <c r="S443" s="224"/>
      <c r="T443" s="225"/>
      <c r="AT443" s="226" t="s">
        <v>208</v>
      </c>
      <c r="AU443" s="226" t="s">
        <v>89</v>
      </c>
      <c r="AV443" s="13" t="s">
        <v>21</v>
      </c>
      <c r="AW443" s="13" t="s">
        <v>36</v>
      </c>
      <c r="AX443" s="13" t="s">
        <v>80</v>
      </c>
      <c r="AY443" s="226" t="s">
        <v>149</v>
      </c>
    </row>
    <row r="444" spans="2:51" s="13" customFormat="1" ht="11.25">
      <c r="B444" s="217"/>
      <c r="C444" s="218"/>
      <c r="D444" s="207" t="s">
        <v>208</v>
      </c>
      <c r="E444" s="219" t="s">
        <v>1</v>
      </c>
      <c r="F444" s="220" t="s">
        <v>584</v>
      </c>
      <c r="G444" s="218"/>
      <c r="H444" s="219" t="s">
        <v>1</v>
      </c>
      <c r="I444" s="221"/>
      <c r="J444" s="218"/>
      <c r="K444" s="218"/>
      <c r="L444" s="222"/>
      <c r="M444" s="223"/>
      <c r="N444" s="224"/>
      <c r="O444" s="224"/>
      <c r="P444" s="224"/>
      <c r="Q444" s="224"/>
      <c r="R444" s="224"/>
      <c r="S444" s="224"/>
      <c r="T444" s="225"/>
      <c r="AT444" s="226" t="s">
        <v>208</v>
      </c>
      <c r="AU444" s="226" t="s">
        <v>89</v>
      </c>
      <c r="AV444" s="13" t="s">
        <v>21</v>
      </c>
      <c r="AW444" s="13" t="s">
        <v>36</v>
      </c>
      <c r="AX444" s="13" t="s">
        <v>80</v>
      </c>
      <c r="AY444" s="226" t="s">
        <v>149</v>
      </c>
    </row>
    <row r="445" spans="2:51" s="12" customFormat="1" ht="11.25">
      <c r="B445" s="205"/>
      <c r="C445" s="206"/>
      <c r="D445" s="207" t="s">
        <v>208</v>
      </c>
      <c r="E445" s="208" t="s">
        <v>1</v>
      </c>
      <c r="F445" s="209" t="s">
        <v>21</v>
      </c>
      <c r="G445" s="206"/>
      <c r="H445" s="210">
        <v>1</v>
      </c>
      <c r="I445" s="211"/>
      <c r="J445" s="206"/>
      <c r="K445" s="206"/>
      <c r="L445" s="212"/>
      <c r="M445" s="248"/>
      <c r="N445" s="249"/>
      <c r="O445" s="249"/>
      <c r="P445" s="249"/>
      <c r="Q445" s="249"/>
      <c r="R445" s="249"/>
      <c r="S445" s="249"/>
      <c r="T445" s="250"/>
      <c r="AT445" s="216" t="s">
        <v>208</v>
      </c>
      <c r="AU445" s="216" t="s">
        <v>89</v>
      </c>
      <c r="AV445" s="12" t="s">
        <v>89</v>
      </c>
      <c r="AW445" s="12" t="s">
        <v>36</v>
      </c>
      <c r="AX445" s="12" t="s">
        <v>21</v>
      </c>
      <c r="AY445" s="216" t="s">
        <v>149</v>
      </c>
    </row>
    <row r="446" spans="2:12" s="1" customFormat="1" ht="6.75" customHeight="1">
      <c r="B446" s="49"/>
      <c r="C446" s="50"/>
      <c r="D446" s="50"/>
      <c r="E446" s="50"/>
      <c r="F446" s="50"/>
      <c r="G446" s="50"/>
      <c r="H446" s="50"/>
      <c r="I446" s="143"/>
      <c r="J446" s="50"/>
      <c r="K446" s="50"/>
      <c r="L446" s="38"/>
    </row>
  </sheetData>
  <sheetProtection sheet="1" objects="1" scenarios="1" formatColumns="0" formatRows="0" autoFilter="0"/>
  <autoFilter ref="C130:K445"/>
  <mergeCells count="9">
    <mergeCell ref="E87:H87"/>
    <mergeCell ref="E121:H121"/>
    <mergeCell ref="E123:H123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263"/>
  <sheetViews>
    <sheetView showGridLines="0" zoomScalePageLayoutView="0" workbookViewId="0" topLeftCell="A1">
      <selection activeCell="A1" sqref="A1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103" customWidth="1"/>
    <col min="10" max="11" width="20.1406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56" ht="36.75" customHeight="1">
      <c r="L2" s="284"/>
      <c r="M2" s="284"/>
      <c r="N2" s="284"/>
      <c r="O2" s="284"/>
      <c r="P2" s="284"/>
      <c r="Q2" s="284"/>
      <c r="R2" s="284"/>
      <c r="S2" s="284"/>
      <c r="T2" s="284"/>
      <c r="U2" s="284"/>
      <c r="V2" s="284"/>
      <c r="AT2" s="17" t="s">
        <v>95</v>
      </c>
      <c r="AZ2" s="104" t="s">
        <v>1065</v>
      </c>
      <c r="BA2" s="104" t="s">
        <v>1</v>
      </c>
      <c r="BB2" s="104" t="s">
        <v>1</v>
      </c>
      <c r="BC2" s="104" t="s">
        <v>1066</v>
      </c>
      <c r="BD2" s="104" t="s">
        <v>89</v>
      </c>
    </row>
    <row r="3" spans="2:56" ht="6.75" customHeight="1">
      <c r="B3" s="105"/>
      <c r="C3" s="106"/>
      <c r="D3" s="106"/>
      <c r="E3" s="106"/>
      <c r="F3" s="106"/>
      <c r="G3" s="106"/>
      <c r="H3" s="106"/>
      <c r="I3" s="107"/>
      <c r="J3" s="106"/>
      <c r="K3" s="106"/>
      <c r="L3" s="20"/>
      <c r="AT3" s="17" t="s">
        <v>89</v>
      </c>
      <c r="AZ3" s="104" t="s">
        <v>103</v>
      </c>
      <c r="BA3" s="104" t="s">
        <v>1</v>
      </c>
      <c r="BB3" s="104" t="s">
        <v>1</v>
      </c>
      <c r="BC3" s="104" t="s">
        <v>1067</v>
      </c>
      <c r="BD3" s="104" t="s">
        <v>89</v>
      </c>
    </row>
    <row r="4" spans="2:56" ht="24.75" customHeight="1">
      <c r="B4" s="20"/>
      <c r="D4" s="108" t="s">
        <v>100</v>
      </c>
      <c r="L4" s="20"/>
      <c r="M4" s="109" t="s">
        <v>10</v>
      </c>
      <c r="AT4" s="17" t="s">
        <v>4</v>
      </c>
      <c r="AZ4" s="104" t="s">
        <v>1068</v>
      </c>
      <c r="BA4" s="104" t="s">
        <v>1</v>
      </c>
      <c r="BB4" s="104" t="s">
        <v>1</v>
      </c>
      <c r="BC4" s="104" t="s">
        <v>1069</v>
      </c>
      <c r="BD4" s="104" t="s">
        <v>89</v>
      </c>
    </row>
    <row r="5" spans="2:56" ht="6.75" customHeight="1">
      <c r="B5" s="20"/>
      <c r="L5" s="20"/>
      <c r="AZ5" s="104" t="s">
        <v>1070</v>
      </c>
      <c r="BA5" s="104" t="s">
        <v>1</v>
      </c>
      <c r="BB5" s="104" t="s">
        <v>1</v>
      </c>
      <c r="BC5" s="104" t="s">
        <v>1071</v>
      </c>
      <c r="BD5" s="104" t="s">
        <v>89</v>
      </c>
    </row>
    <row r="6" spans="2:56" ht="12" customHeight="1">
      <c r="B6" s="20"/>
      <c r="D6" s="110" t="s">
        <v>16</v>
      </c>
      <c r="L6" s="20"/>
      <c r="AZ6" s="104" t="s">
        <v>107</v>
      </c>
      <c r="BA6" s="104" t="s">
        <v>1</v>
      </c>
      <c r="BB6" s="104" t="s">
        <v>1</v>
      </c>
      <c r="BC6" s="104" t="s">
        <v>1072</v>
      </c>
      <c r="BD6" s="104" t="s">
        <v>89</v>
      </c>
    </row>
    <row r="7" spans="2:56" ht="16.5" customHeight="1">
      <c r="B7" s="20"/>
      <c r="E7" s="312" t="str">
        <f>'Rekapitulace stavby'!K6</f>
        <v>Bezbariérový chodník Podlesí nad rybníkem - 2.etapa -vypracováno z projektu DPS</v>
      </c>
      <c r="F7" s="313"/>
      <c r="G7" s="313"/>
      <c r="H7" s="313"/>
      <c r="L7" s="20"/>
      <c r="AZ7" s="104" t="s">
        <v>110</v>
      </c>
      <c r="BA7" s="104" t="s">
        <v>1</v>
      </c>
      <c r="BB7" s="104" t="s">
        <v>1</v>
      </c>
      <c r="BC7" s="104" t="s">
        <v>1073</v>
      </c>
      <c r="BD7" s="104" t="s">
        <v>89</v>
      </c>
    </row>
    <row r="8" spans="2:56" s="1" customFormat="1" ht="12" customHeight="1">
      <c r="B8" s="38"/>
      <c r="D8" s="110" t="s">
        <v>109</v>
      </c>
      <c r="I8" s="111"/>
      <c r="L8" s="38"/>
      <c r="AZ8" s="104" t="s">
        <v>115</v>
      </c>
      <c r="BA8" s="104" t="s">
        <v>1</v>
      </c>
      <c r="BB8" s="104" t="s">
        <v>1</v>
      </c>
      <c r="BC8" s="104" t="s">
        <v>1074</v>
      </c>
      <c r="BD8" s="104" t="s">
        <v>89</v>
      </c>
    </row>
    <row r="9" spans="2:12" s="1" customFormat="1" ht="36.75" customHeight="1">
      <c r="B9" s="38"/>
      <c r="E9" s="314" t="s">
        <v>1075</v>
      </c>
      <c r="F9" s="315"/>
      <c r="G9" s="315"/>
      <c r="H9" s="315"/>
      <c r="I9" s="111"/>
      <c r="L9" s="38"/>
    </row>
    <row r="10" spans="2:12" s="1" customFormat="1" ht="11.25">
      <c r="B10" s="38"/>
      <c r="I10" s="111"/>
      <c r="L10" s="38"/>
    </row>
    <row r="11" spans="2:12" s="1" customFormat="1" ht="12" customHeight="1">
      <c r="B11" s="38"/>
      <c r="D11" s="110" t="s">
        <v>19</v>
      </c>
      <c r="F11" s="112" t="s">
        <v>1</v>
      </c>
      <c r="I11" s="113" t="s">
        <v>20</v>
      </c>
      <c r="J11" s="112" t="s">
        <v>1</v>
      </c>
      <c r="L11" s="38"/>
    </row>
    <row r="12" spans="2:12" s="1" customFormat="1" ht="12" customHeight="1">
      <c r="B12" s="38"/>
      <c r="D12" s="110" t="s">
        <v>22</v>
      </c>
      <c r="F12" s="112" t="s">
        <v>23</v>
      </c>
      <c r="I12" s="113" t="s">
        <v>24</v>
      </c>
      <c r="J12" s="114" t="str">
        <f>'Rekapitulace stavby'!AN8</f>
        <v>13. 4. 2016</v>
      </c>
      <c r="L12" s="38"/>
    </row>
    <row r="13" spans="2:12" s="1" customFormat="1" ht="10.5" customHeight="1">
      <c r="B13" s="38"/>
      <c r="I13" s="111"/>
      <c r="L13" s="38"/>
    </row>
    <row r="14" spans="2:12" s="1" customFormat="1" ht="12" customHeight="1">
      <c r="B14" s="38"/>
      <c r="D14" s="110" t="s">
        <v>28</v>
      </c>
      <c r="I14" s="113" t="s">
        <v>29</v>
      </c>
      <c r="J14" s="112" t="s">
        <v>1</v>
      </c>
      <c r="L14" s="38"/>
    </row>
    <row r="15" spans="2:12" s="1" customFormat="1" ht="18" customHeight="1">
      <c r="B15" s="38"/>
      <c r="E15" s="112" t="s">
        <v>30</v>
      </c>
      <c r="I15" s="113" t="s">
        <v>31</v>
      </c>
      <c r="J15" s="112" t="s">
        <v>1</v>
      </c>
      <c r="L15" s="38"/>
    </row>
    <row r="16" spans="2:12" s="1" customFormat="1" ht="6.75" customHeight="1">
      <c r="B16" s="38"/>
      <c r="I16" s="111"/>
      <c r="L16" s="38"/>
    </row>
    <row r="17" spans="2:12" s="1" customFormat="1" ht="12" customHeight="1">
      <c r="B17" s="38"/>
      <c r="D17" s="110" t="s">
        <v>32</v>
      </c>
      <c r="I17" s="113" t="s">
        <v>29</v>
      </c>
      <c r="J17" s="30" t="str">
        <f>'Rekapitulace stavby'!AN13</f>
        <v>Vyplň údaj</v>
      </c>
      <c r="L17" s="38"/>
    </row>
    <row r="18" spans="2:12" s="1" customFormat="1" ht="18" customHeight="1">
      <c r="B18" s="38"/>
      <c r="E18" s="316" t="str">
        <f>'Rekapitulace stavby'!E14</f>
        <v>Vyplň údaj</v>
      </c>
      <c r="F18" s="317"/>
      <c r="G18" s="317"/>
      <c r="H18" s="317"/>
      <c r="I18" s="113" t="s">
        <v>31</v>
      </c>
      <c r="J18" s="30" t="str">
        <f>'Rekapitulace stavby'!AN14</f>
        <v>Vyplň údaj</v>
      </c>
      <c r="L18" s="38"/>
    </row>
    <row r="19" spans="2:12" s="1" customFormat="1" ht="6.75" customHeight="1">
      <c r="B19" s="38"/>
      <c r="I19" s="111"/>
      <c r="L19" s="38"/>
    </row>
    <row r="20" spans="2:12" s="1" customFormat="1" ht="12" customHeight="1">
      <c r="B20" s="38"/>
      <c r="D20" s="110" t="s">
        <v>34</v>
      </c>
      <c r="I20" s="113" t="s">
        <v>29</v>
      </c>
      <c r="J20" s="112">
        <f>IF('Rekapitulace stavby'!AN16="","",'Rekapitulace stavby'!AN16)</f>
      </c>
      <c r="L20" s="38"/>
    </row>
    <row r="21" spans="2:12" s="1" customFormat="1" ht="18" customHeight="1">
      <c r="B21" s="38"/>
      <c r="E21" s="112" t="str">
        <f>IF('Rekapitulace stavby'!E17="","",'Rekapitulace stavby'!E17)</f>
        <v> </v>
      </c>
      <c r="I21" s="113" t="s">
        <v>31</v>
      </c>
      <c r="J21" s="112">
        <f>IF('Rekapitulace stavby'!AN17="","",'Rekapitulace stavby'!AN17)</f>
      </c>
      <c r="L21" s="38"/>
    </row>
    <row r="22" spans="2:12" s="1" customFormat="1" ht="6.75" customHeight="1">
      <c r="B22" s="38"/>
      <c r="I22" s="111"/>
      <c r="L22" s="38"/>
    </row>
    <row r="23" spans="2:12" s="1" customFormat="1" ht="12" customHeight="1">
      <c r="B23" s="38"/>
      <c r="D23" s="110" t="s">
        <v>37</v>
      </c>
      <c r="I23" s="113" t="s">
        <v>29</v>
      </c>
      <c r="J23" s="112" t="s">
        <v>1</v>
      </c>
      <c r="L23" s="38"/>
    </row>
    <row r="24" spans="2:12" s="1" customFormat="1" ht="18" customHeight="1">
      <c r="B24" s="38"/>
      <c r="E24" s="112" t="s">
        <v>38</v>
      </c>
      <c r="I24" s="113" t="s">
        <v>31</v>
      </c>
      <c r="J24" s="112" t="s">
        <v>1</v>
      </c>
      <c r="L24" s="38"/>
    </row>
    <row r="25" spans="2:12" s="1" customFormat="1" ht="6.75" customHeight="1">
      <c r="B25" s="38"/>
      <c r="I25" s="111"/>
      <c r="L25" s="38"/>
    </row>
    <row r="26" spans="2:12" s="1" customFormat="1" ht="12" customHeight="1">
      <c r="B26" s="38"/>
      <c r="D26" s="110" t="s">
        <v>39</v>
      </c>
      <c r="I26" s="111"/>
      <c r="L26" s="38"/>
    </row>
    <row r="27" spans="2:12" s="7" customFormat="1" ht="16.5" customHeight="1">
      <c r="B27" s="115"/>
      <c r="E27" s="318" t="s">
        <v>1</v>
      </c>
      <c r="F27" s="318"/>
      <c r="G27" s="318"/>
      <c r="H27" s="318"/>
      <c r="I27" s="116"/>
      <c r="L27" s="115"/>
    </row>
    <row r="28" spans="2:12" s="1" customFormat="1" ht="6.75" customHeight="1">
      <c r="B28" s="38"/>
      <c r="I28" s="111"/>
      <c r="L28" s="38"/>
    </row>
    <row r="29" spans="2:12" s="1" customFormat="1" ht="6.75" customHeight="1">
      <c r="B29" s="38"/>
      <c r="D29" s="62"/>
      <c r="E29" s="62"/>
      <c r="F29" s="62"/>
      <c r="G29" s="62"/>
      <c r="H29" s="62"/>
      <c r="I29" s="117"/>
      <c r="J29" s="62"/>
      <c r="K29" s="62"/>
      <c r="L29" s="38"/>
    </row>
    <row r="30" spans="2:12" s="1" customFormat="1" ht="24.75" customHeight="1">
      <c r="B30" s="38"/>
      <c r="D30" s="118" t="s">
        <v>40</v>
      </c>
      <c r="I30" s="111"/>
      <c r="J30" s="119">
        <f>ROUND(J127,2)</f>
        <v>0</v>
      </c>
      <c r="L30" s="38"/>
    </row>
    <row r="31" spans="2:12" s="1" customFormat="1" ht="6.75" customHeight="1">
      <c r="B31" s="38"/>
      <c r="D31" s="62"/>
      <c r="E31" s="62"/>
      <c r="F31" s="62"/>
      <c r="G31" s="62"/>
      <c r="H31" s="62"/>
      <c r="I31" s="117"/>
      <c r="J31" s="62"/>
      <c r="K31" s="62"/>
      <c r="L31" s="38"/>
    </row>
    <row r="32" spans="2:12" s="1" customFormat="1" ht="14.25" customHeight="1">
      <c r="B32" s="38"/>
      <c r="F32" s="120" t="s">
        <v>42</v>
      </c>
      <c r="I32" s="121" t="s">
        <v>41</v>
      </c>
      <c r="J32" s="120" t="s">
        <v>43</v>
      </c>
      <c r="L32" s="38"/>
    </row>
    <row r="33" spans="2:12" s="1" customFormat="1" ht="14.25" customHeight="1">
      <c r="B33" s="38"/>
      <c r="D33" s="122" t="s">
        <v>44</v>
      </c>
      <c r="E33" s="110" t="s">
        <v>45</v>
      </c>
      <c r="F33" s="123">
        <f>ROUND((SUM(BE127:BE262)),2)</f>
        <v>0</v>
      </c>
      <c r="I33" s="124">
        <v>0.21</v>
      </c>
      <c r="J33" s="123">
        <f>ROUND(((SUM(BE127:BE262))*I33),2)</f>
        <v>0</v>
      </c>
      <c r="L33" s="38"/>
    </row>
    <row r="34" spans="2:12" s="1" customFormat="1" ht="14.25" customHeight="1">
      <c r="B34" s="38"/>
      <c r="E34" s="110" t="s">
        <v>46</v>
      </c>
      <c r="F34" s="123">
        <f>ROUND((SUM(BF127:BF262)),2)</f>
        <v>0</v>
      </c>
      <c r="I34" s="124">
        <v>0.15</v>
      </c>
      <c r="J34" s="123">
        <f>ROUND(((SUM(BF127:BF262))*I34),2)</f>
        <v>0</v>
      </c>
      <c r="L34" s="38"/>
    </row>
    <row r="35" spans="2:12" s="1" customFormat="1" ht="14.25" customHeight="1" hidden="1">
      <c r="B35" s="38"/>
      <c r="E35" s="110" t="s">
        <v>47</v>
      </c>
      <c r="F35" s="123">
        <f>ROUND((SUM(BG127:BG262)),2)</f>
        <v>0</v>
      </c>
      <c r="I35" s="124">
        <v>0.21</v>
      </c>
      <c r="J35" s="123">
        <f>0</f>
        <v>0</v>
      </c>
      <c r="L35" s="38"/>
    </row>
    <row r="36" spans="2:12" s="1" customFormat="1" ht="14.25" customHeight="1" hidden="1">
      <c r="B36" s="38"/>
      <c r="E36" s="110" t="s">
        <v>48</v>
      </c>
      <c r="F36" s="123">
        <f>ROUND((SUM(BH127:BH262)),2)</f>
        <v>0</v>
      </c>
      <c r="I36" s="124">
        <v>0.15</v>
      </c>
      <c r="J36" s="123">
        <f>0</f>
        <v>0</v>
      </c>
      <c r="L36" s="38"/>
    </row>
    <row r="37" spans="2:12" s="1" customFormat="1" ht="14.25" customHeight="1" hidden="1">
      <c r="B37" s="38"/>
      <c r="E37" s="110" t="s">
        <v>49</v>
      </c>
      <c r="F37" s="123">
        <f>ROUND((SUM(BI127:BI262)),2)</f>
        <v>0</v>
      </c>
      <c r="I37" s="124">
        <v>0</v>
      </c>
      <c r="J37" s="123">
        <f>0</f>
        <v>0</v>
      </c>
      <c r="L37" s="38"/>
    </row>
    <row r="38" spans="2:12" s="1" customFormat="1" ht="6.75" customHeight="1">
      <c r="B38" s="38"/>
      <c r="I38" s="111"/>
      <c r="L38" s="38"/>
    </row>
    <row r="39" spans="2:12" s="1" customFormat="1" ht="24.75" customHeight="1">
      <c r="B39" s="38"/>
      <c r="C39" s="125"/>
      <c r="D39" s="126" t="s">
        <v>50</v>
      </c>
      <c r="E39" s="127"/>
      <c r="F39" s="127"/>
      <c r="G39" s="128" t="s">
        <v>51</v>
      </c>
      <c r="H39" s="129" t="s">
        <v>52</v>
      </c>
      <c r="I39" s="130"/>
      <c r="J39" s="131">
        <f>SUM(J30:J37)</f>
        <v>0</v>
      </c>
      <c r="K39" s="132"/>
      <c r="L39" s="38"/>
    </row>
    <row r="40" spans="2:12" s="1" customFormat="1" ht="14.25" customHeight="1">
      <c r="B40" s="38"/>
      <c r="I40" s="111"/>
      <c r="L40" s="38"/>
    </row>
    <row r="41" spans="2:12" ht="14.25" customHeight="1">
      <c r="B41" s="20"/>
      <c r="L41" s="20"/>
    </row>
    <row r="42" spans="2:12" ht="14.25" customHeight="1">
      <c r="B42" s="20"/>
      <c r="L42" s="20"/>
    </row>
    <row r="43" spans="2:12" ht="14.25" customHeight="1">
      <c r="B43" s="20"/>
      <c r="L43" s="20"/>
    </row>
    <row r="44" spans="2:12" ht="14.25" customHeight="1">
      <c r="B44" s="20"/>
      <c r="L44" s="20"/>
    </row>
    <row r="45" spans="2:12" ht="14.25" customHeight="1">
      <c r="B45" s="20"/>
      <c r="L45" s="20"/>
    </row>
    <row r="46" spans="2:12" ht="14.25" customHeight="1">
      <c r="B46" s="20"/>
      <c r="L46" s="20"/>
    </row>
    <row r="47" spans="2:12" ht="14.25" customHeight="1">
      <c r="B47" s="20"/>
      <c r="L47" s="20"/>
    </row>
    <row r="48" spans="2:12" ht="14.25" customHeight="1">
      <c r="B48" s="20"/>
      <c r="L48" s="20"/>
    </row>
    <row r="49" spans="2:12" ht="14.25" customHeight="1">
      <c r="B49" s="20"/>
      <c r="L49" s="20"/>
    </row>
    <row r="50" spans="2:12" s="1" customFormat="1" ht="14.25" customHeight="1">
      <c r="B50" s="38"/>
      <c r="D50" s="133" t="s">
        <v>53</v>
      </c>
      <c r="E50" s="134"/>
      <c r="F50" s="134"/>
      <c r="G50" s="133" t="s">
        <v>54</v>
      </c>
      <c r="H50" s="134"/>
      <c r="I50" s="135"/>
      <c r="J50" s="134"/>
      <c r="K50" s="134"/>
      <c r="L50" s="38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2:12" s="1" customFormat="1" ht="12.75">
      <c r="B61" s="38"/>
      <c r="D61" s="136" t="s">
        <v>55</v>
      </c>
      <c r="E61" s="137"/>
      <c r="F61" s="138" t="s">
        <v>56</v>
      </c>
      <c r="G61" s="136" t="s">
        <v>55</v>
      </c>
      <c r="H61" s="137"/>
      <c r="I61" s="139"/>
      <c r="J61" s="140" t="s">
        <v>56</v>
      </c>
      <c r="K61" s="137"/>
      <c r="L61" s="38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2:12" s="1" customFormat="1" ht="12.75">
      <c r="B65" s="38"/>
      <c r="D65" s="133" t="s">
        <v>57</v>
      </c>
      <c r="E65" s="134"/>
      <c r="F65" s="134"/>
      <c r="G65" s="133" t="s">
        <v>58</v>
      </c>
      <c r="H65" s="134"/>
      <c r="I65" s="135"/>
      <c r="J65" s="134"/>
      <c r="K65" s="134"/>
      <c r="L65" s="38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2:12" s="1" customFormat="1" ht="12.75">
      <c r="B76" s="38"/>
      <c r="D76" s="136" t="s">
        <v>55</v>
      </c>
      <c r="E76" s="137"/>
      <c r="F76" s="138" t="s">
        <v>56</v>
      </c>
      <c r="G76" s="136" t="s">
        <v>55</v>
      </c>
      <c r="H76" s="137"/>
      <c r="I76" s="139"/>
      <c r="J76" s="140" t="s">
        <v>56</v>
      </c>
      <c r="K76" s="137"/>
      <c r="L76" s="38"/>
    </row>
    <row r="77" spans="2:12" s="1" customFormat="1" ht="14.25" customHeight="1">
      <c r="B77" s="141"/>
      <c r="C77" s="142"/>
      <c r="D77" s="142"/>
      <c r="E77" s="142"/>
      <c r="F77" s="142"/>
      <c r="G77" s="142"/>
      <c r="H77" s="142"/>
      <c r="I77" s="143"/>
      <c r="J77" s="142"/>
      <c r="K77" s="142"/>
      <c r="L77" s="38"/>
    </row>
    <row r="81" spans="2:12" s="1" customFormat="1" ht="6.75" customHeight="1" hidden="1">
      <c r="B81" s="144"/>
      <c r="C81" s="145"/>
      <c r="D81" s="145"/>
      <c r="E81" s="145"/>
      <c r="F81" s="145"/>
      <c r="G81" s="145"/>
      <c r="H81" s="145"/>
      <c r="I81" s="146"/>
      <c r="J81" s="145"/>
      <c r="K81" s="145"/>
      <c r="L81" s="38"/>
    </row>
    <row r="82" spans="2:12" s="1" customFormat="1" ht="24.75" customHeight="1" hidden="1">
      <c r="B82" s="34"/>
      <c r="C82" s="23" t="s">
        <v>117</v>
      </c>
      <c r="D82" s="35"/>
      <c r="E82" s="35"/>
      <c r="F82" s="35"/>
      <c r="G82" s="35"/>
      <c r="H82" s="35"/>
      <c r="I82" s="111"/>
      <c r="J82" s="35"/>
      <c r="K82" s="35"/>
      <c r="L82" s="38"/>
    </row>
    <row r="83" spans="2:12" s="1" customFormat="1" ht="6.75" customHeight="1" hidden="1">
      <c r="B83" s="34"/>
      <c r="C83" s="35"/>
      <c r="D83" s="35"/>
      <c r="E83" s="35"/>
      <c r="F83" s="35"/>
      <c r="G83" s="35"/>
      <c r="H83" s="35"/>
      <c r="I83" s="111"/>
      <c r="J83" s="35"/>
      <c r="K83" s="35"/>
      <c r="L83" s="38"/>
    </row>
    <row r="84" spans="2:12" s="1" customFormat="1" ht="12" customHeight="1" hidden="1">
      <c r="B84" s="34"/>
      <c r="C84" s="29" t="s">
        <v>16</v>
      </c>
      <c r="D84" s="35"/>
      <c r="E84" s="35"/>
      <c r="F84" s="35"/>
      <c r="G84" s="35"/>
      <c r="H84" s="35"/>
      <c r="I84" s="111"/>
      <c r="J84" s="35"/>
      <c r="K84" s="35"/>
      <c r="L84" s="38"/>
    </row>
    <row r="85" spans="2:12" s="1" customFormat="1" ht="16.5" customHeight="1" hidden="1">
      <c r="B85" s="34"/>
      <c r="C85" s="35"/>
      <c r="D85" s="35"/>
      <c r="E85" s="310" t="str">
        <f>E7</f>
        <v>Bezbariérový chodník Podlesí nad rybníkem - 2.etapa -vypracováno z projektu DPS</v>
      </c>
      <c r="F85" s="311"/>
      <c r="G85" s="311"/>
      <c r="H85" s="311"/>
      <c r="I85" s="111"/>
      <c r="J85" s="35"/>
      <c r="K85" s="35"/>
      <c r="L85" s="38"/>
    </row>
    <row r="86" spans="2:12" s="1" customFormat="1" ht="12" customHeight="1" hidden="1">
      <c r="B86" s="34"/>
      <c r="C86" s="29" t="s">
        <v>109</v>
      </c>
      <c r="D86" s="35"/>
      <c r="E86" s="35"/>
      <c r="F86" s="35"/>
      <c r="G86" s="35"/>
      <c r="H86" s="35"/>
      <c r="I86" s="111"/>
      <c r="J86" s="35"/>
      <c r="K86" s="35"/>
      <c r="L86" s="38"/>
    </row>
    <row r="87" spans="2:12" s="1" customFormat="1" ht="16.5" customHeight="1" hidden="1">
      <c r="B87" s="34"/>
      <c r="C87" s="35"/>
      <c r="D87" s="35"/>
      <c r="E87" s="293" t="str">
        <f>E9</f>
        <v>003 - SO 03 Kanalizace</v>
      </c>
      <c r="F87" s="309"/>
      <c r="G87" s="309"/>
      <c r="H87" s="309"/>
      <c r="I87" s="111"/>
      <c r="J87" s="35"/>
      <c r="K87" s="35"/>
      <c r="L87" s="38"/>
    </row>
    <row r="88" spans="2:12" s="1" customFormat="1" ht="6.75" customHeight="1" hidden="1">
      <c r="B88" s="34"/>
      <c r="C88" s="35"/>
      <c r="D88" s="35"/>
      <c r="E88" s="35"/>
      <c r="F88" s="35"/>
      <c r="G88" s="35"/>
      <c r="H88" s="35"/>
      <c r="I88" s="111"/>
      <c r="J88" s="35"/>
      <c r="K88" s="35"/>
      <c r="L88" s="38"/>
    </row>
    <row r="89" spans="2:12" s="1" customFormat="1" ht="12" customHeight="1" hidden="1">
      <c r="B89" s="34"/>
      <c r="C89" s="29" t="s">
        <v>22</v>
      </c>
      <c r="D89" s="35"/>
      <c r="E89" s="35"/>
      <c r="F89" s="27" t="str">
        <f>F12</f>
        <v>Valašské Meziříčí - Podlesí</v>
      </c>
      <c r="G89" s="35"/>
      <c r="H89" s="35"/>
      <c r="I89" s="113" t="s">
        <v>24</v>
      </c>
      <c r="J89" s="61" t="str">
        <f>IF(J12="","",J12)</f>
        <v>13. 4. 2016</v>
      </c>
      <c r="K89" s="35"/>
      <c r="L89" s="38"/>
    </row>
    <row r="90" spans="2:12" s="1" customFormat="1" ht="6.75" customHeight="1" hidden="1">
      <c r="B90" s="34"/>
      <c r="C90" s="35"/>
      <c r="D90" s="35"/>
      <c r="E90" s="35"/>
      <c r="F90" s="35"/>
      <c r="G90" s="35"/>
      <c r="H90" s="35"/>
      <c r="I90" s="111"/>
      <c r="J90" s="35"/>
      <c r="K90" s="35"/>
      <c r="L90" s="38"/>
    </row>
    <row r="91" spans="2:12" s="1" customFormat="1" ht="15" customHeight="1" hidden="1">
      <c r="B91" s="34"/>
      <c r="C91" s="29" t="s">
        <v>28</v>
      </c>
      <c r="D91" s="35"/>
      <c r="E91" s="35"/>
      <c r="F91" s="27" t="str">
        <f>E15</f>
        <v>Město Valašské Meziříčí</v>
      </c>
      <c r="G91" s="35"/>
      <c r="H91" s="35"/>
      <c r="I91" s="113" t="s">
        <v>34</v>
      </c>
      <c r="J91" s="32" t="str">
        <f>E21</f>
        <v> </v>
      </c>
      <c r="K91" s="35"/>
      <c r="L91" s="38"/>
    </row>
    <row r="92" spans="2:12" s="1" customFormat="1" ht="15" customHeight="1" hidden="1">
      <c r="B92" s="34"/>
      <c r="C92" s="29" t="s">
        <v>32</v>
      </c>
      <c r="D92" s="35"/>
      <c r="E92" s="35"/>
      <c r="F92" s="27" t="str">
        <f>IF(E18="","",E18)</f>
        <v>Vyplň údaj</v>
      </c>
      <c r="G92" s="35"/>
      <c r="H92" s="35"/>
      <c r="I92" s="113" t="s">
        <v>37</v>
      </c>
      <c r="J92" s="32" t="str">
        <f>E24</f>
        <v>Fajfrová Irena</v>
      </c>
      <c r="K92" s="35"/>
      <c r="L92" s="38"/>
    </row>
    <row r="93" spans="2:12" s="1" customFormat="1" ht="9.75" customHeight="1" hidden="1">
      <c r="B93" s="34"/>
      <c r="C93" s="35"/>
      <c r="D93" s="35"/>
      <c r="E93" s="35"/>
      <c r="F93" s="35"/>
      <c r="G93" s="35"/>
      <c r="H93" s="35"/>
      <c r="I93" s="111"/>
      <c r="J93" s="35"/>
      <c r="K93" s="35"/>
      <c r="L93" s="38"/>
    </row>
    <row r="94" spans="2:12" s="1" customFormat="1" ht="29.25" customHeight="1" hidden="1">
      <c r="B94" s="34"/>
      <c r="C94" s="147" t="s">
        <v>118</v>
      </c>
      <c r="D94" s="148"/>
      <c r="E94" s="148"/>
      <c r="F94" s="148"/>
      <c r="G94" s="148"/>
      <c r="H94" s="148"/>
      <c r="I94" s="149"/>
      <c r="J94" s="150" t="s">
        <v>119</v>
      </c>
      <c r="K94" s="148"/>
      <c r="L94" s="38"/>
    </row>
    <row r="95" spans="2:12" s="1" customFormat="1" ht="9.75" customHeight="1" hidden="1">
      <c r="B95" s="34"/>
      <c r="C95" s="35"/>
      <c r="D95" s="35"/>
      <c r="E95" s="35"/>
      <c r="F95" s="35"/>
      <c r="G95" s="35"/>
      <c r="H95" s="35"/>
      <c r="I95" s="111"/>
      <c r="J95" s="35"/>
      <c r="K95" s="35"/>
      <c r="L95" s="38"/>
    </row>
    <row r="96" spans="2:47" s="1" customFormat="1" ht="22.5" customHeight="1" hidden="1">
      <c r="B96" s="34"/>
      <c r="C96" s="151" t="s">
        <v>120</v>
      </c>
      <c r="D96" s="35"/>
      <c r="E96" s="35"/>
      <c r="F96" s="35"/>
      <c r="G96" s="35"/>
      <c r="H96" s="35"/>
      <c r="I96" s="111"/>
      <c r="J96" s="79">
        <f>J127</f>
        <v>0</v>
      </c>
      <c r="K96" s="35"/>
      <c r="L96" s="38"/>
      <c r="AU96" s="17" t="s">
        <v>121</v>
      </c>
    </row>
    <row r="97" spans="2:12" s="8" customFormat="1" ht="24.75" customHeight="1" hidden="1">
      <c r="B97" s="152"/>
      <c r="C97" s="153"/>
      <c r="D97" s="154" t="s">
        <v>122</v>
      </c>
      <c r="E97" s="155"/>
      <c r="F97" s="155"/>
      <c r="G97" s="155"/>
      <c r="H97" s="155"/>
      <c r="I97" s="156"/>
      <c r="J97" s="157">
        <f>J128</f>
        <v>0</v>
      </c>
      <c r="K97" s="153"/>
      <c r="L97" s="158"/>
    </row>
    <row r="98" spans="2:12" s="9" customFormat="1" ht="19.5" customHeight="1" hidden="1">
      <c r="B98" s="159"/>
      <c r="C98" s="160"/>
      <c r="D98" s="161" t="s">
        <v>123</v>
      </c>
      <c r="E98" s="162"/>
      <c r="F98" s="162"/>
      <c r="G98" s="162"/>
      <c r="H98" s="162"/>
      <c r="I98" s="163"/>
      <c r="J98" s="164">
        <f>J129</f>
        <v>0</v>
      </c>
      <c r="K98" s="160"/>
      <c r="L98" s="165"/>
    </row>
    <row r="99" spans="2:12" s="9" customFormat="1" ht="19.5" customHeight="1" hidden="1">
      <c r="B99" s="159"/>
      <c r="C99" s="160"/>
      <c r="D99" s="161" t="s">
        <v>664</v>
      </c>
      <c r="E99" s="162"/>
      <c r="F99" s="162"/>
      <c r="G99" s="162"/>
      <c r="H99" s="162"/>
      <c r="I99" s="163"/>
      <c r="J99" s="164">
        <f>J190</f>
        <v>0</v>
      </c>
      <c r="K99" s="160"/>
      <c r="L99" s="165"/>
    </row>
    <row r="100" spans="2:12" s="9" customFormat="1" ht="19.5" customHeight="1" hidden="1">
      <c r="B100" s="159"/>
      <c r="C100" s="160"/>
      <c r="D100" s="161" t="s">
        <v>665</v>
      </c>
      <c r="E100" s="162"/>
      <c r="F100" s="162"/>
      <c r="G100" s="162"/>
      <c r="H100" s="162"/>
      <c r="I100" s="163"/>
      <c r="J100" s="164">
        <f>J192</f>
        <v>0</v>
      </c>
      <c r="K100" s="160"/>
      <c r="L100" s="165"/>
    </row>
    <row r="101" spans="2:12" s="9" customFormat="1" ht="19.5" customHeight="1" hidden="1">
      <c r="B101" s="159"/>
      <c r="C101" s="160"/>
      <c r="D101" s="161" t="s">
        <v>124</v>
      </c>
      <c r="E101" s="162"/>
      <c r="F101" s="162"/>
      <c r="G101" s="162"/>
      <c r="H101" s="162"/>
      <c r="I101" s="163"/>
      <c r="J101" s="164">
        <f>J197</f>
        <v>0</v>
      </c>
      <c r="K101" s="160"/>
      <c r="L101" s="165"/>
    </row>
    <row r="102" spans="2:12" s="9" customFormat="1" ht="19.5" customHeight="1" hidden="1">
      <c r="B102" s="159"/>
      <c r="C102" s="160"/>
      <c r="D102" s="161" t="s">
        <v>667</v>
      </c>
      <c r="E102" s="162"/>
      <c r="F102" s="162"/>
      <c r="G102" s="162"/>
      <c r="H102" s="162"/>
      <c r="I102" s="163"/>
      <c r="J102" s="164">
        <f>J208</f>
        <v>0</v>
      </c>
      <c r="K102" s="160"/>
      <c r="L102" s="165"/>
    </row>
    <row r="103" spans="2:12" s="9" customFormat="1" ht="19.5" customHeight="1" hidden="1">
      <c r="B103" s="159"/>
      <c r="C103" s="160"/>
      <c r="D103" s="161" t="s">
        <v>125</v>
      </c>
      <c r="E103" s="162"/>
      <c r="F103" s="162"/>
      <c r="G103" s="162"/>
      <c r="H103" s="162"/>
      <c r="I103" s="163"/>
      <c r="J103" s="164">
        <f>J247</f>
        <v>0</v>
      </c>
      <c r="K103" s="160"/>
      <c r="L103" s="165"/>
    </row>
    <row r="104" spans="2:12" s="9" customFormat="1" ht="19.5" customHeight="1" hidden="1">
      <c r="B104" s="159"/>
      <c r="C104" s="160"/>
      <c r="D104" s="161" t="s">
        <v>126</v>
      </c>
      <c r="E104" s="162"/>
      <c r="F104" s="162"/>
      <c r="G104" s="162"/>
      <c r="H104" s="162"/>
      <c r="I104" s="163"/>
      <c r="J104" s="164">
        <f>J251</f>
        <v>0</v>
      </c>
      <c r="K104" s="160"/>
      <c r="L104" s="165"/>
    </row>
    <row r="105" spans="2:12" s="9" customFormat="1" ht="19.5" customHeight="1" hidden="1">
      <c r="B105" s="159"/>
      <c r="C105" s="160"/>
      <c r="D105" s="161" t="s">
        <v>127</v>
      </c>
      <c r="E105" s="162"/>
      <c r="F105" s="162"/>
      <c r="G105" s="162"/>
      <c r="H105" s="162"/>
      <c r="I105" s="163"/>
      <c r="J105" s="164">
        <f>J257</f>
        <v>0</v>
      </c>
      <c r="K105" s="160"/>
      <c r="L105" s="165"/>
    </row>
    <row r="106" spans="2:12" s="8" customFormat="1" ht="24.75" customHeight="1" hidden="1">
      <c r="B106" s="152"/>
      <c r="C106" s="153"/>
      <c r="D106" s="154" t="s">
        <v>128</v>
      </c>
      <c r="E106" s="155"/>
      <c r="F106" s="155"/>
      <c r="G106" s="155"/>
      <c r="H106" s="155"/>
      <c r="I106" s="156"/>
      <c r="J106" s="157">
        <f>J259</f>
        <v>0</v>
      </c>
      <c r="K106" s="153"/>
      <c r="L106" s="158"/>
    </row>
    <row r="107" spans="2:12" s="9" customFormat="1" ht="19.5" customHeight="1" hidden="1">
      <c r="B107" s="159"/>
      <c r="C107" s="160"/>
      <c r="D107" s="161" t="s">
        <v>129</v>
      </c>
      <c r="E107" s="162"/>
      <c r="F107" s="162"/>
      <c r="G107" s="162"/>
      <c r="H107" s="162"/>
      <c r="I107" s="163"/>
      <c r="J107" s="164">
        <f>J260</f>
        <v>0</v>
      </c>
      <c r="K107" s="160"/>
      <c r="L107" s="165"/>
    </row>
    <row r="108" spans="2:12" s="1" customFormat="1" ht="21.75" customHeight="1" hidden="1">
      <c r="B108" s="34"/>
      <c r="C108" s="35"/>
      <c r="D108" s="35"/>
      <c r="E108" s="35"/>
      <c r="F108" s="35"/>
      <c r="G108" s="35"/>
      <c r="H108" s="35"/>
      <c r="I108" s="111"/>
      <c r="J108" s="35"/>
      <c r="K108" s="35"/>
      <c r="L108" s="38"/>
    </row>
    <row r="109" spans="2:12" s="1" customFormat="1" ht="6.75" customHeight="1" hidden="1">
      <c r="B109" s="49"/>
      <c r="C109" s="50"/>
      <c r="D109" s="50"/>
      <c r="E109" s="50"/>
      <c r="F109" s="50"/>
      <c r="G109" s="50"/>
      <c r="H109" s="50"/>
      <c r="I109" s="143"/>
      <c r="J109" s="50"/>
      <c r="K109" s="50"/>
      <c r="L109" s="38"/>
    </row>
    <row r="110" ht="11.25" hidden="1"/>
    <row r="111" ht="11.25" hidden="1"/>
    <row r="112" ht="11.25" hidden="1"/>
    <row r="113" spans="2:12" s="1" customFormat="1" ht="6.75" customHeight="1">
      <c r="B113" s="51"/>
      <c r="C113" s="52"/>
      <c r="D113" s="52"/>
      <c r="E113" s="52"/>
      <c r="F113" s="52"/>
      <c r="G113" s="52"/>
      <c r="H113" s="52"/>
      <c r="I113" s="146"/>
      <c r="J113" s="52"/>
      <c r="K113" s="52"/>
      <c r="L113" s="38"/>
    </row>
    <row r="114" spans="2:12" s="1" customFormat="1" ht="24.75" customHeight="1">
      <c r="B114" s="34"/>
      <c r="C114" s="23" t="s">
        <v>134</v>
      </c>
      <c r="D114" s="35"/>
      <c r="E114" s="35"/>
      <c r="F114" s="35"/>
      <c r="G114" s="35"/>
      <c r="H114" s="35"/>
      <c r="I114" s="111"/>
      <c r="J114" s="35"/>
      <c r="K114" s="35"/>
      <c r="L114" s="38"/>
    </row>
    <row r="115" spans="2:12" s="1" customFormat="1" ht="6.75" customHeight="1">
      <c r="B115" s="34"/>
      <c r="C115" s="35"/>
      <c r="D115" s="35"/>
      <c r="E115" s="35"/>
      <c r="F115" s="35"/>
      <c r="G115" s="35"/>
      <c r="H115" s="35"/>
      <c r="I115" s="111"/>
      <c r="J115" s="35"/>
      <c r="K115" s="35"/>
      <c r="L115" s="38"/>
    </row>
    <row r="116" spans="2:12" s="1" customFormat="1" ht="12" customHeight="1">
      <c r="B116" s="34"/>
      <c r="C116" s="29" t="s">
        <v>16</v>
      </c>
      <c r="D116" s="35"/>
      <c r="E116" s="35"/>
      <c r="F116" s="35"/>
      <c r="G116" s="35"/>
      <c r="H116" s="35"/>
      <c r="I116" s="111"/>
      <c r="J116" s="35"/>
      <c r="K116" s="35"/>
      <c r="L116" s="38"/>
    </row>
    <row r="117" spans="2:12" s="1" customFormat="1" ht="16.5" customHeight="1">
      <c r="B117" s="34"/>
      <c r="C117" s="35"/>
      <c r="D117" s="35"/>
      <c r="E117" s="310" t="str">
        <f>E7</f>
        <v>Bezbariérový chodník Podlesí nad rybníkem - 2.etapa -vypracováno z projektu DPS</v>
      </c>
      <c r="F117" s="311"/>
      <c r="G117" s="311"/>
      <c r="H117" s="311"/>
      <c r="I117" s="111"/>
      <c r="J117" s="35"/>
      <c r="K117" s="35"/>
      <c r="L117" s="38"/>
    </row>
    <row r="118" spans="2:12" s="1" customFormat="1" ht="12" customHeight="1">
      <c r="B118" s="34"/>
      <c r="C118" s="29" t="s">
        <v>109</v>
      </c>
      <c r="D118" s="35"/>
      <c r="E118" s="35"/>
      <c r="F118" s="35"/>
      <c r="G118" s="35"/>
      <c r="H118" s="35"/>
      <c r="I118" s="111"/>
      <c r="J118" s="35"/>
      <c r="K118" s="35"/>
      <c r="L118" s="38"/>
    </row>
    <row r="119" spans="2:12" s="1" customFormat="1" ht="16.5" customHeight="1">
      <c r="B119" s="34"/>
      <c r="C119" s="35"/>
      <c r="D119" s="35"/>
      <c r="E119" s="293" t="str">
        <f>E9</f>
        <v>003 - SO 03 Kanalizace</v>
      </c>
      <c r="F119" s="309"/>
      <c r="G119" s="309"/>
      <c r="H119" s="309"/>
      <c r="I119" s="111"/>
      <c r="J119" s="35"/>
      <c r="K119" s="35"/>
      <c r="L119" s="38"/>
    </row>
    <row r="120" spans="2:12" s="1" customFormat="1" ht="6.75" customHeight="1">
      <c r="B120" s="34"/>
      <c r="C120" s="35"/>
      <c r="D120" s="35"/>
      <c r="E120" s="35"/>
      <c r="F120" s="35"/>
      <c r="G120" s="35"/>
      <c r="H120" s="35"/>
      <c r="I120" s="111"/>
      <c r="J120" s="35"/>
      <c r="K120" s="35"/>
      <c r="L120" s="38"/>
    </row>
    <row r="121" spans="2:12" s="1" customFormat="1" ht="12" customHeight="1">
      <c r="B121" s="34"/>
      <c r="C121" s="29" t="s">
        <v>22</v>
      </c>
      <c r="D121" s="35"/>
      <c r="E121" s="35"/>
      <c r="F121" s="27" t="str">
        <f>F12</f>
        <v>Valašské Meziříčí - Podlesí</v>
      </c>
      <c r="G121" s="35"/>
      <c r="H121" s="35"/>
      <c r="I121" s="113" t="s">
        <v>24</v>
      </c>
      <c r="J121" s="61" t="str">
        <f>IF(J12="","",J12)</f>
        <v>13. 4. 2016</v>
      </c>
      <c r="K121" s="35"/>
      <c r="L121" s="38"/>
    </row>
    <row r="122" spans="2:12" s="1" customFormat="1" ht="6.75" customHeight="1">
      <c r="B122" s="34"/>
      <c r="C122" s="35"/>
      <c r="D122" s="35"/>
      <c r="E122" s="35"/>
      <c r="F122" s="35"/>
      <c r="G122" s="35"/>
      <c r="H122" s="35"/>
      <c r="I122" s="111"/>
      <c r="J122" s="35"/>
      <c r="K122" s="35"/>
      <c r="L122" s="38"/>
    </row>
    <row r="123" spans="2:12" s="1" customFormat="1" ht="15" customHeight="1">
      <c r="B123" s="34"/>
      <c r="C123" s="29" t="s">
        <v>28</v>
      </c>
      <c r="D123" s="35"/>
      <c r="E123" s="35"/>
      <c r="F123" s="27" t="str">
        <f>E15</f>
        <v>Město Valašské Meziříčí</v>
      </c>
      <c r="G123" s="35"/>
      <c r="H123" s="35"/>
      <c r="I123" s="113" t="s">
        <v>34</v>
      </c>
      <c r="J123" s="32" t="str">
        <f>E21</f>
        <v> </v>
      </c>
      <c r="K123" s="35"/>
      <c r="L123" s="38"/>
    </row>
    <row r="124" spans="2:12" s="1" customFormat="1" ht="15" customHeight="1">
      <c r="B124" s="34"/>
      <c r="C124" s="29" t="s">
        <v>32</v>
      </c>
      <c r="D124" s="35"/>
      <c r="E124" s="35"/>
      <c r="F124" s="27" t="str">
        <f>IF(E18="","",E18)</f>
        <v>Vyplň údaj</v>
      </c>
      <c r="G124" s="35"/>
      <c r="H124" s="35"/>
      <c r="I124" s="113" t="s">
        <v>37</v>
      </c>
      <c r="J124" s="32" t="str">
        <f>E24</f>
        <v>Fajfrová Irena</v>
      </c>
      <c r="K124" s="35"/>
      <c r="L124" s="38"/>
    </row>
    <row r="125" spans="2:12" s="1" customFormat="1" ht="9.75" customHeight="1">
      <c r="B125" s="34"/>
      <c r="C125" s="35"/>
      <c r="D125" s="35"/>
      <c r="E125" s="35"/>
      <c r="F125" s="35"/>
      <c r="G125" s="35"/>
      <c r="H125" s="35"/>
      <c r="I125" s="111"/>
      <c r="J125" s="35"/>
      <c r="K125" s="35"/>
      <c r="L125" s="38"/>
    </row>
    <row r="126" spans="2:20" s="10" customFormat="1" ht="29.25" customHeight="1">
      <c r="B126" s="166"/>
      <c r="C126" s="167" t="s">
        <v>135</v>
      </c>
      <c r="D126" s="168" t="s">
        <v>65</v>
      </c>
      <c r="E126" s="168" t="s">
        <v>61</v>
      </c>
      <c r="F126" s="168" t="s">
        <v>62</v>
      </c>
      <c r="G126" s="168" t="s">
        <v>136</v>
      </c>
      <c r="H126" s="168" t="s">
        <v>137</v>
      </c>
      <c r="I126" s="169" t="s">
        <v>138</v>
      </c>
      <c r="J126" s="168" t="s">
        <v>119</v>
      </c>
      <c r="K126" s="170" t="s">
        <v>139</v>
      </c>
      <c r="L126" s="171"/>
      <c r="M126" s="70" t="s">
        <v>1</v>
      </c>
      <c r="N126" s="71" t="s">
        <v>44</v>
      </c>
      <c r="O126" s="71" t="s">
        <v>140</v>
      </c>
      <c r="P126" s="71" t="s">
        <v>141</v>
      </c>
      <c r="Q126" s="71" t="s">
        <v>142</v>
      </c>
      <c r="R126" s="71" t="s">
        <v>143</v>
      </c>
      <c r="S126" s="71" t="s">
        <v>144</v>
      </c>
      <c r="T126" s="72" t="s">
        <v>145</v>
      </c>
    </row>
    <row r="127" spans="2:63" s="1" customFormat="1" ht="22.5" customHeight="1">
      <c r="B127" s="34"/>
      <c r="C127" s="77" t="s">
        <v>146</v>
      </c>
      <c r="D127" s="35"/>
      <c r="E127" s="35"/>
      <c r="F127" s="35"/>
      <c r="G127" s="35"/>
      <c r="H127" s="35"/>
      <c r="I127" s="111"/>
      <c r="J127" s="172">
        <f>BK127</f>
        <v>0</v>
      </c>
      <c r="K127" s="35"/>
      <c r="L127" s="38"/>
      <c r="M127" s="73"/>
      <c r="N127" s="74"/>
      <c r="O127" s="74"/>
      <c r="P127" s="173">
        <f>P128+P259</f>
        <v>0</v>
      </c>
      <c r="Q127" s="74"/>
      <c r="R127" s="173">
        <f>R128+R259</f>
        <v>124.88118936</v>
      </c>
      <c r="S127" s="74"/>
      <c r="T127" s="174">
        <f>T128+T259</f>
        <v>4.7676</v>
      </c>
      <c r="AT127" s="17" t="s">
        <v>79</v>
      </c>
      <c r="AU127" s="17" t="s">
        <v>121</v>
      </c>
      <c r="BK127" s="175">
        <f>BK128+BK259</f>
        <v>0</v>
      </c>
    </row>
    <row r="128" spans="2:63" s="11" customFormat="1" ht="25.5" customHeight="1">
      <c r="B128" s="176"/>
      <c r="C128" s="177"/>
      <c r="D128" s="178" t="s">
        <v>79</v>
      </c>
      <c r="E128" s="179" t="s">
        <v>147</v>
      </c>
      <c r="F128" s="179" t="s">
        <v>148</v>
      </c>
      <c r="G128" s="177"/>
      <c r="H128" s="177"/>
      <c r="I128" s="180"/>
      <c r="J128" s="181">
        <f>BK128</f>
        <v>0</v>
      </c>
      <c r="K128" s="177"/>
      <c r="L128" s="182"/>
      <c r="M128" s="183"/>
      <c r="N128" s="184"/>
      <c r="O128" s="184"/>
      <c r="P128" s="185">
        <f>P129+P190+P192+P197+P208+P247+P251+P257</f>
        <v>0</v>
      </c>
      <c r="Q128" s="184"/>
      <c r="R128" s="185">
        <f>R129+R190+R192+R197+R208+R247+R251+R257</f>
        <v>124.88118936</v>
      </c>
      <c r="S128" s="184"/>
      <c r="T128" s="186">
        <f>T129+T190+T192+T197+T208+T247+T251+T257</f>
        <v>4.7676</v>
      </c>
      <c r="AR128" s="187" t="s">
        <v>21</v>
      </c>
      <c r="AT128" s="188" t="s">
        <v>79</v>
      </c>
      <c r="AU128" s="188" t="s">
        <v>80</v>
      </c>
      <c r="AY128" s="187" t="s">
        <v>149</v>
      </c>
      <c r="BK128" s="189">
        <f>BK129+BK190+BK192+BK197+BK208+BK247+BK251+BK257</f>
        <v>0</v>
      </c>
    </row>
    <row r="129" spans="2:63" s="11" customFormat="1" ht="22.5" customHeight="1">
      <c r="B129" s="176"/>
      <c r="C129" s="177"/>
      <c r="D129" s="178" t="s">
        <v>79</v>
      </c>
      <c r="E129" s="190" t="s">
        <v>21</v>
      </c>
      <c r="F129" s="190" t="s">
        <v>150</v>
      </c>
      <c r="G129" s="177"/>
      <c r="H129" s="177"/>
      <c r="I129" s="180"/>
      <c r="J129" s="191">
        <f>BK129</f>
        <v>0</v>
      </c>
      <c r="K129" s="177"/>
      <c r="L129" s="182"/>
      <c r="M129" s="183"/>
      <c r="N129" s="184"/>
      <c r="O129" s="184"/>
      <c r="P129" s="185">
        <f>SUM(P130:P189)</f>
        <v>0</v>
      </c>
      <c r="Q129" s="184"/>
      <c r="R129" s="185">
        <f>SUM(R130:R189)</f>
        <v>109.53316736</v>
      </c>
      <c r="S129" s="184"/>
      <c r="T129" s="186">
        <f>SUM(T130:T189)</f>
        <v>4.3675999999999995</v>
      </c>
      <c r="AR129" s="187" t="s">
        <v>21</v>
      </c>
      <c r="AT129" s="188" t="s">
        <v>79</v>
      </c>
      <c r="AU129" s="188" t="s">
        <v>21</v>
      </c>
      <c r="AY129" s="187" t="s">
        <v>149</v>
      </c>
      <c r="BK129" s="189">
        <f>SUM(BK130:BK189)</f>
        <v>0</v>
      </c>
    </row>
    <row r="130" spans="2:65" s="1" customFormat="1" ht="24" customHeight="1">
      <c r="B130" s="34"/>
      <c r="C130" s="192" t="s">
        <v>21</v>
      </c>
      <c r="D130" s="192" t="s">
        <v>151</v>
      </c>
      <c r="E130" s="193" t="s">
        <v>218</v>
      </c>
      <c r="F130" s="194" t="s">
        <v>219</v>
      </c>
      <c r="G130" s="195" t="s">
        <v>206</v>
      </c>
      <c r="H130" s="196">
        <v>6.1</v>
      </c>
      <c r="I130" s="197"/>
      <c r="J130" s="198">
        <f>ROUND(I130*H130,2)</f>
        <v>0</v>
      </c>
      <c r="K130" s="194" t="s">
        <v>155</v>
      </c>
      <c r="L130" s="38"/>
      <c r="M130" s="199" t="s">
        <v>1</v>
      </c>
      <c r="N130" s="200" t="s">
        <v>45</v>
      </c>
      <c r="O130" s="66"/>
      <c r="P130" s="201">
        <f>O130*H130</f>
        <v>0</v>
      </c>
      <c r="Q130" s="201">
        <v>0</v>
      </c>
      <c r="R130" s="201">
        <f>Q130*H130</f>
        <v>0</v>
      </c>
      <c r="S130" s="201">
        <v>0.4</v>
      </c>
      <c r="T130" s="202">
        <f>S130*H130</f>
        <v>2.44</v>
      </c>
      <c r="AR130" s="203" t="s">
        <v>156</v>
      </c>
      <c r="AT130" s="203" t="s">
        <v>151</v>
      </c>
      <c r="AU130" s="203" t="s">
        <v>89</v>
      </c>
      <c r="AY130" s="17" t="s">
        <v>149</v>
      </c>
      <c r="BE130" s="204">
        <f>IF(N130="základní",J130,0)</f>
        <v>0</v>
      </c>
      <c r="BF130" s="204">
        <f>IF(N130="snížená",J130,0)</f>
        <v>0</v>
      </c>
      <c r="BG130" s="204">
        <f>IF(N130="zákl. přenesená",J130,0)</f>
        <v>0</v>
      </c>
      <c r="BH130" s="204">
        <f>IF(N130="sníž. přenesená",J130,0)</f>
        <v>0</v>
      </c>
      <c r="BI130" s="204">
        <f>IF(N130="nulová",J130,0)</f>
        <v>0</v>
      </c>
      <c r="BJ130" s="17" t="s">
        <v>21</v>
      </c>
      <c r="BK130" s="204">
        <f>ROUND(I130*H130,2)</f>
        <v>0</v>
      </c>
      <c r="BL130" s="17" t="s">
        <v>156</v>
      </c>
      <c r="BM130" s="203" t="s">
        <v>1076</v>
      </c>
    </row>
    <row r="131" spans="2:51" s="12" customFormat="1" ht="11.25">
      <c r="B131" s="205"/>
      <c r="C131" s="206"/>
      <c r="D131" s="207" t="s">
        <v>208</v>
      </c>
      <c r="E131" s="208" t="s">
        <v>1</v>
      </c>
      <c r="F131" s="209" t="s">
        <v>1065</v>
      </c>
      <c r="G131" s="206"/>
      <c r="H131" s="210">
        <v>6.1</v>
      </c>
      <c r="I131" s="211"/>
      <c r="J131" s="206"/>
      <c r="K131" s="206"/>
      <c r="L131" s="212"/>
      <c r="M131" s="213"/>
      <c r="N131" s="214"/>
      <c r="O131" s="214"/>
      <c r="P131" s="214"/>
      <c r="Q131" s="214"/>
      <c r="R131" s="214"/>
      <c r="S131" s="214"/>
      <c r="T131" s="215"/>
      <c r="AT131" s="216" t="s">
        <v>208</v>
      </c>
      <c r="AU131" s="216" t="s">
        <v>89</v>
      </c>
      <c r="AV131" s="12" t="s">
        <v>89</v>
      </c>
      <c r="AW131" s="12" t="s">
        <v>36</v>
      </c>
      <c r="AX131" s="12" t="s">
        <v>21</v>
      </c>
      <c r="AY131" s="216" t="s">
        <v>149</v>
      </c>
    </row>
    <row r="132" spans="2:65" s="1" customFormat="1" ht="16.5" customHeight="1">
      <c r="B132" s="34"/>
      <c r="C132" s="192" t="s">
        <v>89</v>
      </c>
      <c r="D132" s="192" t="s">
        <v>151</v>
      </c>
      <c r="E132" s="193" t="s">
        <v>231</v>
      </c>
      <c r="F132" s="194" t="s">
        <v>232</v>
      </c>
      <c r="G132" s="195" t="s">
        <v>206</v>
      </c>
      <c r="H132" s="196">
        <v>6.1</v>
      </c>
      <c r="I132" s="197"/>
      <c r="J132" s="198">
        <f>ROUND(I132*H132,2)</f>
        <v>0</v>
      </c>
      <c r="K132" s="194" t="s">
        <v>155</v>
      </c>
      <c r="L132" s="38"/>
      <c r="M132" s="199" t="s">
        <v>1</v>
      </c>
      <c r="N132" s="200" t="s">
        <v>45</v>
      </c>
      <c r="O132" s="66"/>
      <c r="P132" s="201">
        <f>O132*H132</f>
        <v>0</v>
      </c>
      <c r="Q132" s="201">
        <v>0</v>
      </c>
      <c r="R132" s="201">
        <f>Q132*H132</f>
        <v>0</v>
      </c>
      <c r="S132" s="201">
        <v>0.316</v>
      </c>
      <c r="T132" s="202">
        <f>S132*H132</f>
        <v>1.9276</v>
      </c>
      <c r="AR132" s="203" t="s">
        <v>156</v>
      </c>
      <c r="AT132" s="203" t="s">
        <v>151</v>
      </c>
      <c r="AU132" s="203" t="s">
        <v>89</v>
      </c>
      <c r="AY132" s="17" t="s">
        <v>149</v>
      </c>
      <c r="BE132" s="204">
        <f>IF(N132="základní",J132,0)</f>
        <v>0</v>
      </c>
      <c r="BF132" s="204">
        <f>IF(N132="snížená",J132,0)</f>
        <v>0</v>
      </c>
      <c r="BG132" s="204">
        <f>IF(N132="zákl. přenesená",J132,0)</f>
        <v>0</v>
      </c>
      <c r="BH132" s="204">
        <f>IF(N132="sníž. přenesená",J132,0)</f>
        <v>0</v>
      </c>
      <c r="BI132" s="204">
        <f>IF(N132="nulová",J132,0)</f>
        <v>0</v>
      </c>
      <c r="BJ132" s="17" t="s">
        <v>21</v>
      </c>
      <c r="BK132" s="204">
        <f>ROUND(I132*H132,2)</f>
        <v>0</v>
      </c>
      <c r="BL132" s="17" t="s">
        <v>156</v>
      </c>
      <c r="BM132" s="203" t="s">
        <v>1077</v>
      </c>
    </row>
    <row r="133" spans="2:51" s="12" customFormat="1" ht="11.25">
      <c r="B133" s="205"/>
      <c r="C133" s="206"/>
      <c r="D133" s="207" t="s">
        <v>208</v>
      </c>
      <c r="E133" s="208" t="s">
        <v>1</v>
      </c>
      <c r="F133" s="209" t="s">
        <v>1078</v>
      </c>
      <c r="G133" s="206"/>
      <c r="H133" s="210">
        <v>3.85</v>
      </c>
      <c r="I133" s="211"/>
      <c r="J133" s="206"/>
      <c r="K133" s="206"/>
      <c r="L133" s="212"/>
      <c r="M133" s="213"/>
      <c r="N133" s="214"/>
      <c r="O133" s="214"/>
      <c r="P133" s="214"/>
      <c r="Q133" s="214"/>
      <c r="R133" s="214"/>
      <c r="S133" s="214"/>
      <c r="T133" s="215"/>
      <c r="AT133" s="216" t="s">
        <v>208</v>
      </c>
      <c r="AU133" s="216" t="s">
        <v>89</v>
      </c>
      <c r="AV133" s="12" t="s">
        <v>89</v>
      </c>
      <c r="AW133" s="12" t="s">
        <v>36</v>
      </c>
      <c r="AX133" s="12" t="s">
        <v>80</v>
      </c>
      <c r="AY133" s="216" t="s">
        <v>149</v>
      </c>
    </row>
    <row r="134" spans="2:51" s="12" customFormat="1" ht="11.25">
      <c r="B134" s="205"/>
      <c r="C134" s="206"/>
      <c r="D134" s="207" t="s">
        <v>208</v>
      </c>
      <c r="E134" s="208" t="s">
        <v>1</v>
      </c>
      <c r="F134" s="209" t="s">
        <v>1079</v>
      </c>
      <c r="G134" s="206"/>
      <c r="H134" s="210">
        <v>2.25</v>
      </c>
      <c r="I134" s="211"/>
      <c r="J134" s="206"/>
      <c r="K134" s="206"/>
      <c r="L134" s="212"/>
      <c r="M134" s="213"/>
      <c r="N134" s="214"/>
      <c r="O134" s="214"/>
      <c r="P134" s="214"/>
      <c r="Q134" s="214"/>
      <c r="R134" s="214"/>
      <c r="S134" s="214"/>
      <c r="T134" s="215"/>
      <c r="AT134" s="216" t="s">
        <v>208</v>
      </c>
      <c r="AU134" s="216" t="s">
        <v>89</v>
      </c>
      <c r="AV134" s="12" t="s">
        <v>89</v>
      </c>
      <c r="AW134" s="12" t="s">
        <v>36</v>
      </c>
      <c r="AX134" s="12" t="s">
        <v>80</v>
      </c>
      <c r="AY134" s="216" t="s">
        <v>149</v>
      </c>
    </row>
    <row r="135" spans="2:51" s="14" customFormat="1" ht="11.25">
      <c r="B135" s="227"/>
      <c r="C135" s="228"/>
      <c r="D135" s="207" t="s">
        <v>208</v>
      </c>
      <c r="E135" s="229" t="s">
        <v>1065</v>
      </c>
      <c r="F135" s="230" t="s">
        <v>229</v>
      </c>
      <c r="G135" s="228"/>
      <c r="H135" s="231">
        <v>6.1</v>
      </c>
      <c r="I135" s="232"/>
      <c r="J135" s="228"/>
      <c r="K135" s="228"/>
      <c r="L135" s="233"/>
      <c r="M135" s="234"/>
      <c r="N135" s="235"/>
      <c r="O135" s="235"/>
      <c r="P135" s="235"/>
      <c r="Q135" s="235"/>
      <c r="R135" s="235"/>
      <c r="S135" s="235"/>
      <c r="T135" s="236"/>
      <c r="AT135" s="237" t="s">
        <v>208</v>
      </c>
      <c r="AU135" s="237" t="s">
        <v>89</v>
      </c>
      <c r="AV135" s="14" t="s">
        <v>156</v>
      </c>
      <c r="AW135" s="14" t="s">
        <v>36</v>
      </c>
      <c r="AX135" s="14" t="s">
        <v>21</v>
      </c>
      <c r="AY135" s="237" t="s">
        <v>149</v>
      </c>
    </row>
    <row r="136" spans="2:65" s="1" customFormat="1" ht="24" customHeight="1">
      <c r="B136" s="34"/>
      <c r="C136" s="192" t="s">
        <v>161</v>
      </c>
      <c r="D136" s="192" t="s">
        <v>151</v>
      </c>
      <c r="E136" s="193" t="s">
        <v>1080</v>
      </c>
      <c r="F136" s="194" t="s">
        <v>1081</v>
      </c>
      <c r="G136" s="195" t="s">
        <v>256</v>
      </c>
      <c r="H136" s="196">
        <v>174.562</v>
      </c>
      <c r="I136" s="197"/>
      <c r="J136" s="198">
        <f>ROUND(I136*H136,2)</f>
        <v>0</v>
      </c>
      <c r="K136" s="194" t="s">
        <v>155</v>
      </c>
      <c r="L136" s="38"/>
      <c r="M136" s="199" t="s">
        <v>1</v>
      </c>
      <c r="N136" s="200" t="s">
        <v>45</v>
      </c>
      <c r="O136" s="66"/>
      <c r="P136" s="201">
        <f>O136*H136</f>
        <v>0</v>
      </c>
      <c r="Q136" s="201">
        <v>0</v>
      </c>
      <c r="R136" s="201">
        <f>Q136*H136</f>
        <v>0</v>
      </c>
      <c r="S136" s="201">
        <v>0</v>
      </c>
      <c r="T136" s="202">
        <f>S136*H136</f>
        <v>0</v>
      </c>
      <c r="AR136" s="203" t="s">
        <v>156</v>
      </c>
      <c r="AT136" s="203" t="s">
        <v>151</v>
      </c>
      <c r="AU136" s="203" t="s">
        <v>89</v>
      </c>
      <c r="AY136" s="17" t="s">
        <v>149</v>
      </c>
      <c r="BE136" s="204">
        <f>IF(N136="základní",J136,0)</f>
        <v>0</v>
      </c>
      <c r="BF136" s="204">
        <f>IF(N136="snížená",J136,0)</f>
        <v>0</v>
      </c>
      <c r="BG136" s="204">
        <f>IF(N136="zákl. přenesená",J136,0)</f>
        <v>0</v>
      </c>
      <c r="BH136" s="204">
        <f>IF(N136="sníž. přenesená",J136,0)</f>
        <v>0</v>
      </c>
      <c r="BI136" s="204">
        <f>IF(N136="nulová",J136,0)</f>
        <v>0</v>
      </c>
      <c r="BJ136" s="17" t="s">
        <v>21</v>
      </c>
      <c r="BK136" s="204">
        <f>ROUND(I136*H136,2)</f>
        <v>0</v>
      </c>
      <c r="BL136" s="17" t="s">
        <v>156</v>
      </c>
      <c r="BM136" s="203" t="s">
        <v>1082</v>
      </c>
    </row>
    <row r="137" spans="2:51" s="13" customFormat="1" ht="11.25">
      <c r="B137" s="217"/>
      <c r="C137" s="218"/>
      <c r="D137" s="207" t="s">
        <v>208</v>
      </c>
      <c r="E137" s="219" t="s">
        <v>1</v>
      </c>
      <c r="F137" s="220" t="s">
        <v>1083</v>
      </c>
      <c r="G137" s="218"/>
      <c r="H137" s="219" t="s">
        <v>1</v>
      </c>
      <c r="I137" s="221"/>
      <c r="J137" s="218"/>
      <c r="K137" s="218"/>
      <c r="L137" s="222"/>
      <c r="M137" s="223"/>
      <c r="N137" s="224"/>
      <c r="O137" s="224"/>
      <c r="P137" s="224"/>
      <c r="Q137" s="224"/>
      <c r="R137" s="224"/>
      <c r="S137" s="224"/>
      <c r="T137" s="225"/>
      <c r="AT137" s="226" t="s">
        <v>208</v>
      </c>
      <c r="AU137" s="226" t="s">
        <v>89</v>
      </c>
      <c r="AV137" s="13" t="s">
        <v>21</v>
      </c>
      <c r="AW137" s="13" t="s">
        <v>36</v>
      </c>
      <c r="AX137" s="13" t="s">
        <v>80</v>
      </c>
      <c r="AY137" s="226" t="s">
        <v>149</v>
      </c>
    </row>
    <row r="138" spans="2:51" s="12" customFormat="1" ht="11.25">
      <c r="B138" s="205"/>
      <c r="C138" s="206"/>
      <c r="D138" s="207" t="s">
        <v>208</v>
      </c>
      <c r="E138" s="208" t="s">
        <v>1</v>
      </c>
      <c r="F138" s="209" t="s">
        <v>1084</v>
      </c>
      <c r="G138" s="206"/>
      <c r="H138" s="210">
        <v>12.417</v>
      </c>
      <c r="I138" s="211"/>
      <c r="J138" s="206"/>
      <c r="K138" s="206"/>
      <c r="L138" s="212"/>
      <c r="M138" s="213"/>
      <c r="N138" s="214"/>
      <c r="O138" s="214"/>
      <c r="P138" s="214"/>
      <c r="Q138" s="214"/>
      <c r="R138" s="214"/>
      <c r="S138" s="214"/>
      <c r="T138" s="215"/>
      <c r="AT138" s="216" t="s">
        <v>208</v>
      </c>
      <c r="AU138" s="216" t="s">
        <v>89</v>
      </c>
      <c r="AV138" s="12" t="s">
        <v>89</v>
      </c>
      <c r="AW138" s="12" t="s">
        <v>36</v>
      </c>
      <c r="AX138" s="12" t="s">
        <v>80</v>
      </c>
      <c r="AY138" s="216" t="s">
        <v>149</v>
      </c>
    </row>
    <row r="139" spans="2:51" s="12" customFormat="1" ht="11.25">
      <c r="B139" s="205"/>
      <c r="C139" s="206"/>
      <c r="D139" s="207" t="s">
        <v>208</v>
      </c>
      <c r="E139" s="208" t="s">
        <v>1</v>
      </c>
      <c r="F139" s="209" t="s">
        <v>1085</v>
      </c>
      <c r="G139" s="206"/>
      <c r="H139" s="210">
        <v>147.145</v>
      </c>
      <c r="I139" s="211"/>
      <c r="J139" s="206"/>
      <c r="K139" s="206"/>
      <c r="L139" s="212"/>
      <c r="M139" s="213"/>
      <c r="N139" s="214"/>
      <c r="O139" s="214"/>
      <c r="P139" s="214"/>
      <c r="Q139" s="214"/>
      <c r="R139" s="214"/>
      <c r="S139" s="214"/>
      <c r="T139" s="215"/>
      <c r="AT139" s="216" t="s">
        <v>208</v>
      </c>
      <c r="AU139" s="216" t="s">
        <v>89</v>
      </c>
      <c r="AV139" s="12" t="s">
        <v>89</v>
      </c>
      <c r="AW139" s="12" t="s">
        <v>36</v>
      </c>
      <c r="AX139" s="12" t="s">
        <v>80</v>
      </c>
      <c r="AY139" s="216" t="s">
        <v>149</v>
      </c>
    </row>
    <row r="140" spans="2:51" s="13" customFormat="1" ht="11.25">
      <c r="B140" s="217"/>
      <c r="C140" s="218"/>
      <c r="D140" s="207" t="s">
        <v>208</v>
      </c>
      <c r="E140" s="219" t="s">
        <v>1</v>
      </c>
      <c r="F140" s="220" t="s">
        <v>1086</v>
      </c>
      <c r="G140" s="218"/>
      <c r="H140" s="219" t="s">
        <v>1</v>
      </c>
      <c r="I140" s="221"/>
      <c r="J140" s="218"/>
      <c r="K140" s="218"/>
      <c r="L140" s="222"/>
      <c r="M140" s="223"/>
      <c r="N140" s="224"/>
      <c r="O140" s="224"/>
      <c r="P140" s="224"/>
      <c r="Q140" s="224"/>
      <c r="R140" s="224"/>
      <c r="S140" s="224"/>
      <c r="T140" s="225"/>
      <c r="AT140" s="226" t="s">
        <v>208</v>
      </c>
      <c r="AU140" s="226" t="s">
        <v>89</v>
      </c>
      <c r="AV140" s="13" t="s">
        <v>21</v>
      </c>
      <c r="AW140" s="13" t="s">
        <v>36</v>
      </c>
      <c r="AX140" s="13" t="s">
        <v>80</v>
      </c>
      <c r="AY140" s="226" t="s">
        <v>149</v>
      </c>
    </row>
    <row r="141" spans="2:51" s="12" customFormat="1" ht="11.25">
      <c r="B141" s="205"/>
      <c r="C141" s="206"/>
      <c r="D141" s="207" t="s">
        <v>208</v>
      </c>
      <c r="E141" s="208" t="s">
        <v>1</v>
      </c>
      <c r="F141" s="209" t="s">
        <v>1087</v>
      </c>
      <c r="G141" s="206"/>
      <c r="H141" s="210">
        <v>15</v>
      </c>
      <c r="I141" s="211"/>
      <c r="J141" s="206"/>
      <c r="K141" s="206"/>
      <c r="L141" s="212"/>
      <c r="M141" s="213"/>
      <c r="N141" s="214"/>
      <c r="O141" s="214"/>
      <c r="P141" s="214"/>
      <c r="Q141" s="214"/>
      <c r="R141" s="214"/>
      <c r="S141" s="214"/>
      <c r="T141" s="215"/>
      <c r="AT141" s="216" t="s">
        <v>208</v>
      </c>
      <c r="AU141" s="216" t="s">
        <v>89</v>
      </c>
      <c r="AV141" s="12" t="s">
        <v>89</v>
      </c>
      <c r="AW141" s="12" t="s">
        <v>36</v>
      </c>
      <c r="AX141" s="12" t="s">
        <v>80</v>
      </c>
      <c r="AY141" s="216" t="s">
        <v>149</v>
      </c>
    </row>
    <row r="142" spans="2:51" s="14" customFormat="1" ht="11.25">
      <c r="B142" s="227"/>
      <c r="C142" s="228"/>
      <c r="D142" s="207" t="s">
        <v>208</v>
      </c>
      <c r="E142" s="229" t="s">
        <v>107</v>
      </c>
      <c r="F142" s="230" t="s">
        <v>229</v>
      </c>
      <c r="G142" s="228"/>
      <c r="H142" s="231">
        <v>174.562</v>
      </c>
      <c r="I142" s="232"/>
      <c r="J142" s="228"/>
      <c r="K142" s="228"/>
      <c r="L142" s="233"/>
      <c r="M142" s="234"/>
      <c r="N142" s="235"/>
      <c r="O142" s="235"/>
      <c r="P142" s="235"/>
      <c r="Q142" s="235"/>
      <c r="R142" s="235"/>
      <c r="S142" s="235"/>
      <c r="T142" s="236"/>
      <c r="AT142" s="237" t="s">
        <v>208</v>
      </c>
      <c r="AU142" s="237" t="s">
        <v>89</v>
      </c>
      <c r="AV142" s="14" t="s">
        <v>156</v>
      </c>
      <c r="AW142" s="14" t="s">
        <v>36</v>
      </c>
      <c r="AX142" s="14" t="s">
        <v>21</v>
      </c>
      <c r="AY142" s="237" t="s">
        <v>149</v>
      </c>
    </row>
    <row r="143" spans="2:65" s="1" customFormat="1" ht="24" customHeight="1">
      <c r="B143" s="34"/>
      <c r="C143" s="192" t="s">
        <v>156</v>
      </c>
      <c r="D143" s="192" t="s">
        <v>151</v>
      </c>
      <c r="E143" s="193" t="s">
        <v>1088</v>
      </c>
      <c r="F143" s="194" t="s">
        <v>1089</v>
      </c>
      <c r="G143" s="195" t="s">
        <v>256</v>
      </c>
      <c r="H143" s="196">
        <v>52.369</v>
      </c>
      <c r="I143" s="197"/>
      <c r="J143" s="198">
        <f>ROUND(I143*H143,2)</f>
        <v>0</v>
      </c>
      <c r="K143" s="194" t="s">
        <v>155</v>
      </c>
      <c r="L143" s="38"/>
      <c r="M143" s="199" t="s">
        <v>1</v>
      </c>
      <c r="N143" s="200" t="s">
        <v>45</v>
      </c>
      <c r="O143" s="66"/>
      <c r="P143" s="201">
        <f>O143*H143</f>
        <v>0</v>
      </c>
      <c r="Q143" s="201">
        <v>0</v>
      </c>
      <c r="R143" s="201">
        <f>Q143*H143</f>
        <v>0</v>
      </c>
      <c r="S143" s="201">
        <v>0</v>
      </c>
      <c r="T143" s="202">
        <f>S143*H143</f>
        <v>0</v>
      </c>
      <c r="AR143" s="203" t="s">
        <v>156</v>
      </c>
      <c r="AT143" s="203" t="s">
        <v>151</v>
      </c>
      <c r="AU143" s="203" t="s">
        <v>89</v>
      </c>
      <c r="AY143" s="17" t="s">
        <v>149</v>
      </c>
      <c r="BE143" s="204">
        <f>IF(N143="základní",J143,0)</f>
        <v>0</v>
      </c>
      <c r="BF143" s="204">
        <f>IF(N143="snížená",J143,0)</f>
        <v>0</v>
      </c>
      <c r="BG143" s="204">
        <f>IF(N143="zákl. přenesená",J143,0)</f>
        <v>0</v>
      </c>
      <c r="BH143" s="204">
        <f>IF(N143="sníž. přenesená",J143,0)</f>
        <v>0</v>
      </c>
      <c r="BI143" s="204">
        <f>IF(N143="nulová",J143,0)</f>
        <v>0</v>
      </c>
      <c r="BJ143" s="17" t="s">
        <v>21</v>
      </c>
      <c r="BK143" s="204">
        <f>ROUND(I143*H143,2)</f>
        <v>0</v>
      </c>
      <c r="BL143" s="17" t="s">
        <v>156</v>
      </c>
      <c r="BM143" s="203" t="s">
        <v>1090</v>
      </c>
    </row>
    <row r="144" spans="2:51" s="12" customFormat="1" ht="11.25">
      <c r="B144" s="205"/>
      <c r="C144" s="206"/>
      <c r="D144" s="207" t="s">
        <v>208</v>
      </c>
      <c r="E144" s="208" t="s">
        <v>1</v>
      </c>
      <c r="F144" s="209" t="s">
        <v>288</v>
      </c>
      <c r="G144" s="206"/>
      <c r="H144" s="210">
        <v>52.369</v>
      </c>
      <c r="I144" s="211"/>
      <c r="J144" s="206"/>
      <c r="K144" s="206"/>
      <c r="L144" s="212"/>
      <c r="M144" s="213"/>
      <c r="N144" s="214"/>
      <c r="O144" s="214"/>
      <c r="P144" s="214"/>
      <c r="Q144" s="214"/>
      <c r="R144" s="214"/>
      <c r="S144" s="214"/>
      <c r="T144" s="215"/>
      <c r="AT144" s="216" t="s">
        <v>208</v>
      </c>
      <c r="AU144" s="216" t="s">
        <v>89</v>
      </c>
      <c r="AV144" s="12" t="s">
        <v>89</v>
      </c>
      <c r="AW144" s="12" t="s">
        <v>36</v>
      </c>
      <c r="AX144" s="12" t="s">
        <v>21</v>
      </c>
      <c r="AY144" s="216" t="s">
        <v>149</v>
      </c>
    </row>
    <row r="145" spans="2:65" s="1" customFormat="1" ht="16.5" customHeight="1">
      <c r="B145" s="34"/>
      <c r="C145" s="192" t="s">
        <v>168</v>
      </c>
      <c r="D145" s="192" t="s">
        <v>151</v>
      </c>
      <c r="E145" s="193" t="s">
        <v>1091</v>
      </c>
      <c r="F145" s="194" t="s">
        <v>1092</v>
      </c>
      <c r="G145" s="195" t="s">
        <v>256</v>
      </c>
      <c r="H145" s="196">
        <v>32.501</v>
      </c>
      <c r="I145" s="197"/>
      <c r="J145" s="198">
        <f>ROUND(I145*H145,2)</f>
        <v>0</v>
      </c>
      <c r="K145" s="194" t="s">
        <v>155</v>
      </c>
      <c r="L145" s="38"/>
      <c r="M145" s="199" t="s">
        <v>1</v>
      </c>
      <c r="N145" s="200" t="s">
        <v>45</v>
      </c>
      <c r="O145" s="66"/>
      <c r="P145" s="201">
        <f>O145*H145</f>
        <v>0</v>
      </c>
      <c r="Q145" s="201">
        <v>0</v>
      </c>
      <c r="R145" s="201">
        <f>Q145*H145</f>
        <v>0</v>
      </c>
      <c r="S145" s="201">
        <v>0</v>
      </c>
      <c r="T145" s="202">
        <f>S145*H145</f>
        <v>0</v>
      </c>
      <c r="AR145" s="203" t="s">
        <v>156</v>
      </c>
      <c r="AT145" s="203" t="s">
        <v>151</v>
      </c>
      <c r="AU145" s="203" t="s">
        <v>89</v>
      </c>
      <c r="AY145" s="17" t="s">
        <v>149</v>
      </c>
      <c r="BE145" s="204">
        <f>IF(N145="základní",J145,0)</f>
        <v>0</v>
      </c>
      <c r="BF145" s="204">
        <f>IF(N145="snížená",J145,0)</f>
        <v>0</v>
      </c>
      <c r="BG145" s="204">
        <f>IF(N145="zákl. přenesená",J145,0)</f>
        <v>0</v>
      </c>
      <c r="BH145" s="204">
        <f>IF(N145="sníž. přenesená",J145,0)</f>
        <v>0</v>
      </c>
      <c r="BI145" s="204">
        <f>IF(N145="nulová",J145,0)</f>
        <v>0</v>
      </c>
      <c r="BJ145" s="17" t="s">
        <v>21</v>
      </c>
      <c r="BK145" s="204">
        <f>ROUND(I145*H145,2)</f>
        <v>0</v>
      </c>
      <c r="BL145" s="17" t="s">
        <v>156</v>
      </c>
      <c r="BM145" s="203" t="s">
        <v>1093</v>
      </c>
    </row>
    <row r="146" spans="2:51" s="13" customFormat="1" ht="11.25">
      <c r="B146" s="217"/>
      <c r="C146" s="218"/>
      <c r="D146" s="207" t="s">
        <v>208</v>
      </c>
      <c r="E146" s="219" t="s">
        <v>1</v>
      </c>
      <c r="F146" s="220" t="s">
        <v>1094</v>
      </c>
      <c r="G146" s="218"/>
      <c r="H146" s="219" t="s">
        <v>1</v>
      </c>
      <c r="I146" s="221"/>
      <c r="J146" s="218"/>
      <c r="K146" s="218"/>
      <c r="L146" s="222"/>
      <c r="M146" s="223"/>
      <c r="N146" s="224"/>
      <c r="O146" s="224"/>
      <c r="P146" s="224"/>
      <c r="Q146" s="224"/>
      <c r="R146" s="224"/>
      <c r="S146" s="224"/>
      <c r="T146" s="225"/>
      <c r="AT146" s="226" t="s">
        <v>208</v>
      </c>
      <c r="AU146" s="226" t="s">
        <v>89</v>
      </c>
      <c r="AV146" s="13" t="s">
        <v>21</v>
      </c>
      <c r="AW146" s="13" t="s">
        <v>36</v>
      </c>
      <c r="AX146" s="13" t="s">
        <v>80</v>
      </c>
      <c r="AY146" s="226" t="s">
        <v>149</v>
      </c>
    </row>
    <row r="147" spans="2:51" s="12" customFormat="1" ht="11.25">
      <c r="B147" s="205"/>
      <c r="C147" s="206"/>
      <c r="D147" s="207" t="s">
        <v>208</v>
      </c>
      <c r="E147" s="208" t="s">
        <v>1</v>
      </c>
      <c r="F147" s="209" t="s">
        <v>1095</v>
      </c>
      <c r="G147" s="206"/>
      <c r="H147" s="210">
        <v>20.448</v>
      </c>
      <c r="I147" s="211"/>
      <c r="J147" s="206"/>
      <c r="K147" s="206"/>
      <c r="L147" s="212"/>
      <c r="M147" s="213"/>
      <c r="N147" s="214"/>
      <c r="O147" s="214"/>
      <c r="P147" s="214"/>
      <c r="Q147" s="214"/>
      <c r="R147" s="214"/>
      <c r="S147" s="214"/>
      <c r="T147" s="215"/>
      <c r="AT147" s="216" t="s">
        <v>208</v>
      </c>
      <c r="AU147" s="216" t="s">
        <v>89</v>
      </c>
      <c r="AV147" s="12" t="s">
        <v>89</v>
      </c>
      <c r="AW147" s="12" t="s">
        <v>36</v>
      </c>
      <c r="AX147" s="12" t="s">
        <v>80</v>
      </c>
      <c r="AY147" s="216" t="s">
        <v>149</v>
      </c>
    </row>
    <row r="148" spans="2:51" s="13" customFormat="1" ht="11.25">
      <c r="B148" s="217"/>
      <c r="C148" s="218"/>
      <c r="D148" s="207" t="s">
        <v>208</v>
      </c>
      <c r="E148" s="219" t="s">
        <v>1</v>
      </c>
      <c r="F148" s="220" t="s">
        <v>1096</v>
      </c>
      <c r="G148" s="218"/>
      <c r="H148" s="219" t="s">
        <v>1</v>
      </c>
      <c r="I148" s="221"/>
      <c r="J148" s="218"/>
      <c r="K148" s="218"/>
      <c r="L148" s="222"/>
      <c r="M148" s="223"/>
      <c r="N148" s="224"/>
      <c r="O148" s="224"/>
      <c r="P148" s="224"/>
      <c r="Q148" s="224"/>
      <c r="R148" s="224"/>
      <c r="S148" s="224"/>
      <c r="T148" s="225"/>
      <c r="AT148" s="226" t="s">
        <v>208</v>
      </c>
      <c r="AU148" s="226" t="s">
        <v>89</v>
      </c>
      <c r="AV148" s="13" t="s">
        <v>21</v>
      </c>
      <c r="AW148" s="13" t="s">
        <v>36</v>
      </c>
      <c r="AX148" s="13" t="s">
        <v>80</v>
      </c>
      <c r="AY148" s="226" t="s">
        <v>149</v>
      </c>
    </row>
    <row r="149" spans="2:51" s="12" customFormat="1" ht="11.25">
      <c r="B149" s="205"/>
      <c r="C149" s="206"/>
      <c r="D149" s="207" t="s">
        <v>208</v>
      </c>
      <c r="E149" s="208" t="s">
        <v>1</v>
      </c>
      <c r="F149" s="209" t="s">
        <v>1097</v>
      </c>
      <c r="G149" s="206"/>
      <c r="H149" s="210">
        <v>3.744</v>
      </c>
      <c r="I149" s="211"/>
      <c r="J149" s="206"/>
      <c r="K149" s="206"/>
      <c r="L149" s="212"/>
      <c r="M149" s="213"/>
      <c r="N149" s="214"/>
      <c r="O149" s="214"/>
      <c r="P149" s="214"/>
      <c r="Q149" s="214"/>
      <c r="R149" s="214"/>
      <c r="S149" s="214"/>
      <c r="T149" s="215"/>
      <c r="AT149" s="216" t="s">
        <v>208</v>
      </c>
      <c r="AU149" s="216" t="s">
        <v>89</v>
      </c>
      <c r="AV149" s="12" t="s">
        <v>89</v>
      </c>
      <c r="AW149" s="12" t="s">
        <v>36</v>
      </c>
      <c r="AX149" s="12" t="s">
        <v>80</v>
      </c>
      <c r="AY149" s="216" t="s">
        <v>149</v>
      </c>
    </row>
    <row r="150" spans="2:51" s="13" customFormat="1" ht="11.25">
      <c r="B150" s="217"/>
      <c r="C150" s="218"/>
      <c r="D150" s="207" t="s">
        <v>208</v>
      </c>
      <c r="E150" s="219" t="s">
        <v>1</v>
      </c>
      <c r="F150" s="220" t="s">
        <v>1098</v>
      </c>
      <c r="G150" s="218"/>
      <c r="H150" s="219" t="s">
        <v>1</v>
      </c>
      <c r="I150" s="221"/>
      <c r="J150" s="218"/>
      <c r="K150" s="218"/>
      <c r="L150" s="222"/>
      <c r="M150" s="223"/>
      <c r="N150" s="224"/>
      <c r="O150" s="224"/>
      <c r="P150" s="224"/>
      <c r="Q150" s="224"/>
      <c r="R150" s="224"/>
      <c r="S150" s="224"/>
      <c r="T150" s="225"/>
      <c r="AT150" s="226" t="s">
        <v>208</v>
      </c>
      <c r="AU150" s="226" t="s">
        <v>89</v>
      </c>
      <c r="AV150" s="13" t="s">
        <v>21</v>
      </c>
      <c r="AW150" s="13" t="s">
        <v>36</v>
      </c>
      <c r="AX150" s="13" t="s">
        <v>80</v>
      </c>
      <c r="AY150" s="226" t="s">
        <v>149</v>
      </c>
    </row>
    <row r="151" spans="2:51" s="12" customFormat="1" ht="11.25">
      <c r="B151" s="205"/>
      <c r="C151" s="206"/>
      <c r="D151" s="207" t="s">
        <v>208</v>
      </c>
      <c r="E151" s="208" t="s">
        <v>1</v>
      </c>
      <c r="F151" s="209" t="s">
        <v>1099</v>
      </c>
      <c r="G151" s="206"/>
      <c r="H151" s="210">
        <v>8.309</v>
      </c>
      <c r="I151" s="211"/>
      <c r="J151" s="206"/>
      <c r="K151" s="206"/>
      <c r="L151" s="212"/>
      <c r="M151" s="213"/>
      <c r="N151" s="214"/>
      <c r="O151" s="214"/>
      <c r="P151" s="214"/>
      <c r="Q151" s="214"/>
      <c r="R151" s="214"/>
      <c r="S151" s="214"/>
      <c r="T151" s="215"/>
      <c r="AT151" s="216" t="s">
        <v>208</v>
      </c>
      <c r="AU151" s="216" t="s">
        <v>89</v>
      </c>
      <c r="AV151" s="12" t="s">
        <v>89</v>
      </c>
      <c r="AW151" s="12" t="s">
        <v>36</v>
      </c>
      <c r="AX151" s="12" t="s">
        <v>80</v>
      </c>
      <c r="AY151" s="216" t="s">
        <v>149</v>
      </c>
    </row>
    <row r="152" spans="2:51" s="14" customFormat="1" ht="11.25">
      <c r="B152" s="227"/>
      <c r="C152" s="228"/>
      <c r="D152" s="207" t="s">
        <v>208</v>
      </c>
      <c r="E152" s="229" t="s">
        <v>110</v>
      </c>
      <c r="F152" s="230" t="s">
        <v>229</v>
      </c>
      <c r="G152" s="228"/>
      <c r="H152" s="231">
        <v>32.501</v>
      </c>
      <c r="I152" s="232"/>
      <c r="J152" s="228"/>
      <c r="K152" s="228"/>
      <c r="L152" s="233"/>
      <c r="M152" s="234"/>
      <c r="N152" s="235"/>
      <c r="O152" s="235"/>
      <c r="P152" s="235"/>
      <c r="Q152" s="235"/>
      <c r="R152" s="235"/>
      <c r="S152" s="235"/>
      <c r="T152" s="236"/>
      <c r="AT152" s="237" t="s">
        <v>208</v>
      </c>
      <c r="AU152" s="237" t="s">
        <v>89</v>
      </c>
      <c r="AV152" s="14" t="s">
        <v>156</v>
      </c>
      <c r="AW152" s="14" t="s">
        <v>36</v>
      </c>
      <c r="AX152" s="14" t="s">
        <v>21</v>
      </c>
      <c r="AY152" s="237" t="s">
        <v>149</v>
      </c>
    </row>
    <row r="153" spans="2:65" s="1" customFormat="1" ht="16.5" customHeight="1">
      <c r="B153" s="34"/>
      <c r="C153" s="192" t="s">
        <v>172</v>
      </c>
      <c r="D153" s="192" t="s">
        <v>151</v>
      </c>
      <c r="E153" s="193" t="s">
        <v>1100</v>
      </c>
      <c r="F153" s="194" t="s">
        <v>1101</v>
      </c>
      <c r="G153" s="195" t="s">
        <v>256</v>
      </c>
      <c r="H153" s="196">
        <v>9.75</v>
      </c>
      <c r="I153" s="197"/>
      <c r="J153" s="198">
        <f>ROUND(I153*H153,2)</f>
        <v>0</v>
      </c>
      <c r="K153" s="194" t="s">
        <v>155</v>
      </c>
      <c r="L153" s="38"/>
      <c r="M153" s="199" t="s">
        <v>1</v>
      </c>
      <c r="N153" s="200" t="s">
        <v>45</v>
      </c>
      <c r="O153" s="66"/>
      <c r="P153" s="201">
        <f>O153*H153</f>
        <v>0</v>
      </c>
      <c r="Q153" s="201">
        <v>0</v>
      </c>
      <c r="R153" s="201">
        <f>Q153*H153</f>
        <v>0</v>
      </c>
      <c r="S153" s="201">
        <v>0</v>
      </c>
      <c r="T153" s="202">
        <f>S153*H153</f>
        <v>0</v>
      </c>
      <c r="AR153" s="203" t="s">
        <v>156</v>
      </c>
      <c r="AT153" s="203" t="s">
        <v>151</v>
      </c>
      <c r="AU153" s="203" t="s">
        <v>89</v>
      </c>
      <c r="AY153" s="17" t="s">
        <v>149</v>
      </c>
      <c r="BE153" s="204">
        <f>IF(N153="základní",J153,0)</f>
        <v>0</v>
      </c>
      <c r="BF153" s="204">
        <f>IF(N153="snížená",J153,0)</f>
        <v>0</v>
      </c>
      <c r="BG153" s="204">
        <f>IF(N153="zákl. přenesená",J153,0)</f>
        <v>0</v>
      </c>
      <c r="BH153" s="204">
        <f>IF(N153="sníž. přenesená",J153,0)</f>
        <v>0</v>
      </c>
      <c r="BI153" s="204">
        <f>IF(N153="nulová",J153,0)</f>
        <v>0</v>
      </c>
      <c r="BJ153" s="17" t="s">
        <v>21</v>
      </c>
      <c r="BK153" s="204">
        <f>ROUND(I153*H153,2)</f>
        <v>0</v>
      </c>
      <c r="BL153" s="17" t="s">
        <v>156</v>
      </c>
      <c r="BM153" s="203" t="s">
        <v>1102</v>
      </c>
    </row>
    <row r="154" spans="2:51" s="12" customFormat="1" ht="11.25">
      <c r="B154" s="205"/>
      <c r="C154" s="206"/>
      <c r="D154" s="207" t="s">
        <v>208</v>
      </c>
      <c r="E154" s="208" t="s">
        <v>1</v>
      </c>
      <c r="F154" s="209" t="s">
        <v>1103</v>
      </c>
      <c r="G154" s="206"/>
      <c r="H154" s="210">
        <v>9.75</v>
      </c>
      <c r="I154" s="211"/>
      <c r="J154" s="206"/>
      <c r="K154" s="206"/>
      <c r="L154" s="212"/>
      <c r="M154" s="213"/>
      <c r="N154" s="214"/>
      <c r="O154" s="214"/>
      <c r="P154" s="214"/>
      <c r="Q154" s="214"/>
      <c r="R154" s="214"/>
      <c r="S154" s="214"/>
      <c r="T154" s="215"/>
      <c r="AT154" s="216" t="s">
        <v>208</v>
      </c>
      <c r="AU154" s="216" t="s">
        <v>89</v>
      </c>
      <c r="AV154" s="12" t="s">
        <v>89</v>
      </c>
      <c r="AW154" s="12" t="s">
        <v>36</v>
      </c>
      <c r="AX154" s="12" t="s">
        <v>21</v>
      </c>
      <c r="AY154" s="216" t="s">
        <v>149</v>
      </c>
    </row>
    <row r="155" spans="2:65" s="1" customFormat="1" ht="16.5" customHeight="1">
      <c r="B155" s="34"/>
      <c r="C155" s="192" t="s">
        <v>176</v>
      </c>
      <c r="D155" s="192" t="s">
        <v>151</v>
      </c>
      <c r="E155" s="193" t="s">
        <v>1104</v>
      </c>
      <c r="F155" s="194" t="s">
        <v>1105</v>
      </c>
      <c r="G155" s="195" t="s">
        <v>206</v>
      </c>
      <c r="H155" s="196">
        <v>350.184</v>
      </c>
      <c r="I155" s="197"/>
      <c r="J155" s="198">
        <f>ROUND(I155*H155,2)</f>
        <v>0</v>
      </c>
      <c r="K155" s="194" t="s">
        <v>155</v>
      </c>
      <c r="L155" s="38"/>
      <c r="M155" s="199" t="s">
        <v>1</v>
      </c>
      <c r="N155" s="200" t="s">
        <v>45</v>
      </c>
      <c r="O155" s="66"/>
      <c r="P155" s="201">
        <f>O155*H155</f>
        <v>0</v>
      </c>
      <c r="Q155" s="201">
        <v>0.00084</v>
      </c>
      <c r="R155" s="201">
        <f>Q155*H155</f>
        <v>0.29415456</v>
      </c>
      <c r="S155" s="201">
        <v>0</v>
      </c>
      <c r="T155" s="202">
        <f>S155*H155</f>
        <v>0</v>
      </c>
      <c r="AR155" s="203" t="s">
        <v>156</v>
      </c>
      <c r="AT155" s="203" t="s">
        <v>151</v>
      </c>
      <c r="AU155" s="203" t="s">
        <v>89</v>
      </c>
      <c r="AY155" s="17" t="s">
        <v>149</v>
      </c>
      <c r="BE155" s="204">
        <f>IF(N155="základní",J155,0)</f>
        <v>0</v>
      </c>
      <c r="BF155" s="204">
        <f>IF(N155="snížená",J155,0)</f>
        <v>0</v>
      </c>
      <c r="BG155" s="204">
        <f>IF(N155="zákl. přenesená",J155,0)</f>
        <v>0</v>
      </c>
      <c r="BH155" s="204">
        <f>IF(N155="sníž. přenesená",J155,0)</f>
        <v>0</v>
      </c>
      <c r="BI155" s="204">
        <f>IF(N155="nulová",J155,0)</f>
        <v>0</v>
      </c>
      <c r="BJ155" s="17" t="s">
        <v>21</v>
      </c>
      <c r="BK155" s="204">
        <f>ROUND(I155*H155,2)</f>
        <v>0</v>
      </c>
      <c r="BL155" s="17" t="s">
        <v>156</v>
      </c>
      <c r="BM155" s="203" t="s">
        <v>1106</v>
      </c>
    </row>
    <row r="156" spans="2:51" s="12" customFormat="1" ht="11.25">
      <c r="B156" s="205"/>
      <c r="C156" s="206"/>
      <c r="D156" s="207" t="s">
        <v>208</v>
      </c>
      <c r="E156" s="208" t="s">
        <v>1</v>
      </c>
      <c r="F156" s="209" t="s">
        <v>1107</v>
      </c>
      <c r="G156" s="206"/>
      <c r="H156" s="210">
        <v>22.576</v>
      </c>
      <c r="I156" s="211"/>
      <c r="J156" s="206"/>
      <c r="K156" s="206"/>
      <c r="L156" s="212"/>
      <c r="M156" s="213"/>
      <c r="N156" s="214"/>
      <c r="O156" s="214"/>
      <c r="P156" s="214"/>
      <c r="Q156" s="214"/>
      <c r="R156" s="214"/>
      <c r="S156" s="214"/>
      <c r="T156" s="215"/>
      <c r="AT156" s="216" t="s">
        <v>208</v>
      </c>
      <c r="AU156" s="216" t="s">
        <v>89</v>
      </c>
      <c r="AV156" s="12" t="s">
        <v>89</v>
      </c>
      <c r="AW156" s="12" t="s">
        <v>36</v>
      </c>
      <c r="AX156" s="12" t="s">
        <v>80</v>
      </c>
      <c r="AY156" s="216" t="s">
        <v>149</v>
      </c>
    </row>
    <row r="157" spans="2:51" s="12" customFormat="1" ht="11.25">
      <c r="B157" s="205"/>
      <c r="C157" s="206"/>
      <c r="D157" s="207" t="s">
        <v>208</v>
      </c>
      <c r="E157" s="208" t="s">
        <v>1</v>
      </c>
      <c r="F157" s="209" t="s">
        <v>1108</v>
      </c>
      <c r="G157" s="206"/>
      <c r="H157" s="210">
        <v>267.536</v>
      </c>
      <c r="I157" s="211"/>
      <c r="J157" s="206"/>
      <c r="K157" s="206"/>
      <c r="L157" s="212"/>
      <c r="M157" s="213"/>
      <c r="N157" s="214"/>
      <c r="O157" s="214"/>
      <c r="P157" s="214"/>
      <c r="Q157" s="214"/>
      <c r="R157" s="214"/>
      <c r="S157" s="214"/>
      <c r="T157" s="215"/>
      <c r="AT157" s="216" t="s">
        <v>208</v>
      </c>
      <c r="AU157" s="216" t="s">
        <v>89</v>
      </c>
      <c r="AV157" s="12" t="s">
        <v>89</v>
      </c>
      <c r="AW157" s="12" t="s">
        <v>36</v>
      </c>
      <c r="AX157" s="12" t="s">
        <v>80</v>
      </c>
      <c r="AY157" s="216" t="s">
        <v>149</v>
      </c>
    </row>
    <row r="158" spans="2:51" s="12" customFormat="1" ht="11.25">
      <c r="B158" s="205"/>
      <c r="C158" s="206"/>
      <c r="D158" s="207" t="s">
        <v>208</v>
      </c>
      <c r="E158" s="208" t="s">
        <v>1</v>
      </c>
      <c r="F158" s="209" t="s">
        <v>1109</v>
      </c>
      <c r="G158" s="206"/>
      <c r="H158" s="210">
        <v>30</v>
      </c>
      <c r="I158" s="211"/>
      <c r="J158" s="206"/>
      <c r="K158" s="206"/>
      <c r="L158" s="212"/>
      <c r="M158" s="213"/>
      <c r="N158" s="214"/>
      <c r="O158" s="214"/>
      <c r="P158" s="214"/>
      <c r="Q158" s="214"/>
      <c r="R158" s="214"/>
      <c r="S158" s="214"/>
      <c r="T158" s="215"/>
      <c r="AT158" s="216" t="s">
        <v>208</v>
      </c>
      <c r="AU158" s="216" t="s">
        <v>89</v>
      </c>
      <c r="AV158" s="12" t="s">
        <v>89</v>
      </c>
      <c r="AW158" s="12" t="s">
        <v>36</v>
      </c>
      <c r="AX158" s="12" t="s">
        <v>80</v>
      </c>
      <c r="AY158" s="216" t="s">
        <v>149</v>
      </c>
    </row>
    <row r="159" spans="2:51" s="12" customFormat="1" ht="11.25">
      <c r="B159" s="205"/>
      <c r="C159" s="206"/>
      <c r="D159" s="207" t="s">
        <v>208</v>
      </c>
      <c r="E159" s="208" t="s">
        <v>1</v>
      </c>
      <c r="F159" s="209" t="s">
        <v>1110</v>
      </c>
      <c r="G159" s="206"/>
      <c r="H159" s="210">
        <v>11.712</v>
      </c>
      <c r="I159" s="211"/>
      <c r="J159" s="206"/>
      <c r="K159" s="206"/>
      <c r="L159" s="212"/>
      <c r="M159" s="213"/>
      <c r="N159" s="214"/>
      <c r="O159" s="214"/>
      <c r="P159" s="214"/>
      <c r="Q159" s="214"/>
      <c r="R159" s="214"/>
      <c r="S159" s="214"/>
      <c r="T159" s="215"/>
      <c r="AT159" s="216" t="s">
        <v>208</v>
      </c>
      <c r="AU159" s="216" t="s">
        <v>89</v>
      </c>
      <c r="AV159" s="12" t="s">
        <v>89</v>
      </c>
      <c r="AW159" s="12" t="s">
        <v>36</v>
      </c>
      <c r="AX159" s="12" t="s">
        <v>80</v>
      </c>
      <c r="AY159" s="216" t="s">
        <v>149</v>
      </c>
    </row>
    <row r="160" spans="2:51" s="12" customFormat="1" ht="11.25">
      <c r="B160" s="205"/>
      <c r="C160" s="206"/>
      <c r="D160" s="207" t="s">
        <v>208</v>
      </c>
      <c r="E160" s="208" t="s">
        <v>1</v>
      </c>
      <c r="F160" s="209" t="s">
        <v>1111</v>
      </c>
      <c r="G160" s="206"/>
      <c r="H160" s="210">
        <v>5.88</v>
      </c>
      <c r="I160" s="211"/>
      <c r="J160" s="206"/>
      <c r="K160" s="206"/>
      <c r="L160" s="212"/>
      <c r="M160" s="213"/>
      <c r="N160" s="214"/>
      <c r="O160" s="214"/>
      <c r="P160" s="214"/>
      <c r="Q160" s="214"/>
      <c r="R160" s="214"/>
      <c r="S160" s="214"/>
      <c r="T160" s="215"/>
      <c r="AT160" s="216" t="s">
        <v>208</v>
      </c>
      <c r="AU160" s="216" t="s">
        <v>89</v>
      </c>
      <c r="AV160" s="12" t="s">
        <v>89</v>
      </c>
      <c r="AW160" s="12" t="s">
        <v>36</v>
      </c>
      <c r="AX160" s="12" t="s">
        <v>80</v>
      </c>
      <c r="AY160" s="216" t="s">
        <v>149</v>
      </c>
    </row>
    <row r="161" spans="2:51" s="12" customFormat="1" ht="11.25">
      <c r="B161" s="205"/>
      <c r="C161" s="206"/>
      <c r="D161" s="207" t="s">
        <v>208</v>
      </c>
      <c r="E161" s="208" t="s">
        <v>1</v>
      </c>
      <c r="F161" s="209" t="s">
        <v>1112</v>
      </c>
      <c r="G161" s="206"/>
      <c r="H161" s="210">
        <v>12.48</v>
      </c>
      <c r="I161" s="211"/>
      <c r="J161" s="206"/>
      <c r="K161" s="206"/>
      <c r="L161" s="212"/>
      <c r="M161" s="213"/>
      <c r="N161" s="214"/>
      <c r="O161" s="214"/>
      <c r="P161" s="214"/>
      <c r="Q161" s="214"/>
      <c r="R161" s="214"/>
      <c r="S161" s="214"/>
      <c r="T161" s="215"/>
      <c r="AT161" s="216" t="s">
        <v>208</v>
      </c>
      <c r="AU161" s="216" t="s">
        <v>89</v>
      </c>
      <c r="AV161" s="12" t="s">
        <v>89</v>
      </c>
      <c r="AW161" s="12" t="s">
        <v>36</v>
      </c>
      <c r="AX161" s="12" t="s">
        <v>80</v>
      </c>
      <c r="AY161" s="216" t="s">
        <v>149</v>
      </c>
    </row>
    <row r="162" spans="2:51" s="14" customFormat="1" ht="11.25">
      <c r="B162" s="227"/>
      <c r="C162" s="228"/>
      <c r="D162" s="207" t="s">
        <v>208</v>
      </c>
      <c r="E162" s="229" t="s">
        <v>1</v>
      </c>
      <c r="F162" s="230" t="s">
        <v>229</v>
      </c>
      <c r="G162" s="228"/>
      <c r="H162" s="231">
        <v>350.184</v>
      </c>
      <c r="I162" s="232"/>
      <c r="J162" s="228"/>
      <c r="K162" s="228"/>
      <c r="L162" s="233"/>
      <c r="M162" s="234"/>
      <c r="N162" s="235"/>
      <c r="O162" s="235"/>
      <c r="P162" s="235"/>
      <c r="Q162" s="235"/>
      <c r="R162" s="235"/>
      <c r="S162" s="235"/>
      <c r="T162" s="236"/>
      <c r="AT162" s="237" t="s">
        <v>208</v>
      </c>
      <c r="AU162" s="237" t="s">
        <v>89</v>
      </c>
      <c r="AV162" s="14" t="s">
        <v>156</v>
      </c>
      <c r="AW162" s="14" t="s">
        <v>36</v>
      </c>
      <c r="AX162" s="14" t="s">
        <v>21</v>
      </c>
      <c r="AY162" s="237" t="s">
        <v>149</v>
      </c>
    </row>
    <row r="163" spans="2:65" s="1" customFormat="1" ht="16.5" customHeight="1">
      <c r="B163" s="34"/>
      <c r="C163" s="192" t="s">
        <v>180</v>
      </c>
      <c r="D163" s="192" t="s">
        <v>151</v>
      </c>
      <c r="E163" s="193" t="s">
        <v>1113</v>
      </c>
      <c r="F163" s="194" t="s">
        <v>1114</v>
      </c>
      <c r="G163" s="195" t="s">
        <v>206</v>
      </c>
      <c r="H163" s="196">
        <v>22.368</v>
      </c>
      <c r="I163" s="197"/>
      <c r="J163" s="198">
        <f>ROUND(I163*H163,2)</f>
        <v>0</v>
      </c>
      <c r="K163" s="194" t="s">
        <v>155</v>
      </c>
      <c r="L163" s="38"/>
      <c r="M163" s="199" t="s">
        <v>1</v>
      </c>
      <c r="N163" s="200" t="s">
        <v>45</v>
      </c>
      <c r="O163" s="66"/>
      <c r="P163" s="201">
        <f>O163*H163</f>
        <v>0</v>
      </c>
      <c r="Q163" s="201">
        <v>0.00085</v>
      </c>
      <c r="R163" s="201">
        <f>Q163*H163</f>
        <v>0.019012799999999996</v>
      </c>
      <c r="S163" s="201">
        <v>0</v>
      </c>
      <c r="T163" s="202">
        <f>S163*H163</f>
        <v>0</v>
      </c>
      <c r="AR163" s="203" t="s">
        <v>156</v>
      </c>
      <c r="AT163" s="203" t="s">
        <v>151</v>
      </c>
      <c r="AU163" s="203" t="s">
        <v>89</v>
      </c>
      <c r="AY163" s="17" t="s">
        <v>149</v>
      </c>
      <c r="BE163" s="204">
        <f>IF(N163="základní",J163,0)</f>
        <v>0</v>
      </c>
      <c r="BF163" s="204">
        <f>IF(N163="snížená",J163,0)</f>
        <v>0</v>
      </c>
      <c r="BG163" s="204">
        <f>IF(N163="zákl. přenesená",J163,0)</f>
        <v>0</v>
      </c>
      <c r="BH163" s="204">
        <f>IF(N163="sníž. přenesená",J163,0)</f>
        <v>0</v>
      </c>
      <c r="BI163" s="204">
        <f>IF(N163="nulová",J163,0)</f>
        <v>0</v>
      </c>
      <c r="BJ163" s="17" t="s">
        <v>21</v>
      </c>
      <c r="BK163" s="204">
        <f>ROUND(I163*H163,2)</f>
        <v>0</v>
      </c>
      <c r="BL163" s="17" t="s">
        <v>156</v>
      </c>
      <c r="BM163" s="203" t="s">
        <v>1115</v>
      </c>
    </row>
    <row r="164" spans="2:51" s="12" customFormat="1" ht="11.25">
      <c r="B164" s="205"/>
      <c r="C164" s="206"/>
      <c r="D164" s="207" t="s">
        <v>208</v>
      </c>
      <c r="E164" s="208" t="s">
        <v>1</v>
      </c>
      <c r="F164" s="209" t="s">
        <v>1116</v>
      </c>
      <c r="G164" s="206"/>
      <c r="H164" s="210">
        <v>22.368</v>
      </c>
      <c r="I164" s="211"/>
      <c r="J164" s="206"/>
      <c r="K164" s="206"/>
      <c r="L164" s="212"/>
      <c r="M164" s="213"/>
      <c r="N164" s="214"/>
      <c r="O164" s="214"/>
      <c r="P164" s="214"/>
      <c r="Q164" s="214"/>
      <c r="R164" s="214"/>
      <c r="S164" s="214"/>
      <c r="T164" s="215"/>
      <c r="AT164" s="216" t="s">
        <v>208</v>
      </c>
      <c r="AU164" s="216" t="s">
        <v>89</v>
      </c>
      <c r="AV164" s="12" t="s">
        <v>89</v>
      </c>
      <c r="AW164" s="12" t="s">
        <v>36</v>
      </c>
      <c r="AX164" s="12" t="s">
        <v>21</v>
      </c>
      <c r="AY164" s="216" t="s">
        <v>149</v>
      </c>
    </row>
    <row r="165" spans="2:65" s="1" customFormat="1" ht="24" customHeight="1">
      <c r="B165" s="34"/>
      <c r="C165" s="192" t="s">
        <v>184</v>
      </c>
      <c r="D165" s="192" t="s">
        <v>151</v>
      </c>
      <c r="E165" s="193" t="s">
        <v>1117</v>
      </c>
      <c r="F165" s="194" t="s">
        <v>1118</v>
      </c>
      <c r="G165" s="195" t="s">
        <v>206</v>
      </c>
      <c r="H165" s="196">
        <v>350.184</v>
      </c>
      <c r="I165" s="197"/>
      <c r="J165" s="198">
        <f>ROUND(I165*H165,2)</f>
        <v>0</v>
      </c>
      <c r="K165" s="194" t="s">
        <v>155</v>
      </c>
      <c r="L165" s="38"/>
      <c r="M165" s="199" t="s">
        <v>1</v>
      </c>
      <c r="N165" s="200" t="s">
        <v>45</v>
      </c>
      <c r="O165" s="66"/>
      <c r="P165" s="201">
        <f>O165*H165</f>
        <v>0</v>
      </c>
      <c r="Q165" s="201">
        <v>0</v>
      </c>
      <c r="R165" s="201">
        <f>Q165*H165</f>
        <v>0</v>
      </c>
      <c r="S165" s="201">
        <v>0</v>
      </c>
      <c r="T165" s="202">
        <f>S165*H165</f>
        <v>0</v>
      </c>
      <c r="AR165" s="203" t="s">
        <v>156</v>
      </c>
      <c r="AT165" s="203" t="s">
        <v>151</v>
      </c>
      <c r="AU165" s="203" t="s">
        <v>89</v>
      </c>
      <c r="AY165" s="17" t="s">
        <v>149</v>
      </c>
      <c r="BE165" s="204">
        <f>IF(N165="základní",J165,0)</f>
        <v>0</v>
      </c>
      <c r="BF165" s="204">
        <f>IF(N165="snížená",J165,0)</f>
        <v>0</v>
      </c>
      <c r="BG165" s="204">
        <f>IF(N165="zákl. přenesená",J165,0)</f>
        <v>0</v>
      </c>
      <c r="BH165" s="204">
        <f>IF(N165="sníž. přenesená",J165,0)</f>
        <v>0</v>
      </c>
      <c r="BI165" s="204">
        <f>IF(N165="nulová",J165,0)</f>
        <v>0</v>
      </c>
      <c r="BJ165" s="17" t="s">
        <v>21</v>
      </c>
      <c r="BK165" s="204">
        <f>ROUND(I165*H165,2)</f>
        <v>0</v>
      </c>
      <c r="BL165" s="17" t="s">
        <v>156</v>
      </c>
      <c r="BM165" s="203" t="s">
        <v>1119</v>
      </c>
    </row>
    <row r="166" spans="2:65" s="1" customFormat="1" ht="24" customHeight="1">
      <c r="B166" s="34"/>
      <c r="C166" s="192" t="s">
        <v>26</v>
      </c>
      <c r="D166" s="192" t="s">
        <v>151</v>
      </c>
      <c r="E166" s="193" t="s">
        <v>1120</v>
      </c>
      <c r="F166" s="194" t="s">
        <v>1121</v>
      </c>
      <c r="G166" s="195" t="s">
        <v>206</v>
      </c>
      <c r="H166" s="196">
        <v>22.368</v>
      </c>
      <c r="I166" s="197"/>
      <c r="J166" s="198">
        <f>ROUND(I166*H166,2)</f>
        <v>0</v>
      </c>
      <c r="K166" s="194" t="s">
        <v>155</v>
      </c>
      <c r="L166" s="38"/>
      <c r="M166" s="199" t="s">
        <v>1</v>
      </c>
      <c r="N166" s="200" t="s">
        <v>45</v>
      </c>
      <c r="O166" s="66"/>
      <c r="P166" s="201">
        <f>O166*H166</f>
        <v>0</v>
      </c>
      <c r="Q166" s="201">
        <v>0</v>
      </c>
      <c r="R166" s="201">
        <f>Q166*H166</f>
        <v>0</v>
      </c>
      <c r="S166" s="201">
        <v>0</v>
      </c>
      <c r="T166" s="202">
        <f>S166*H166</f>
        <v>0</v>
      </c>
      <c r="AR166" s="203" t="s">
        <v>156</v>
      </c>
      <c r="AT166" s="203" t="s">
        <v>151</v>
      </c>
      <c r="AU166" s="203" t="s">
        <v>89</v>
      </c>
      <c r="AY166" s="17" t="s">
        <v>149</v>
      </c>
      <c r="BE166" s="204">
        <f>IF(N166="základní",J166,0)</f>
        <v>0</v>
      </c>
      <c r="BF166" s="204">
        <f>IF(N166="snížená",J166,0)</f>
        <v>0</v>
      </c>
      <c r="BG166" s="204">
        <f>IF(N166="zákl. přenesená",J166,0)</f>
        <v>0</v>
      </c>
      <c r="BH166" s="204">
        <f>IF(N166="sníž. přenesená",J166,0)</f>
        <v>0</v>
      </c>
      <c r="BI166" s="204">
        <f>IF(N166="nulová",J166,0)</f>
        <v>0</v>
      </c>
      <c r="BJ166" s="17" t="s">
        <v>21</v>
      </c>
      <c r="BK166" s="204">
        <f>ROUND(I166*H166,2)</f>
        <v>0</v>
      </c>
      <c r="BL166" s="17" t="s">
        <v>156</v>
      </c>
      <c r="BM166" s="203" t="s">
        <v>1122</v>
      </c>
    </row>
    <row r="167" spans="2:65" s="1" customFormat="1" ht="24" customHeight="1">
      <c r="B167" s="34"/>
      <c r="C167" s="192" t="s">
        <v>191</v>
      </c>
      <c r="D167" s="192" t="s">
        <v>151</v>
      </c>
      <c r="E167" s="193" t="s">
        <v>347</v>
      </c>
      <c r="F167" s="194" t="s">
        <v>348</v>
      </c>
      <c r="G167" s="195" t="s">
        <v>256</v>
      </c>
      <c r="H167" s="196">
        <v>77.115</v>
      </c>
      <c r="I167" s="197"/>
      <c r="J167" s="198">
        <f>ROUND(I167*H167,2)</f>
        <v>0</v>
      </c>
      <c r="K167" s="194" t="s">
        <v>155</v>
      </c>
      <c r="L167" s="38"/>
      <c r="M167" s="199" t="s">
        <v>1</v>
      </c>
      <c r="N167" s="200" t="s">
        <v>45</v>
      </c>
      <c r="O167" s="66"/>
      <c r="P167" s="201">
        <f>O167*H167</f>
        <v>0</v>
      </c>
      <c r="Q167" s="201">
        <v>0</v>
      </c>
      <c r="R167" s="201">
        <f>Q167*H167</f>
        <v>0</v>
      </c>
      <c r="S167" s="201">
        <v>0</v>
      </c>
      <c r="T167" s="202">
        <f>S167*H167</f>
        <v>0</v>
      </c>
      <c r="AR167" s="203" t="s">
        <v>156</v>
      </c>
      <c r="AT167" s="203" t="s">
        <v>151</v>
      </c>
      <c r="AU167" s="203" t="s">
        <v>89</v>
      </c>
      <c r="AY167" s="17" t="s">
        <v>149</v>
      </c>
      <c r="BE167" s="204">
        <f>IF(N167="základní",J167,0)</f>
        <v>0</v>
      </c>
      <c r="BF167" s="204">
        <f>IF(N167="snížená",J167,0)</f>
        <v>0</v>
      </c>
      <c r="BG167" s="204">
        <f>IF(N167="zákl. přenesená",J167,0)</f>
        <v>0</v>
      </c>
      <c r="BH167" s="204">
        <f>IF(N167="sníž. přenesená",J167,0)</f>
        <v>0</v>
      </c>
      <c r="BI167" s="204">
        <f>IF(N167="nulová",J167,0)</f>
        <v>0</v>
      </c>
      <c r="BJ167" s="17" t="s">
        <v>21</v>
      </c>
      <c r="BK167" s="204">
        <f>ROUND(I167*H167,2)</f>
        <v>0</v>
      </c>
      <c r="BL167" s="17" t="s">
        <v>156</v>
      </c>
      <c r="BM167" s="203" t="s">
        <v>1123</v>
      </c>
    </row>
    <row r="168" spans="2:51" s="12" customFormat="1" ht="11.25">
      <c r="B168" s="205"/>
      <c r="C168" s="206"/>
      <c r="D168" s="207" t="s">
        <v>208</v>
      </c>
      <c r="E168" s="208" t="s">
        <v>1</v>
      </c>
      <c r="F168" s="209" t="s">
        <v>1124</v>
      </c>
      <c r="G168" s="206"/>
      <c r="H168" s="210">
        <v>207.063</v>
      </c>
      <c r="I168" s="211"/>
      <c r="J168" s="206"/>
      <c r="K168" s="206"/>
      <c r="L168" s="212"/>
      <c r="M168" s="213"/>
      <c r="N168" s="214"/>
      <c r="O168" s="214"/>
      <c r="P168" s="214"/>
      <c r="Q168" s="214"/>
      <c r="R168" s="214"/>
      <c r="S168" s="214"/>
      <c r="T168" s="215"/>
      <c r="AT168" s="216" t="s">
        <v>208</v>
      </c>
      <c r="AU168" s="216" t="s">
        <v>89</v>
      </c>
      <c r="AV168" s="12" t="s">
        <v>89</v>
      </c>
      <c r="AW168" s="12" t="s">
        <v>36</v>
      </c>
      <c r="AX168" s="12" t="s">
        <v>80</v>
      </c>
      <c r="AY168" s="216" t="s">
        <v>149</v>
      </c>
    </row>
    <row r="169" spans="2:51" s="12" customFormat="1" ht="11.25">
      <c r="B169" s="205"/>
      <c r="C169" s="206"/>
      <c r="D169" s="207" t="s">
        <v>208</v>
      </c>
      <c r="E169" s="208" t="s">
        <v>1</v>
      </c>
      <c r="F169" s="209" t="s">
        <v>736</v>
      </c>
      <c r="G169" s="206"/>
      <c r="H169" s="210">
        <v>-129.948</v>
      </c>
      <c r="I169" s="211"/>
      <c r="J169" s="206"/>
      <c r="K169" s="206"/>
      <c r="L169" s="212"/>
      <c r="M169" s="213"/>
      <c r="N169" s="214"/>
      <c r="O169" s="214"/>
      <c r="P169" s="214"/>
      <c r="Q169" s="214"/>
      <c r="R169" s="214"/>
      <c r="S169" s="214"/>
      <c r="T169" s="215"/>
      <c r="AT169" s="216" t="s">
        <v>208</v>
      </c>
      <c r="AU169" s="216" t="s">
        <v>89</v>
      </c>
      <c r="AV169" s="12" t="s">
        <v>89</v>
      </c>
      <c r="AW169" s="12" t="s">
        <v>36</v>
      </c>
      <c r="AX169" s="12" t="s">
        <v>80</v>
      </c>
      <c r="AY169" s="216" t="s">
        <v>149</v>
      </c>
    </row>
    <row r="170" spans="2:51" s="14" customFormat="1" ht="11.25">
      <c r="B170" s="227"/>
      <c r="C170" s="228"/>
      <c r="D170" s="207" t="s">
        <v>208</v>
      </c>
      <c r="E170" s="229" t="s">
        <v>103</v>
      </c>
      <c r="F170" s="230" t="s">
        <v>229</v>
      </c>
      <c r="G170" s="228"/>
      <c r="H170" s="231">
        <v>77.11499999999998</v>
      </c>
      <c r="I170" s="232"/>
      <c r="J170" s="228"/>
      <c r="K170" s="228"/>
      <c r="L170" s="233"/>
      <c r="M170" s="234"/>
      <c r="N170" s="235"/>
      <c r="O170" s="235"/>
      <c r="P170" s="235"/>
      <c r="Q170" s="235"/>
      <c r="R170" s="235"/>
      <c r="S170" s="235"/>
      <c r="T170" s="236"/>
      <c r="AT170" s="237" t="s">
        <v>208</v>
      </c>
      <c r="AU170" s="237" t="s">
        <v>89</v>
      </c>
      <c r="AV170" s="14" t="s">
        <v>156</v>
      </c>
      <c r="AW170" s="14" t="s">
        <v>36</v>
      </c>
      <c r="AX170" s="14" t="s">
        <v>21</v>
      </c>
      <c r="AY170" s="237" t="s">
        <v>149</v>
      </c>
    </row>
    <row r="171" spans="2:65" s="1" customFormat="1" ht="24" customHeight="1">
      <c r="B171" s="34"/>
      <c r="C171" s="192" t="s">
        <v>195</v>
      </c>
      <c r="D171" s="192" t="s">
        <v>151</v>
      </c>
      <c r="E171" s="193" t="s">
        <v>356</v>
      </c>
      <c r="F171" s="194" t="s">
        <v>357</v>
      </c>
      <c r="G171" s="195" t="s">
        <v>256</v>
      </c>
      <c r="H171" s="196">
        <v>385.575</v>
      </c>
      <c r="I171" s="197"/>
      <c r="J171" s="198">
        <f>ROUND(I171*H171,2)</f>
        <v>0</v>
      </c>
      <c r="K171" s="194" t="s">
        <v>155</v>
      </c>
      <c r="L171" s="38"/>
      <c r="M171" s="199" t="s">
        <v>1</v>
      </c>
      <c r="N171" s="200" t="s">
        <v>45</v>
      </c>
      <c r="O171" s="66"/>
      <c r="P171" s="201">
        <f>O171*H171</f>
        <v>0</v>
      </c>
      <c r="Q171" s="201">
        <v>0</v>
      </c>
      <c r="R171" s="201">
        <f>Q171*H171</f>
        <v>0</v>
      </c>
      <c r="S171" s="201">
        <v>0</v>
      </c>
      <c r="T171" s="202">
        <f>S171*H171</f>
        <v>0</v>
      </c>
      <c r="AR171" s="203" t="s">
        <v>156</v>
      </c>
      <c r="AT171" s="203" t="s">
        <v>151</v>
      </c>
      <c r="AU171" s="203" t="s">
        <v>89</v>
      </c>
      <c r="AY171" s="17" t="s">
        <v>149</v>
      </c>
      <c r="BE171" s="204">
        <f>IF(N171="základní",J171,0)</f>
        <v>0</v>
      </c>
      <c r="BF171" s="204">
        <f>IF(N171="snížená",J171,0)</f>
        <v>0</v>
      </c>
      <c r="BG171" s="204">
        <f>IF(N171="zákl. přenesená",J171,0)</f>
        <v>0</v>
      </c>
      <c r="BH171" s="204">
        <f>IF(N171="sníž. přenesená",J171,0)</f>
        <v>0</v>
      </c>
      <c r="BI171" s="204">
        <f>IF(N171="nulová",J171,0)</f>
        <v>0</v>
      </c>
      <c r="BJ171" s="17" t="s">
        <v>21</v>
      </c>
      <c r="BK171" s="204">
        <f>ROUND(I171*H171,2)</f>
        <v>0</v>
      </c>
      <c r="BL171" s="17" t="s">
        <v>156</v>
      </c>
      <c r="BM171" s="203" t="s">
        <v>1125</v>
      </c>
    </row>
    <row r="172" spans="2:51" s="12" customFormat="1" ht="11.25">
      <c r="B172" s="205"/>
      <c r="C172" s="206"/>
      <c r="D172" s="207" t="s">
        <v>208</v>
      </c>
      <c r="E172" s="208" t="s">
        <v>1</v>
      </c>
      <c r="F172" s="209" t="s">
        <v>359</v>
      </c>
      <c r="G172" s="206"/>
      <c r="H172" s="210">
        <v>385.575</v>
      </c>
      <c r="I172" s="211"/>
      <c r="J172" s="206"/>
      <c r="K172" s="206"/>
      <c r="L172" s="212"/>
      <c r="M172" s="213"/>
      <c r="N172" s="214"/>
      <c r="O172" s="214"/>
      <c r="P172" s="214"/>
      <c r="Q172" s="214"/>
      <c r="R172" s="214"/>
      <c r="S172" s="214"/>
      <c r="T172" s="215"/>
      <c r="AT172" s="216" t="s">
        <v>208</v>
      </c>
      <c r="AU172" s="216" t="s">
        <v>89</v>
      </c>
      <c r="AV172" s="12" t="s">
        <v>89</v>
      </c>
      <c r="AW172" s="12" t="s">
        <v>36</v>
      </c>
      <c r="AX172" s="12" t="s">
        <v>21</v>
      </c>
      <c r="AY172" s="216" t="s">
        <v>149</v>
      </c>
    </row>
    <row r="173" spans="2:65" s="1" customFormat="1" ht="16.5" customHeight="1">
      <c r="B173" s="34"/>
      <c r="C173" s="192" t="s">
        <v>199</v>
      </c>
      <c r="D173" s="192" t="s">
        <v>151</v>
      </c>
      <c r="E173" s="193" t="s">
        <v>361</v>
      </c>
      <c r="F173" s="194" t="s">
        <v>362</v>
      </c>
      <c r="G173" s="195" t="s">
        <v>256</v>
      </c>
      <c r="H173" s="196">
        <v>77.115</v>
      </c>
      <c r="I173" s="197"/>
      <c r="J173" s="198">
        <f>ROUND(I173*H173,2)</f>
        <v>0</v>
      </c>
      <c r="K173" s="194" t="s">
        <v>155</v>
      </c>
      <c r="L173" s="38"/>
      <c r="M173" s="199" t="s">
        <v>1</v>
      </c>
      <c r="N173" s="200" t="s">
        <v>45</v>
      </c>
      <c r="O173" s="66"/>
      <c r="P173" s="201">
        <f>O173*H173</f>
        <v>0</v>
      </c>
      <c r="Q173" s="201">
        <v>0</v>
      </c>
      <c r="R173" s="201">
        <f>Q173*H173</f>
        <v>0</v>
      </c>
      <c r="S173" s="201">
        <v>0</v>
      </c>
      <c r="T173" s="202">
        <f>S173*H173</f>
        <v>0</v>
      </c>
      <c r="AR173" s="203" t="s">
        <v>156</v>
      </c>
      <c r="AT173" s="203" t="s">
        <v>151</v>
      </c>
      <c r="AU173" s="203" t="s">
        <v>89</v>
      </c>
      <c r="AY173" s="17" t="s">
        <v>149</v>
      </c>
      <c r="BE173" s="204">
        <f>IF(N173="základní",J173,0)</f>
        <v>0</v>
      </c>
      <c r="BF173" s="204">
        <f>IF(N173="snížená",J173,0)</f>
        <v>0</v>
      </c>
      <c r="BG173" s="204">
        <f>IF(N173="zákl. přenesená",J173,0)</f>
        <v>0</v>
      </c>
      <c r="BH173" s="204">
        <f>IF(N173="sníž. přenesená",J173,0)</f>
        <v>0</v>
      </c>
      <c r="BI173" s="204">
        <f>IF(N173="nulová",J173,0)</f>
        <v>0</v>
      </c>
      <c r="BJ173" s="17" t="s">
        <v>21</v>
      </c>
      <c r="BK173" s="204">
        <f>ROUND(I173*H173,2)</f>
        <v>0</v>
      </c>
      <c r="BL173" s="17" t="s">
        <v>156</v>
      </c>
      <c r="BM173" s="203" t="s">
        <v>1126</v>
      </c>
    </row>
    <row r="174" spans="2:51" s="12" customFormat="1" ht="11.25">
      <c r="B174" s="205"/>
      <c r="C174" s="206"/>
      <c r="D174" s="207" t="s">
        <v>208</v>
      </c>
      <c r="E174" s="208" t="s">
        <v>1</v>
      </c>
      <c r="F174" s="209" t="s">
        <v>103</v>
      </c>
      <c r="G174" s="206"/>
      <c r="H174" s="210">
        <v>77.115</v>
      </c>
      <c r="I174" s="211"/>
      <c r="J174" s="206"/>
      <c r="K174" s="206"/>
      <c r="L174" s="212"/>
      <c r="M174" s="213"/>
      <c r="N174" s="214"/>
      <c r="O174" s="214"/>
      <c r="P174" s="214"/>
      <c r="Q174" s="214"/>
      <c r="R174" s="214"/>
      <c r="S174" s="214"/>
      <c r="T174" s="215"/>
      <c r="AT174" s="216" t="s">
        <v>208</v>
      </c>
      <c r="AU174" s="216" t="s">
        <v>89</v>
      </c>
      <c r="AV174" s="12" t="s">
        <v>89</v>
      </c>
      <c r="AW174" s="12" t="s">
        <v>36</v>
      </c>
      <c r="AX174" s="12" t="s">
        <v>21</v>
      </c>
      <c r="AY174" s="216" t="s">
        <v>149</v>
      </c>
    </row>
    <row r="175" spans="2:65" s="1" customFormat="1" ht="24" customHeight="1">
      <c r="B175" s="34"/>
      <c r="C175" s="192" t="s">
        <v>203</v>
      </c>
      <c r="D175" s="192" t="s">
        <v>151</v>
      </c>
      <c r="E175" s="193" t="s">
        <v>365</v>
      </c>
      <c r="F175" s="194" t="s">
        <v>366</v>
      </c>
      <c r="G175" s="195" t="s">
        <v>367</v>
      </c>
      <c r="H175" s="196">
        <v>128.782</v>
      </c>
      <c r="I175" s="197"/>
      <c r="J175" s="198">
        <f>ROUND(I175*H175,2)</f>
        <v>0</v>
      </c>
      <c r="K175" s="194" t="s">
        <v>155</v>
      </c>
      <c r="L175" s="38"/>
      <c r="M175" s="199" t="s">
        <v>1</v>
      </c>
      <c r="N175" s="200" t="s">
        <v>45</v>
      </c>
      <c r="O175" s="66"/>
      <c r="P175" s="201">
        <f>O175*H175</f>
        <v>0</v>
      </c>
      <c r="Q175" s="201">
        <v>0</v>
      </c>
      <c r="R175" s="201">
        <f>Q175*H175</f>
        <v>0</v>
      </c>
      <c r="S175" s="201">
        <v>0</v>
      </c>
      <c r="T175" s="202">
        <f>S175*H175</f>
        <v>0</v>
      </c>
      <c r="AR175" s="203" t="s">
        <v>156</v>
      </c>
      <c r="AT175" s="203" t="s">
        <v>151</v>
      </c>
      <c r="AU175" s="203" t="s">
        <v>89</v>
      </c>
      <c r="AY175" s="17" t="s">
        <v>149</v>
      </c>
      <c r="BE175" s="204">
        <f>IF(N175="základní",J175,0)</f>
        <v>0</v>
      </c>
      <c r="BF175" s="204">
        <f>IF(N175="snížená",J175,0)</f>
        <v>0</v>
      </c>
      <c r="BG175" s="204">
        <f>IF(N175="zákl. přenesená",J175,0)</f>
        <v>0</v>
      </c>
      <c r="BH175" s="204">
        <f>IF(N175="sníž. přenesená",J175,0)</f>
        <v>0</v>
      </c>
      <c r="BI175" s="204">
        <f>IF(N175="nulová",J175,0)</f>
        <v>0</v>
      </c>
      <c r="BJ175" s="17" t="s">
        <v>21</v>
      </c>
      <c r="BK175" s="204">
        <f>ROUND(I175*H175,2)</f>
        <v>0</v>
      </c>
      <c r="BL175" s="17" t="s">
        <v>156</v>
      </c>
      <c r="BM175" s="203" t="s">
        <v>1127</v>
      </c>
    </row>
    <row r="176" spans="2:51" s="12" customFormat="1" ht="11.25">
      <c r="B176" s="205"/>
      <c r="C176" s="206"/>
      <c r="D176" s="207" t="s">
        <v>208</v>
      </c>
      <c r="E176" s="208" t="s">
        <v>1</v>
      </c>
      <c r="F176" s="209" t="s">
        <v>369</v>
      </c>
      <c r="G176" s="206"/>
      <c r="H176" s="210">
        <v>128.782</v>
      </c>
      <c r="I176" s="211"/>
      <c r="J176" s="206"/>
      <c r="K176" s="206"/>
      <c r="L176" s="212"/>
      <c r="M176" s="213"/>
      <c r="N176" s="214"/>
      <c r="O176" s="214"/>
      <c r="P176" s="214"/>
      <c r="Q176" s="214"/>
      <c r="R176" s="214"/>
      <c r="S176" s="214"/>
      <c r="T176" s="215"/>
      <c r="AT176" s="216" t="s">
        <v>208</v>
      </c>
      <c r="AU176" s="216" t="s">
        <v>89</v>
      </c>
      <c r="AV176" s="12" t="s">
        <v>89</v>
      </c>
      <c r="AW176" s="12" t="s">
        <v>36</v>
      </c>
      <c r="AX176" s="12" t="s">
        <v>21</v>
      </c>
      <c r="AY176" s="216" t="s">
        <v>149</v>
      </c>
    </row>
    <row r="177" spans="2:65" s="1" customFormat="1" ht="24" customHeight="1">
      <c r="B177" s="34"/>
      <c r="C177" s="192" t="s">
        <v>8</v>
      </c>
      <c r="D177" s="192" t="s">
        <v>151</v>
      </c>
      <c r="E177" s="193" t="s">
        <v>745</v>
      </c>
      <c r="F177" s="194" t="s">
        <v>746</v>
      </c>
      <c r="G177" s="195" t="s">
        <v>256</v>
      </c>
      <c r="H177" s="196">
        <v>129.948</v>
      </c>
      <c r="I177" s="197"/>
      <c r="J177" s="198">
        <f>ROUND(I177*H177,2)</f>
        <v>0</v>
      </c>
      <c r="K177" s="194" t="s">
        <v>155</v>
      </c>
      <c r="L177" s="38"/>
      <c r="M177" s="199" t="s">
        <v>1</v>
      </c>
      <c r="N177" s="200" t="s">
        <v>45</v>
      </c>
      <c r="O177" s="66"/>
      <c r="P177" s="201">
        <f>O177*H177</f>
        <v>0</v>
      </c>
      <c r="Q177" s="201">
        <v>0</v>
      </c>
      <c r="R177" s="201">
        <f>Q177*H177</f>
        <v>0</v>
      </c>
      <c r="S177" s="201">
        <v>0</v>
      </c>
      <c r="T177" s="202">
        <f>S177*H177</f>
        <v>0</v>
      </c>
      <c r="AR177" s="203" t="s">
        <v>156</v>
      </c>
      <c r="AT177" s="203" t="s">
        <v>151</v>
      </c>
      <c r="AU177" s="203" t="s">
        <v>89</v>
      </c>
      <c r="AY177" s="17" t="s">
        <v>149</v>
      </c>
      <c r="BE177" s="204">
        <f>IF(N177="základní",J177,0)</f>
        <v>0</v>
      </c>
      <c r="BF177" s="204">
        <f>IF(N177="snížená",J177,0)</f>
        <v>0</v>
      </c>
      <c r="BG177" s="204">
        <f>IF(N177="zákl. přenesená",J177,0)</f>
        <v>0</v>
      </c>
      <c r="BH177" s="204">
        <f>IF(N177="sníž. přenesená",J177,0)</f>
        <v>0</v>
      </c>
      <c r="BI177" s="204">
        <f>IF(N177="nulová",J177,0)</f>
        <v>0</v>
      </c>
      <c r="BJ177" s="17" t="s">
        <v>21</v>
      </c>
      <c r="BK177" s="204">
        <f>ROUND(I177*H177,2)</f>
        <v>0</v>
      </c>
      <c r="BL177" s="17" t="s">
        <v>156</v>
      </c>
      <c r="BM177" s="203" t="s">
        <v>1128</v>
      </c>
    </row>
    <row r="178" spans="2:51" s="12" customFormat="1" ht="11.25">
      <c r="B178" s="205"/>
      <c r="C178" s="206"/>
      <c r="D178" s="207" t="s">
        <v>208</v>
      </c>
      <c r="E178" s="208" t="s">
        <v>1</v>
      </c>
      <c r="F178" s="209" t="s">
        <v>1124</v>
      </c>
      <c r="G178" s="206"/>
      <c r="H178" s="210">
        <v>207.063</v>
      </c>
      <c r="I178" s="211"/>
      <c r="J178" s="206"/>
      <c r="K178" s="206"/>
      <c r="L178" s="212"/>
      <c r="M178" s="213"/>
      <c r="N178" s="214"/>
      <c r="O178" s="214"/>
      <c r="P178" s="214"/>
      <c r="Q178" s="214"/>
      <c r="R178" s="214"/>
      <c r="S178" s="214"/>
      <c r="T178" s="215"/>
      <c r="AT178" s="216" t="s">
        <v>208</v>
      </c>
      <c r="AU178" s="216" t="s">
        <v>89</v>
      </c>
      <c r="AV178" s="12" t="s">
        <v>89</v>
      </c>
      <c r="AW178" s="12" t="s">
        <v>36</v>
      </c>
      <c r="AX178" s="12" t="s">
        <v>80</v>
      </c>
      <c r="AY178" s="216" t="s">
        <v>149</v>
      </c>
    </row>
    <row r="179" spans="2:51" s="12" customFormat="1" ht="11.25">
      <c r="B179" s="205"/>
      <c r="C179" s="206"/>
      <c r="D179" s="207" t="s">
        <v>208</v>
      </c>
      <c r="E179" s="208" t="s">
        <v>1</v>
      </c>
      <c r="F179" s="209" t="s">
        <v>1129</v>
      </c>
      <c r="G179" s="206"/>
      <c r="H179" s="210">
        <v>-69.14</v>
      </c>
      <c r="I179" s="211"/>
      <c r="J179" s="206"/>
      <c r="K179" s="206"/>
      <c r="L179" s="212"/>
      <c r="M179" s="213"/>
      <c r="N179" s="214"/>
      <c r="O179" s="214"/>
      <c r="P179" s="214"/>
      <c r="Q179" s="214"/>
      <c r="R179" s="214"/>
      <c r="S179" s="214"/>
      <c r="T179" s="215"/>
      <c r="AT179" s="216" t="s">
        <v>208</v>
      </c>
      <c r="AU179" s="216" t="s">
        <v>89</v>
      </c>
      <c r="AV179" s="12" t="s">
        <v>89</v>
      </c>
      <c r="AW179" s="12" t="s">
        <v>36</v>
      </c>
      <c r="AX179" s="12" t="s">
        <v>80</v>
      </c>
      <c r="AY179" s="216" t="s">
        <v>149</v>
      </c>
    </row>
    <row r="180" spans="2:51" s="12" customFormat="1" ht="11.25">
      <c r="B180" s="205"/>
      <c r="C180" s="206"/>
      <c r="D180" s="207" t="s">
        <v>208</v>
      </c>
      <c r="E180" s="208" t="s">
        <v>1</v>
      </c>
      <c r="F180" s="209" t="s">
        <v>1130</v>
      </c>
      <c r="G180" s="206"/>
      <c r="H180" s="210">
        <v>-6</v>
      </c>
      <c r="I180" s="211"/>
      <c r="J180" s="206"/>
      <c r="K180" s="206"/>
      <c r="L180" s="212"/>
      <c r="M180" s="213"/>
      <c r="N180" s="214"/>
      <c r="O180" s="214"/>
      <c r="P180" s="214"/>
      <c r="Q180" s="214"/>
      <c r="R180" s="214"/>
      <c r="S180" s="214"/>
      <c r="T180" s="215"/>
      <c r="AT180" s="216" t="s">
        <v>208</v>
      </c>
      <c r="AU180" s="216" t="s">
        <v>89</v>
      </c>
      <c r="AV180" s="12" t="s">
        <v>89</v>
      </c>
      <c r="AW180" s="12" t="s">
        <v>36</v>
      </c>
      <c r="AX180" s="12" t="s">
        <v>80</v>
      </c>
      <c r="AY180" s="216" t="s">
        <v>149</v>
      </c>
    </row>
    <row r="181" spans="2:51" s="12" customFormat="1" ht="11.25">
      <c r="B181" s="205"/>
      <c r="C181" s="206"/>
      <c r="D181" s="207" t="s">
        <v>208</v>
      </c>
      <c r="E181" s="208" t="s">
        <v>1</v>
      </c>
      <c r="F181" s="209" t="s">
        <v>1131</v>
      </c>
      <c r="G181" s="206"/>
      <c r="H181" s="210">
        <v>-0.807</v>
      </c>
      <c r="I181" s="211"/>
      <c r="J181" s="206"/>
      <c r="K181" s="206"/>
      <c r="L181" s="212"/>
      <c r="M181" s="213"/>
      <c r="N181" s="214"/>
      <c r="O181" s="214"/>
      <c r="P181" s="214"/>
      <c r="Q181" s="214"/>
      <c r="R181" s="214"/>
      <c r="S181" s="214"/>
      <c r="T181" s="215"/>
      <c r="AT181" s="216" t="s">
        <v>208</v>
      </c>
      <c r="AU181" s="216" t="s">
        <v>89</v>
      </c>
      <c r="AV181" s="12" t="s">
        <v>89</v>
      </c>
      <c r="AW181" s="12" t="s">
        <v>36</v>
      </c>
      <c r="AX181" s="12" t="s">
        <v>80</v>
      </c>
      <c r="AY181" s="216" t="s">
        <v>149</v>
      </c>
    </row>
    <row r="182" spans="2:51" s="12" customFormat="1" ht="11.25">
      <c r="B182" s="205"/>
      <c r="C182" s="206"/>
      <c r="D182" s="207" t="s">
        <v>208</v>
      </c>
      <c r="E182" s="208" t="s">
        <v>1</v>
      </c>
      <c r="F182" s="209" t="s">
        <v>1132</v>
      </c>
      <c r="G182" s="206"/>
      <c r="H182" s="210">
        <v>-1.168</v>
      </c>
      <c r="I182" s="211"/>
      <c r="J182" s="206"/>
      <c r="K182" s="206"/>
      <c r="L182" s="212"/>
      <c r="M182" s="213"/>
      <c r="N182" s="214"/>
      <c r="O182" s="214"/>
      <c r="P182" s="214"/>
      <c r="Q182" s="214"/>
      <c r="R182" s="214"/>
      <c r="S182" s="214"/>
      <c r="T182" s="215"/>
      <c r="AT182" s="216" t="s">
        <v>208</v>
      </c>
      <c r="AU182" s="216" t="s">
        <v>89</v>
      </c>
      <c r="AV182" s="12" t="s">
        <v>89</v>
      </c>
      <c r="AW182" s="12" t="s">
        <v>36</v>
      </c>
      <c r="AX182" s="12" t="s">
        <v>80</v>
      </c>
      <c r="AY182" s="216" t="s">
        <v>149</v>
      </c>
    </row>
    <row r="183" spans="2:51" s="14" customFormat="1" ht="11.25">
      <c r="B183" s="227"/>
      <c r="C183" s="228"/>
      <c r="D183" s="207" t="s">
        <v>208</v>
      </c>
      <c r="E183" s="229" t="s">
        <v>115</v>
      </c>
      <c r="F183" s="230" t="s">
        <v>229</v>
      </c>
      <c r="G183" s="228"/>
      <c r="H183" s="231">
        <v>129.948</v>
      </c>
      <c r="I183" s="232"/>
      <c r="J183" s="228"/>
      <c r="K183" s="228"/>
      <c r="L183" s="233"/>
      <c r="M183" s="234"/>
      <c r="N183" s="235"/>
      <c r="O183" s="235"/>
      <c r="P183" s="235"/>
      <c r="Q183" s="235"/>
      <c r="R183" s="235"/>
      <c r="S183" s="235"/>
      <c r="T183" s="236"/>
      <c r="AT183" s="237" t="s">
        <v>208</v>
      </c>
      <c r="AU183" s="237" t="s">
        <v>89</v>
      </c>
      <c r="AV183" s="14" t="s">
        <v>156</v>
      </c>
      <c r="AW183" s="14" t="s">
        <v>36</v>
      </c>
      <c r="AX183" s="14" t="s">
        <v>21</v>
      </c>
      <c r="AY183" s="237" t="s">
        <v>149</v>
      </c>
    </row>
    <row r="184" spans="2:65" s="1" customFormat="1" ht="24" customHeight="1">
      <c r="B184" s="34"/>
      <c r="C184" s="192" t="s">
        <v>213</v>
      </c>
      <c r="D184" s="192" t="s">
        <v>151</v>
      </c>
      <c r="E184" s="193" t="s">
        <v>1133</v>
      </c>
      <c r="F184" s="194" t="s">
        <v>1134</v>
      </c>
      <c r="G184" s="195" t="s">
        <v>256</v>
      </c>
      <c r="H184" s="196">
        <v>54.61</v>
      </c>
      <c r="I184" s="197"/>
      <c r="J184" s="198">
        <f>ROUND(I184*H184,2)</f>
        <v>0</v>
      </c>
      <c r="K184" s="194" t="s">
        <v>155</v>
      </c>
      <c r="L184" s="38"/>
      <c r="M184" s="199" t="s">
        <v>1</v>
      </c>
      <c r="N184" s="200" t="s">
        <v>45</v>
      </c>
      <c r="O184" s="66"/>
      <c r="P184" s="201">
        <f>O184*H184</f>
        <v>0</v>
      </c>
      <c r="Q184" s="201">
        <v>0</v>
      </c>
      <c r="R184" s="201">
        <f>Q184*H184</f>
        <v>0</v>
      </c>
      <c r="S184" s="201">
        <v>0</v>
      </c>
      <c r="T184" s="202">
        <f>S184*H184</f>
        <v>0</v>
      </c>
      <c r="AR184" s="203" t="s">
        <v>156</v>
      </c>
      <c r="AT184" s="203" t="s">
        <v>151</v>
      </c>
      <c r="AU184" s="203" t="s">
        <v>89</v>
      </c>
      <c r="AY184" s="17" t="s">
        <v>149</v>
      </c>
      <c r="BE184" s="204">
        <f>IF(N184="základní",J184,0)</f>
        <v>0</v>
      </c>
      <c r="BF184" s="204">
        <f>IF(N184="snížená",J184,0)</f>
        <v>0</v>
      </c>
      <c r="BG184" s="204">
        <f>IF(N184="zákl. přenesená",J184,0)</f>
        <v>0</v>
      </c>
      <c r="BH184" s="204">
        <f>IF(N184="sníž. přenesená",J184,0)</f>
        <v>0</v>
      </c>
      <c r="BI184" s="204">
        <f>IF(N184="nulová",J184,0)</f>
        <v>0</v>
      </c>
      <c r="BJ184" s="17" t="s">
        <v>21</v>
      </c>
      <c r="BK184" s="204">
        <f>ROUND(I184*H184,2)</f>
        <v>0</v>
      </c>
      <c r="BL184" s="17" t="s">
        <v>156</v>
      </c>
      <c r="BM184" s="203" t="s">
        <v>1135</v>
      </c>
    </row>
    <row r="185" spans="2:51" s="12" customFormat="1" ht="11.25">
      <c r="B185" s="205"/>
      <c r="C185" s="206"/>
      <c r="D185" s="207" t="s">
        <v>208</v>
      </c>
      <c r="E185" s="208" t="s">
        <v>1</v>
      </c>
      <c r="F185" s="209" t="s">
        <v>1136</v>
      </c>
      <c r="G185" s="206"/>
      <c r="H185" s="210">
        <v>49.61</v>
      </c>
      <c r="I185" s="211"/>
      <c r="J185" s="206"/>
      <c r="K185" s="206"/>
      <c r="L185" s="212"/>
      <c r="M185" s="213"/>
      <c r="N185" s="214"/>
      <c r="O185" s="214"/>
      <c r="P185" s="214"/>
      <c r="Q185" s="214"/>
      <c r="R185" s="214"/>
      <c r="S185" s="214"/>
      <c r="T185" s="215"/>
      <c r="AT185" s="216" t="s">
        <v>208</v>
      </c>
      <c r="AU185" s="216" t="s">
        <v>89</v>
      </c>
      <c r="AV185" s="12" t="s">
        <v>89</v>
      </c>
      <c r="AW185" s="12" t="s">
        <v>36</v>
      </c>
      <c r="AX185" s="12" t="s">
        <v>80</v>
      </c>
      <c r="AY185" s="216" t="s">
        <v>149</v>
      </c>
    </row>
    <row r="186" spans="2:51" s="12" customFormat="1" ht="11.25">
      <c r="B186" s="205"/>
      <c r="C186" s="206"/>
      <c r="D186" s="207" t="s">
        <v>208</v>
      </c>
      <c r="E186" s="208" t="s">
        <v>1</v>
      </c>
      <c r="F186" s="209" t="s">
        <v>1137</v>
      </c>
      <c r="G186" s="206"/>
      <c r="H186" s="210">
        <v>5</v>
      </c>
      <c r="I186" s="211"/>
      <c r="J186" s="206"/>
      <c r="K186" s="206"/>
      <c r="L186" s="212"/>
      <c r="M186" s="213"/>
      <c r="N186" s="214"/>
      <c r="O186" s="214"/>
      <c r="P186" s="214"/>
      <c r="Q186" s="214"/>
      <c r="R186" s="214"/>
      <c r="S186" s="214"/>
      <c r="T186" s="215"/>
      <c r="AT186" s="216" t="s">
        <v>208</v>
      </c>
      <c r="AU186" s="216" t="s">
        <v>89</v>
      </c>
      <c r="AV186" s="12" t="s">
        <v>89</v>
      </c>
      <c r="AW186" s="12" t="s">
        <v>36</v>
      </c>
      <c r="AX186" s="12" t="s">
        <v>80</v>
      </c>
      <c r="AY186" s="216" t="s">
        <v>149</v>
      </c>
    </row>
    <row r="187" spans="2:51" s="14" customFormat="1" ht="11.25">
      <c r="B187" s="227"/>
      <c r="C187" s="228"/>
      <c r="D187" s="207" t="s">
        <v>208</v>
      </c>
      <c r="E187" s="229" t="s">
        <v>1068</v>
      </c>
      <c r="F187" s="230" t="s">
        <v>229</v>
      </c>
      <c r="G187" s="228"/>
      <c r="H187" s="231">
        <v>54.61</v>
      </c>
      <c r="I187" s="232"/>
      <c r="J187" s="228"/>
      <c r="K187" s="228"/>
      <c r="L187" s="233"/>
      <c r="M187" s="234"/>
      <c r="N187" s="235"/>
      <c r="O187" s="235"/>
      <c r="P187" s="235"/>
      <c r="Q187" s="235"/>
      <c r="R187" s="235"/>
      <c r="S187" s="235"/>
      <c r="T187" s="236"/>
      <c r="AT187" s="237" t="s">
        <v>208</v>
      </c>
      <c r="AU187" s="237" t="s">
        <v>89</v>
      </c>
      <c r="AV187" s="14" t="s">
        <v>156</v>
      </c>
      <c r="AW187" s="14" t="s">
        <v>36</v>
      </c>
      <c r="AX187" s="14" t="s">
        <v>21</v>
      </c>
      <c r="AY187" s="237" t="s">
        <v>149</v>
      </c>
    </row>
    <row r="188" spans="2:65" s="1" customFormat="1" ht="16.5" customHeight="1">
      <c r="B188" s="34"/>
      <c r="C188" s="238" t="s">
        <v>217</v>
      </c>
      <c r="D188" s="238" t="s">
        <v>450</v>
      </c>
      <c r="E188" s="239" t="s">
        <v>1138</v>
      </c>
      <c r="F188" s="240" t="s">
        <v>1139</v>
      </c>
      <c r="G188" s="241" t="s">
        <v>367</v>
      </c>
      <c r="H188" s="242">
        <v>109.22</v>
      </c>
      <c r="I188" s="243"/>
      <c r="J188" s="244">
        <f>ROUND(I188*H188,2)</f>
        <v>0</v>
      </c>
      <c r="K188" s="240" t="s">
        <v>155</v>
      </c>
      <c r="L188" s="245"/>
      <c r="M188" s="246" t="s">
        <v>1</v>
      </c>
      <c r="N188" s="247" t="s">
        <v>45</v>
      </c>
      <c r="O188" s="66"/>
      <c r="P188" s="201">
        <f>O188*H188</f>
        <v>0</v>
      </c>
      <c r="Q188" s="201">
        <v>1</v>
      </c>
      <c r="R188" s="201">
        <f>Q188*H188</f>
        <v>109.22</v>
      </c>
      <c r="S188" s="201">
        <v>0</v>
      </c>
      <c r="T188" s="202">
        <f>S188*H188</f>
        <v>0</v>
      </c>
      <c r="AR188" s="203" t="s">
        <v>180</v>
      </c>
      <c r="AT188" s="203" t="s">
        <v>450</v>
      </c>
      <c r="AU188" s="203" t="s">
        <v>89</v>
      </c>
      <c r="AY188" s="17" t="s">
        <v>149</v>
      </c>
      <c r="BE188" s="204">
        <f>IF(N188="základní",J188,0)</f>
        <v>0</v>
      </c>
      <c r="BF188" s="204">
        <f>IF(N188="snížená",J188,0)</f>
        <v>0</v>
      </c>
      <c r="BG188" s="204">
        <f>IF(N188="zákl. přenesená",J188,0)</f>
        <v>0</v>
      </c>
      <c r="BH188" s="204">
        <f>IF(N188="sníž. přenesená",J188,0)</f>
        <v>0</v>
      </c>
      <c r="BI188" s="204">
        <f>IF(N188="nulová",J188,0)</f>
        <v>0</v>
      </c>
      <c r="BJ188" s="17" t="s">
        <v>21</v>
      </c>
      <c r="BK188" s="204">
        <f>ROUND(I188*H188,2)</f>
        <v>0</v>
      </c>
      <c r="BL188" s="17" t="s">
        <v>156</v>
      </c>
      <c r="BM188" s="203" t="s">
        <v>1140</v>
      </c>
    </row>
    <row r="189" spans="2:51" s="12" customFormat="1" ht="11.25">
      <c r="B189" s="205"/>
      <c r="C189" s="206"/>
      <c r="D189" s="207" t="s">
        <v>208</v>
      </c>
      <c r="E189" s="206"/>
      <c r="F189" s="209" t="s">
        <v>1141</v>
      </c>
      <c r="G189" s="206"/>
      <c r="H189" s="210">
        <v>109.22</v>
      </c>
      <c r="I189" s="211"/>
      <c r="J189" s="206"/>
      <c r="K189" s="206"/>
      <c r="L189" s="212"/>
      <c r="M189" s="213"/>
      <c r="N189" s="214"/>
      <c r="O189" s="214"/>
      <c r="P189" s="214"/>
      <c r="Q189" s="214"/>
      <c r="R189" s="214"/>
      <c r="S189" s="214"/>
      <c r="T189" s="215"/>
      <c r="AT189" s="216" t="s">
        <v>208</v>
      </c>
      <c r="AU189" s="216" t="s">
        <v>89</v>
      </c>
      <c r="AV189" s="12" t="s">
        <v>89</v>
      </c>
      <c r="AW189" s="12" t="s">
        <v>4</v>
      </c>
      <c r="AX189" s="12" t="s">
        <v>21</v>
      </c>
      <c r="AY189" s="216" t="s">
        <v>149</v>
      </c>
    </row>
    <row r="190" spans="2:63" s="11" customFormat="1" ht="22.5" customHeight="1">
      <c r="B190" s="176"/>
      <c r="C190" s="177"/>
      <c r="D190" s="178" t="s">
        <v>79</v>
      </c>
      <c r="E190" s="190" t="s">
        <v>161</v>
      </c>
      <c r="F190" s="190" t="s">
        <v>839</v>
      </c>
      <c r="G190" s="177"/>
      <c r="H190" s="177"/>
      <c r="I190" s="180"/>
      <c r="J190" s="191">
        <f>BK190</f>
        <v>0</v>
      </c>
      <c r="K190" s="177"/>
      <c r="L190" s="182"/>
      <c r="M190" s="183"/>
      <c r="N190" s="184"/>
      <c r="O190" s="184"/>
      <c r="P190" s="185">
        <f>P191</f>
        <v>0</v>
      </c>
      <c r="Q190" s="184"/>
      <c r="R190" s="185">
        <f>R191</f>
        <v>0</v>
      </c>
      <c r="S190" s="184"/>
      <c r="T190" s="186">
        <f>T191</f>
        <v>0</v>
      </c>
      <c r="AR190" s="187" t="s">
        <v>21</v>
      </c>
      <c r="AT190" s="188" t="s">
        <v>79</v>
      </c>
      <c r="AU190" s="188" t="s">
        <v>21</v>
      </c>
      <c r="AY190" s="187" t="s">
        <v>149</v>
      </c>
      <c r="BK190" s="189">
        <f>BK191</f>
        <v>0</v>
      </c>
    </row>
    <row r="191" spans="2:65" s="1" customFormat="1" ht="16.5" customHeight="1">
      <c r="B191" s="34"/>
      <c r="C191" s="192" t="s">
        <v>221</v>
      </c>
      <c r="D191" s="192" t="s">
        <v>151</v>
      </c>
      <c r="E191" s="193" t="s">
        <v>1142</v>
      </c>
      <c r="F191" s="194" t="s">
        <v>1143</v>
      </c>
      <c r="G191" s="195" t="s">
        <v>484</v>
      </c>
      <c r="H191" s="196">
        <v>92</v>
      </c>
      <c r="I191" s="197"/>
      <c r="J191" s="198">
        <f>ROUND(I191*H191,2)</f>
        <v>0</v>
      </c>
      <c r="K191" s="194" t="s">
        <v>155</v>
      </c>
      <c r="L191" s="38"/>
      <c r="M191" s="199" t="s">
        <v>1</v>
      </c>
      <c r="N191" s="200" t="s">
        <v>45</v>
      </c>
      <c r="O191" s="66"/>
      <c r="P191" s="201">
        <f>O191*H191</f>
        <v>0</v>
      </c>
      <c r="Q191" s="201">
        <v>0</v>
      </c>
      <c r="R191" s="201">
        <f>Q191*H191</f>
        <v>0</v>
      </c>
      <c r="S191" s="201">
        <v>0</v>
      </c>
      <c r="T191" s="202">
        <f>S191*H191</f>
        <v>0</v>
      </c>
      <c r="AR191" s="203" t="s">
        <v>156</v>
      </c>
      <c r="AT191" s="203" t="s">
        <v>151</v>
      </c>
      <c r="AU191" s="203" t="s">
        <v>89</v>
      </c>
      <c r="AY191" s="17" t="s">
        <v>149</v>
      </c>
      <c r="BE191" s="204">
        <f>IF(N191="základní",J191,0)</f>
        <v>0</v>
      </c>
      <c r="BF191" s="204">
        <f>IF(N191="snížená",J191,0)</f>
        <v>0</v>
      </c>
      <c r="BG191" s="204">
        <f>IF(N191="zákl. přenesená",J191,0)</f>
        <v>0</v>
      </c>
      <c r="BH191" s="204">
        <f>IF(N191="sníž. přenesená",J191,0)</f>
        <v>0</v>
      </c>
      <c r="BI191" s="204">
        <f>IF(N191="nulová",J191,0)</f>
        <v>0</v>
      </c>
      <c r="BJ191" s="17" t="s">
        <v>21</v>
      </c>
      <c r="BK191" s="204">
        <f>ROUND(I191*H191,2)</f>
        <v>0</v>
      </c>
      <c r="BL191" s="17" t="s">
        <v>156</v>
      </c>
      <c r="BM191" s="203" t="s">
        <v>1144</v>
      </c>
    </row>
    <row r="192" spans="2:63" s="11" customFormat="1" ht="22.5" customHeight="1">
      <c r="B192" s="176"/>
      <c r="C192" s="177"/>
      <c r="D192" s="178" t="s">
        <v>79</v>
      </c>
      <c r="E192" s="190" t="s">
        <v>156</v>
      </c>
      <c r="F192" s="190" t="s">
        <v>915</v>
      </c>
      <c r="G192" s="177"/>
      <c r="H192" s="177"/>
      <c r="I192" s="180"/>
      <c r="J192" s="191">
        <f>BK192</f>
        <v>0</v>
      </c>
      <c r="K192" s="177"/>
      <c r="L192" s="182"/>
      <c r="M192" s="183"/>
      <c r="N192" s="184"/>
      <c r="O192" s="184"/>
      <c r="P192" s="185">
        <f>SUM(P193:P196)</f>
        <v>0</v>
      </c>
      <c r="Q192" s="184"/>
      <c r="R192" s="185">
        <f>SUM(R193:R196)</f>
        <v>0</v>
      </c>
      <c r="S192" s="184"/>
      <c r="T192" s="186">
        <f>SUM(T193:T196)</f>
        <v>0</v>
      </c>
      <c r="AR192" s="187" t="s">
        <v>21</v>
      </c>
      <c r="AT192" s="188" t="s">
        <v>79</v>
      </c>
      <c r="AU192" s="188" t="s">
        <v>21</v>
      </c>
      <c r="AY192" s="187" t="s">
        <v>149</v>
      </c>
      <c r="BK192" s="189">
        <f>SUM(BK193:BK196)</f>
        <v>0</v>
      </c>
    </row>
    <row r="193" spans="2:65" s="1" customFormat="1" ht="24" customHeight="1">
      <c r="B193" s="34"/>
      <c r="C193" s="192" t="s">
        <v>230</v>
      </c>
      <c r="D193" s="192" t="s">
        <v>151</v>
      </c>
      <c r="E193" s="193" t="s">
        <v>1145</v>
      </c>
      <c r="F193" s="194" t="s">
        <v>1146</v>
      </c>
      <c r="G193" s="195" t="s">
        <v>256</v>
      </c>
      <c r="H193" s="196">
        <v>14.53</v>
      </c>
      <c r="I193" s="197"/>
      <c r="J193" s="198">
        <f>ROUND(I193*H193,2)</f>
        <v>0</v>
      </c>
      <c r="K193" s="194" t="s">
        <v>155</v>
      </c>
      <c r="L193" s="38"/>
      <c r="M193" s="199" t="s">
        <v>1</v>
      </c>
      <c r="N193" s="200" t="s">
        <v>45</v>
      </c>
      <c r="O193" s="66"/>
      <c r="P193" s="201">
        <f>O193*H193</f>
        <v>0</v>
      </c>
      <c r="Q193" s="201">
        <v>0</v>
      </c>
      <c r="R193" s="201">
        <f>Q193*H193</f>
        <v>0</v>
      </c>
      <c r="S193" s="201">
        <v>0</v>
      </c>
      <c r="T193" s="202">
        <f>S193*H193</f>
        <v>0</v>
      </c>
      <c r="AR193" s="203" t="s">
        <v>156</v>
      </c>
      <c r="AT193" s="203" t="s">
        <v>151</v>
      </c>
      <c r="AU193" s="203" t="s">
        <v>89</v>
      </c>
      <c r="AY193" s="17" t="s">
        <v>149</v>
      </c>
      <c r="BE193" s="204">
        <f>IF(N193="základní",J193,0)</f>
        <v>0</v>
      </c>
      <c r="BF193" s="204">
        <f>IF(N193="snížená",J193,0)</f>
        <v>0</v>
      </c>
      <c r="BG193" s="204">
        <f>IF(N193="zákl. přenesená",J193,0)</f>
        <v>0</v>
      </c>
      <c r="BH193" s="204">
        <f>IF(N193="sníž. přenesená",J193,0)</f>
        <v>0</v>
      </c>
      <c r="BI193" s="204">
        <f>IF(N193="nulová",J193,0)</f>
        <v>0</v>
      </c>
      <c r="BJ193" s="17" t="s">
        <v>21</v>
      </c>
      <c r="BK193" s="204">
        <f>ROUND(I193*H193,2)</f>
        <v>0</v>
      </c>
      <c r="BL193" s="17" t="s">
        <v>156</v>
      </c>
      <c r="BM193" s="203" t="s">
        <v>1147</v>
      </c>
    </row>
    <row r="194" spans="2:51" s="12" customFormat="1" ht="11.25">
      <c r="B194" s="205"/>
      <c r="C194" s="206"/>
      <c r="D194" s="207" t="s">
        <v>208</v>
      </c>
      <c r="E194" s="208" t="s">
        <v>1</v>
      </c>
      <c r="F194" s="209" t="s">
        <v>1148</v>
      </c>
      <c r="G194" s="206"/>
      <c r="H194" s="210">
        <v>13.53</v>
      </c>
      <c r="I194" s="211"/>
      <c r="J194" s="206"/>
      <c r="K194" s="206"/>
      <c r="L194" s="212"/>
      <c r="M194" s="213"/>
      <c r="N194" s="214"/>
      <c r="O194" s="214"/>
      <c r="P194" s="214"/>
      <c r="Q194" s="214"/>
      <c r="R194" s="214"/>
      <c r="S194" s="214"/>
      <c r="T194" s="215"/>
      <c r="AT194" s="216" t="s">
        <v>208</v>
      </c>
      <c r="AU194" s="216" t="s">
        <v>89</v>
      </c>
      <c r="AV194" s="12" t="s">
        <v>89</v>
      </c>
      <c r="AW194" s="12" t="s">
        <v>36</v>
      </c>
      <c r="AX194" s="12" t="s">
        <v>80</v>
      </c>
      <c r="AY194" s="216" t="s">
        <v>149</v>
      </c>
    </row>
    <row r="195" spans="2:51" s="12" customFormat="1" ht="11.25">
      <c r="B195" s="205"/>
      <c r="C195" s="206"/>
      <c r="D195" s="207" t="s">
        <v>208</v>
      </c>
      <c r="E195" s="208" t="s">
        <v>1</v>
      </c>
      <c r="F195" s="209" t="s">
        <v>1149</v>
      </c>
      <c r="G195" s="206"/>
      <c r="H195" s="210">
        <v>1</v>
      </c>
      <c r="I195" s="211"/>
      <c r="J195" s="206"/>
      <c r="K195" s="206"/>
      <c r="L195" s="212"/>
      <c r="M195" s="213"/>
      <c r="N195" s="214"/>
      <c r="O195" s="214"/>
      <c r="P195" s="214"/>
      <c r="Q195" s="214"/>
      <c r="R195" s="214"/>
      <c r="S195" s="214"/>
      <c r="T195" s="215"/>
      <c r="AT195" s="216" t="s">
        <v>208</v>
      </c>
      <c r="AU195" s="216" t="s">
        <v>89</v>
      </c>
      <c r="AV195" s="12" t="s">
        <v>89</v>
      </c>
      <c r="AW195" s="12" t="s">
        <v>36</v>
      </c>
      <c r="AX195" s="12" t="s">
        <v>80</v>
      </c>
      <c r="AY195" s="216" t="s">
        <v>149</v>
      </c>
    </row>
    <row r="196" spans="2:51" s="14" customFormat="1" ht="11.25">
      <c r="B196" s="227"/>
      <c r="C196" s="228"/>
      <c r="D196" s="207" t="s">
        <v>208</v>
      </c>
      <c r="E196" s="229" t="s">
        <v>1070</v>
      </c>
      <c r="F196" s="230" t="s">
        <v>229</v>
      </c>
      <c r="G196" s="228"/>
      <c r="H196" s="231">
        <v>14.53</v>
      </c>
      <c r="I196" s="232"/>
      <c r="J196" s="228"/>
      <c r="K196" s="228"/>
      <c r="L196" s="233"/>
      <c r="M196" s="234"/>
      <c r="N196" s="235"/>
      <c r="O196" s="235"/>
      <c r="P196" s="235"/>
      <c r="Q196" s="235"/>
      <c r="R196" s="235"/>
      <c r="S196" s="235"/>
      <c r="T196" s="236"/>
      <c r="AT196" s="237" t="s">
        <v>208</v>
      </c>
      <c r="AU196" s="237" t="s">
        <v>89</v>
      </c>
      <c r="AV196" s="14" t="s">
        <v>156</v>
      </c>
      <c r="AW196" s="14" t="s">
        <v>36</v>
      </c>
      <c r="AX196" s="14" t="s">
        <v>21</v>
      </c>
      <c r="AY196" s="237" t="s">
        <v>149</v>
      </c>
    </row>
    <row r="197" spans="2:63" s="11" customFormat="1" ht="22.5" customHeight="1">
      <c r="B197" s="176"/>
      <c r="C197" s="177"/>
      <c r="D197" s="178" t="s">
        <v>79</v>
      </c>
      <c r="E197" s="190" t="s">
        <v>168</v>
      </c>
      <c r="F197" s="190" t="s">
        <v>397</v>
      </c>
      <c r="G197" s="177"/>
      <c r="H197" s="177"/>
      <c r="I197" s="180"/>
      <c r="J197" s="191">
        <f>BK197</f>
        <v>0</v>
      </c>
      <c r="K197" s="177"/>
      <c r="L197" s="182"/>
      <c r="M197" s="183"/>
      <c r="N197" s="184"/>
      <c r="O197" s="184"/>
      <c r="P197" s="185">
        <f>SUM(P198:P207)</f>
        <v>0</v>
      </c>
      <c r="Q197" s="184"/>
      <c r="R197" s="185">
        <f>SUM(R198:R207)</f>
        <v>0.008662</v>
      </c>
      <c r="S197" s="184"/>
      <c r="T197" s="186">
        <f>SUM(T198:T207)</f>
        <v>0</v>
      </c>
      <c r="AR197" s="187" t="s">
        <v>21</v>
      </c>
      <c r="AT197" s="188" t="s">
        <v>79</v>
      </c>
      <c r="AU197" s="188" t="s">
        <v>21</v>
      </c>
      <c r="AY197" s="187" t="s">
        <v>149</v>
      </c>
      <c r="BK197" s="189">
        <f>SUM(BK198:BK207)</f>
        <v>0</v>
      </c>
    </row>
    <row r="198" spans="2:65" s="1" customFormat="1" ht="16.5" customHeight="1">
      <c r="B198" s="34"/>
      <c r="C198" s="192" t="s">
        <v>236</v>
      </c>
      <c r="D198" s="192" t="s">
        <v>151</v>
      </c>
      <c r="E198" s="193" t="s">
        <v>1150</v>
      </c>
      <c r="F198" s="194" t="s">
        <v>1151</v>
      </c>
      <c r="G198" s="195" t="s">
        <v>206</v>
      </c>
      <c r="H198" s="196">
        <v>6.1</v>
      </c>
      <c r="I198" s="197"/>
      <c r="J198" s="198">
        <f>ROUND(I198*H198,2)</f>
        <v>0</v>
      </c>
      <c r="K198" s="194" t="s">
        <v>155</v>
      </c>
      <c r="L198" s="38"/>
      <c r="M198" s="199" t="s">
        <v>1</v>
      </c>
      <c r="N198" s="200" t="s">
        <v>45</v>
      </c>
      <c r="O198" s="66"/>
      <c r="P198" s="201">
        <f>O198*H198</f>
        <v>0</v>
      </c>
      <c r="Q198" s="201">
        <v>0</v>
      </c>
      <c r="R198" s="201">
        <f>Q198*H198</f>
        <v>0</v>
      </c>
      <c r="S198" s="201">
        <v>0</v>
      </c>
      <c r="T198" s="202">
        <f>S198*H198</f>
        <v>0</v>
      </c>
      <c r="AR198" s="203" t="s">
        <v>156</v>
      </c>
      <c r="AT198" s="203" t="s">
        <v>151</v>
      </c>
      <c r="AU198" s="203" t="s">
        <v>89</v>
      </c>
      <c r="AY198" s="17" t="s">
        <v>149</v>
      </c>
      <c r="BE198" s="204">
        <f>IF(N198="základní",J198,0)</f>
        <v>0</v>
      </c>
      <c r="BF198" s="204">
        <f>IF(N198="snížená",J198,0)</f>
        <v>0</v>
      </c>
      <c r="BG198" s="204">
        <f>IF(N198="zákl. přenesená",J198,0)</f>
        <v>0</v>
      </c>
      <c r="BH198" s="204">
        <f>IF(N198="sníž. přenesená",J198,0)</f>
        <v>0</v>
      </c>
      <c r="BI198" s="204">
        <f>IF(N198="nulová",J198,0)</f>
        <v>0</v>
      </c>
      <c r="BJ198" s="17" t="s">
        <v>21</v>
      </c>
      <c r="BK198" s="204">
        <f>ROUND(I198*H198,2)</f>
        <v>0</v>
      </c>
      <c r="BL198" s="17" t="s">
        <v>156</v>
      </c>
      <c r="BM198" s="203" t="s">
        <v>1152</v>
      </c>
    </row>
    <row r="199" spans="2:51" s="12" customFormat="1" ht="11.25">
      <c r="B199" s="205"/>
      <c r="C199" s="206"/>
      <c r="D199" s="207" t="s">
        <v>208</v>
      </c>
      <c r="E199" s="208" t="s">
        <v>1</v>
      </c>
      <c r="F199" s="209" t="s">
        <v>1065</v>
      </c>
      <c r="G199" s="206"/>
      <c r="H199" s="210">
        <v>6.1</v>
      </c>
      <c r="I199" s="211"/>
      <c r="J199" s="206"/>
      <c r="K199" s="206"/>
      <c r="L199" s="212"/>
      <c r="M199" s="213"/>
      <c r="N199" s="214"/>
      <c r="O199" s="214"/>
      <c r="P199" s="214"/>
      <c r="Q199" s="214"/>
      <c r="R199" s="214"/>
      <c r="S199" s="214"/>
      <c r="T199" s="215"/>
      <c r="AT199" s="216" t="s">
        <v>208</v>
      </c>
      <c r="AU199" s="216" t="s">
        <v>89</v>
      </c>
      <c r="AV199" s="12" t="s">
        <v>89</v>
      </c>
      <c r="AW199" s="12" t="s">
        <v>36</v>
      </c>
      <c r="AX199" s="12" t="s">
        <v>21</v>
      </c>
      <c r="AY199" s="216" t="s">
        <v>149</v>
      </c>
    </row>
    <row r="200" spans="2:65" s="1" customFormat="1" ht="24" customHeight="1">
      <c r="B200" s="34"/>
      <c r="C200" s="192" t="s">
        <v>7</v>
      </c>
      <c r="D200" s="192" t="s">
        <v>151</v>
      </c>
      <c r="E200" s="193" t="s">
        <v>1153</v>
      </c>
      <c r="F200" s="194" t="s">
        <v>1154</v>
      </c>
      <c r="G200" s="195" t="s">
        <v>206</v>
      </c>
      <c r="H200" s="196">
        <v>6.1</v>
      </c>
      <c r="I200" s="197"/>
      <c r="J200" s="198">
        <f>ROUND(I200*H200,2)</f>
        <v>0</v>
      </c>
      <c r="K200" s="194" t="s">
        <v>155</v>
      </c>
      <c r="L200" s="38"/>
      <c r="M200" s="199" t="s">
        <v>1</v>
      </c>
      <c r="N200" s="200" t="s">
        <v>45</v>
      </c>
      <c r="O200" s="66"/>
      <c r="P200" s="201">
        <f>O200*H200</f>
        <v>0</v>
      </c>
      <c r="Q200" s="201">
        <v>0</v>
      </c>
      <c r="R200" s="201">
        <f>Q200*H200</f>
        <v>0</v>
      </c>
      <c r="S200" s="201">
        <v>0</v>
      </c>
      <c r="T200" s="202">
        <f>S200*H200</f>
        <v>0</v>
      </c>
      <c r="AR200" s="203" t="s">
        <v>156</v>
      </c>
      <c r="AT200" s="203" t="s">
        <v>151</v>
      </c>
      <c r="AU200" s="203" t="s">
        <v>89</v>
      </c>
      <c r="AY200" s="17" t="s">
        <v>149</v>
      </c>
      <c r="BE200" s="204">
        <f>IF(N200="základní",J200,0)</f>
        <v>0</v>
      </c>
      <c r="BF200" s="204">
        <f>IF(N200="snížená",J200,0)</f>
        <v>0</v>
      </c>
      <c r="BG200" s="204">
        <f>IF(N200="zákl. přenesená",J200,0)</f>
        <v>0</v>
      </c>
      <c r="BH200" s="204">
        <f>IF(N200="sníž. přenesená",J200,0)</f>
        <v>0</v>
      </c>
      <c r="BI200" s="204">
        <f>IF(N200="nulová",J200,0)</f>
        <v>0</v>
      </c>
      <c r="BJ200" s="17" t="s">
        <v>21</v>
      </c>
      <c r="BK200" s="204">
        <f>ROUND(I200*H200,2)</f>
        <v>0</v>
      </c>
      <c r="BL200" s="17" t="s">
        <v>156</v>
      </c>
      <c r="BM200" s="203" t="s">
        <v>1155</v>
      </c>
    </row>
    <row r="201" spans="2:51" s="12" customFormat="1" ht="11.25">
      <c r="B201" s="205"/>
      <c r="C201" s="206"/>
      <c r="D201" s="207" t="s">
        <v>208</v>
      </c>
      <c r="E201" s="208" t="s">
        <v>1</v>
      </c>
      <c r="F201" s="209" t="s">
        <v>1065</v>
      </c>
      <c r="G201" s="206"/>
      <c r="H201" s="210">
        <v>6.1</v>
      </c>
      <c r="I201" s="211"/>
      <c r="J201" s="206"/>
      <c r="K201" s="206"/>
      <c r="L201" s="212"/>
      <c r="M201" s="213"/>
      <c r="N201" s="214"/>
      <c r="O201" s="214"/>
      <c r="P201" s="214"/>
      <c r="Q201" s="214"/>
      <c r="R201" s="214"/>
      <c r="S201" s="214"/>
      <c r="T201" s="215"/>
      <c r="AT201" s="216" t="s">
        <v>208</v>
      </c>
      <c r="AU201" s="216" t="s">
        <v>89</v>
      </c>
      <c r="AV201" s="12" t="s">
        <v>89</v>
      </c>
      <c r="AW201" s="12" t="s">
        <v>36</v>
      </c>
      <c r="AX201" s="12" t="s">
        <v>21</v>
      </c>
      <c r="AY201" s="216" t="s">
        <v>149</v>
      </c>
    </row>
    <row r="202" spans="2:65" s="1" customFormat="1" ht="24" customHeight="1">
      <c r="B202" s="34"/>
      <c r="C202" s="192" t="s">
        <v>244</v>
      </c>
      <c r="D202" s="192" t="s">
        <v>151</v>
      </c>
      <c r="E202" s="193" t="s">
        <v>1156</v>
      </c>
      <c r="F202" s="194" t="s">
        <v>1157</v>
      </c>
      <c r="G202" s="195" t="s">
        <v>206</v>
      </c>
      <c r="H202" s="196">
        <v>12.2</v>
      </c>
      <c r="I202" s="197"/>
      <c r="J202" s="198">
        <f>ROUND(I202*H202,2)</f>
        <v>0</v>
      </c>
      <c r="K202" s="194" t="s">
        <v>155</v>
      </c>
      <c r="L202" s="38"/>
      <c r="M202" s="199" t="s">
        <v>1</v>
      </c>
      <c r="N202" s="200" t="s">
        <v>45</v>
      </c>
      <c r="O202" s="66"/>
      <c r="P202" s="201">
        <f>O202*H202</f>
        <v>0</v>
      </c>
      <c r="Q202" s="201">
        <v>0.00071</v>
      </c>
      <c r="R202" s="201">
        <f>Q202*H202</f>
        <v>0.008662</v>
      </c>
      <c r="S202" s="201">
        <v>0</v>
      </c>
      <c r="T202" s="202">
        <f>S202*H202</f>
        <v>0</v>
      </c>
      <c r="AR202" s="203" t="s">
        <v>156</v>
      </c>
      <c r="AT202" s="203" t="s">
        <v>151</v>
      </c>
      <c r="AU202" s="203" t="s">
        <v>89</v>
      </c>
      <c r="AY202" s="17" t="s">
        <v>149</v>
      </c>
      <c r="BE202" s="204">
        <f>IF(N202="základní",J202,0)</f>
        <v>0</v>
      </c>
      <c r="BF202" s="204">
        <f>IF(N202="snížená",J202,0)</f>
        <v>0</v>
      </c>
      <c r="BG202" s="204">
        <f>IF(N202="zákl. přenesená",J202,0)</f>
        <v>0</v>
      </c>
      <c r="BH202" s="204">
        <f>IF(N202="sníž. přenesená",J202,0)</f>
        <v>0</v>
      </c>
      <c r="BI202" s="204">
        <f>IF(N202="nulová",J202,0)</f>
        <v>0</v>
      </c>
      <c r="BJ202" s="17" t="s">
        <v>21</v>
      </c>
      <c r="BK202" s="204">
        <f>ROUND(I202*H202,2)</f>
        <v>0</v>
      </c>
      <c r="BL202" s="17" t="s">
        <v>156</v>
      </c>
      <c r="BM202" s="203" t="s">
        <v>1158</v>
      </c>
    </row>
    <row r="203" spans="2:51" s="12" customFormat="1" ht="11.25">
      <c r="B203" s="205"/>
      <c r="C203" s="206"/>
      <c r="D203" s="207" t="s">
        <v>208</v>
      </c>
      <c r="E203" s="208" t="s">
        <v>1</v>
      </c>
      <c r="F203" s="209" t="s">
        <v>1159</v>
      </c>
      <c r="G203" s="206"/>
      <c r="H203" s="210">
        <v>12.2</v>
      </c>
      <c r="I203" s="211"/>
      <c r="J203" s="206"/>
      <c r="K203" s="206"/>
      <c r="L203" s="212"/>
      <c r="M203" s="213"/>
      <c r="N203" s="214"/>
      <c r="O203" s="214"/>
      <c r="P203" s="214"/>
      <c r="Q203" s="214"/>
      <c r="R203" s="214"/>
      <c r="S203" s="214"/>
      <c r="T203" s="215"/>
      <c r="AT203" s="216" t="s">
        <v>208</v>
      </c>
      <c r="AU203" s="216" t="s">
        <v>89</v>
      </c>
      <c r="AV203" s="12" t="s">
        <v>89</v>
      </c>
      <c r="AW203" s="12" t="s">
        <v>36</v>
      </c>
      <c r="AX203" s="12" t="s">
        <v>21</v>
      </c>
      <c r="AY203" s="216" t="s">
        <v>149</v>
      </c>
    </row>
    <row r="204" spans="2:65" s="1" customFormat="1" ht="24" customHeight="1">
      <c r="B204" s="34"/>
      <c r="C204" s="192" t="s">
        <v>248</v>
      </c>
      <c r="D204" s="192" t="s">
        <v>151</v>
      </c>
      <c r="E204" s="193" t="s">
        <v>434</v>
      </c>
      <c r="F204" s="194" t="s">
        <v>435</v>
      </c>
      <c r="G204" s="195" t="s">
        <v>206</v>
      </c>
      <c r="H204" s="196">
        <v>6.1</v>
      </c>
      <c r="I204" s="197"/>
      <c r="J204" s="198">
        <f>ROUND(I204*H204,2)</f>
        <v>0</v>
      </c>
      <c r="K204" s="194" t="s">
        <v>155</v>
      </c>
      <c r="L204" s="38"/>
      <c r="M204" s="199" t="s">
        <v>1</v>
      </c>
      <c r="N204" s="200" t="s">
        <v>45</v>
      </c>
      <c r="O204" s="66"/>
      <c r="P204" s="201">
        <f>O204*H204</f>
        <v>0</v>
      </c>
      <c r="Q204" s="201">
        <v>0</v>
      </c>
      <c r="R204" s="201">
        <f>Q204*H204</f>
        <v>0</v>
      </c>
      <c r="S204" s="201">
        <v>0</v>
      </c>
      <c r="T204" s="202">
        <f>S204*H204</f>
        <v>0</v>
      </c>
      <c r="AR204" s="203" t="s">
        <v>156</v>
      </c>
      <c r="AT204" s="203" t="s">
        <v>151</v>
      </c>
      <c r="AU204" s="203" t="s">
        <v>89</v>
      </c>
      <c r="AY204" s="17" t="s">
        <v>149</v>
      </c>
      <c r="BE204" s="204">
        <f>IF(N204="základní",J204,0)</f>
        <v>0</v>
      </c>
      <c r="BF204" s="204">
        <f>IF(N204="snížená",J204,0)</f>
        <v>0</v>
      </c>
      <c r="BG204" s="204">
        <f>IF(N204="zákl. přenesená",J204,0)</f>
        <v>0</v>
      </c>
      <c r="BH204" s="204">
        <f>IF(N204="sníž. přenesená",J204,0)</f>
        <v>0</v>
      </c>
      <c r="BI204" s="204">
        <f>IF(N204="nulová",J204,0)</f>
        <v>0</v>
      </c>
      <c r="BJ204" s="17" t="s">
        <v>21</v>
      </c>
      <c r="BK204" s="204">
        <f>ROUND(I204*H204,2)</f>
        <v>0</v>
      </c>
      <c r="BL204" s="17" t="s">
        <v>156</v>
      </c>
      <c r="BM204" s="203" t="s">
        <v>1160</v>
      </c>
    </row>
    <row r="205" spans="2:51" s="12" customFormat="1" ht="11.25">
      <c r="B205" s="205"/>
      <c r="C205" s="206"/>
      <c r="D205" s="207" t="s">
        <v>208</v>
      </c>
      <c r="E205" s="208" t="s">
        <v>1</v>
      </c>
      <c r="F205" s="209" t="s">
        <v>1065</v>
      </c>
      <c r="G205" s="206"/>
      <c r="H205" s="210">
        <v>6.1</v>
      </c>
      <c r="I205" s="211"/>
      <c r="J205" s="206"/>
      <c r="K205" s="206"/>
      <c r="L205" s="212"/>
      <c r="M205" s="213"/>
      <c r="N205" s="214"/>
      <c r="O205" s="214"/>
      <c r="P205" s="214"/>
      <c r="Q205" s="214"/>
      <c r="R205" s="214"/>
      <c r="S205" s="214"/>
      <c r="T205" s="215"/>
      <c r="AT205" s="216" t="s">
        <v>208</v>
      </c>
      <c r="AU205" s="216" t="s">
        <v>89</v>
      </c>
      <c r="AV205" s="12" t="s">
        <v>89</v>
      </c>
      <c r="AW205" s="12" t="s">
        <v>36</v>
      </c>
      <c r="AX205" s="12" t="s">
        <v>21</v>
      </c>
      <c r="AY205" s="216" t="s">
        <v>149</v>
      </c>
    </row>
    <row r="206" spans="2:65" s="1" customFormat="1" ht="24" customHeight="1">
      <c r="B206" s="34"/>
      <c r="C206" s="192" t="s">
        <v>253</v>
      </c>
      <c r="D206" s="192" t="s">
        <v>151</v>
      </c>
      <c r="E206" s="193" t="s">
        <v>1161</v>
      </c>
      <c r="F206" s="194" t="s">
        <v>1162</v>
      </c>
      <c r="G206" s="195" t="s">
        <v>206</v>
      </c>
      <c r="H206" s="196">
        <v>6.1</v>
      </c>
      <c r="I206" s="197"/>
      <c r="J206" s="198">
        <f>ROUND(I206*H206,2)</f>
        <v>0</v>
      </c>
      <c r="K206" s="194" t="s">
        <v>155</v>
      </c>
      <c r="L206" s="38"/>
      <c r="M206" s="199" t="s">
        <v>1</v>
      </c>
      <c r="N206" s="200" t="s">
        <v>45</v>
      </c>
      <c r="O206" s="66"/>
      <c r="P206" s="201">
        <f>O206*H206</f>
        <v>0</v>
      </c>
      <c r="Q206" s="201">
        <v>0</v>
      </c>
      <c r="R206" s="201">
        <f>Q206*H206</f>
        <v>0</v>
      </c>
      <c r="S206" s="201">
        <v>0</v>
      </c>
      <c r="T206" s="202">
        <f>S206*H206</f>
        <v>0</v>
      </c>
      <c r="AR206" s="203" t="s">
        <v>156</v>
      </c>
      <c r="AT206" s="203" t="s">
        <v>151</v>
      </c>
      <c r="AU206" s="203" t="s">
        <v>89</v>
      </c>
      <c r="AY206" s="17" t="s">
        <v>149</v>
      </c>
      <c r="BE206" s="204">
        <f>IF(N206="základní",J206,0)</f>
        <v>0</v>
      </c>
      <c r="BF206" s="204">
        <f>IF(N206="snížená",J206,0)</f>
        <v>0</v>
      </c>
      <c r="BG206" s="204">
        <f>IF(N206="zákl. přenesená",J206,0)</f>
        <v>0</v>
      </c>
      <c r="BH206" s="204">
        <f>IF(N206="sníž. přenesená",J206,0)</f>
        <v>0</v>
      </c>
      <c r="BI206" s="204">
        <f>IF(N206="nulová",J206,0)</f>
        <v>0</v>
      </c>
      <c r="BJ206" s="17" t="s">
        <v>21</v>
      </c>
      <c r="BK206" s="204">
        <f>ROUND(I206*H206,2)</f>
        <v>0</v>
      </c>
      <c r="BL206" s="17" t="s">
        <v>156</v>
      </c>
      <c r="BM206" s="203" t="s">
        <v>1163</v>
      </c>
    </row>
    <row r="207" spans="2:51" s="12" customFormat="1" ht="11.25">
      <c r="B207" s="205"/>
      <c r="C207" s="206"/>
      <c r="D207" s="207" t="s">
        <v>208</v>
      </c>
      <c r="E207" s="208" t="s">
        <v>1</v>
      </c>
      <c r="F207" s="209" t="s">
        <v>1065</v>
      </c>
      <c r="G207" s="206"/>
      <c r="H207" s="210">
        <v>6.1</v>
      </c>
      <c r="I207" s="211"/>
      <c r="J207" s="206"/>
      <c r="K207" s="206"/>
      <c r="L207" s="212"/>
      <c r="M207" s="213"/>
      <c r="N207" s="214"/>
      <c r="O207" s="214"/>
      <c r="P207" s="214"/>
      <c r="Q207" s="214"/>
      <c r="R207" s="214"/>
      <c r="S207" s="214"/>
      <c r="T207" s="215"/>
      <c r="AT207" s="216" t="s">
        <v>208</v>
      </c>
      <c r="AU207" s="216" t="s">
        <v>89</v>
      </c>
      <c r="AV207" s="12" t="s">
        <v>89</v>
      </c>
      <c r="AW207" s="12" t="s">
        <v>36</v>
      </c>
      <c r="AX207" s="12" t="s">
        <v>21</v>
      </c>
      <c r="AY207" s="216" t="s">
        <v>149</v>
      </c>
    </row>
    <row r="208" spans="2:63" s="11" customFormat="1" ht="22.5" customHeight="1">
      <c r="B208" s="176"/>
      <c r="C208" s="177"/>
      <c r="D208" s="178" t="s">
        <v>79</v>
      </c>
      <c r="E208" s="190" t="s">
        <v>180</v>
      </c>
      <c r="F208" s="190" t="s">
        <v>960</v>
      </c>
      <c r="G208" s="177"/>
      <c r="H208" s="177"/>
      <c r="I208" s="180"/>
      <c r="J208" s="191">
        <f>BK208</f>
        <v>0</v>
      </c>
      <c r="K208" s="177"/>
      <c r="L208" s="182"/>
      <c r="M208" s="183"/>
      <c r="N208" s="184"/>
      <c r="O208" s="184"/>
      <c r="P208" s="185">
        <f>SUM(P209:P246)</f>
        <v>0</v>
      </c>
      <c r="Q208" s="184"/>
      <c r="R208" s="185">
        <f>SUM(R209:R246)</f>
        <v>15.33936</v>
      </c>
      <c r="S208" s="184"/>
      <c r="T208" s="186">
        <f>SUM(T209:T246)</f>
        <v>0.4</v>
      </c>
      <c r="AR208" s="187" t="s">
        <v>21</v>
      </c>
      <c r="AT208" s="188" t="s">
        <v>79</v>
      </c>
      <c r="AU208" s="188" t="s">
        <v>21</v>
      </c>
      <c r="AY208" s="187" t="s">
        <v>149</v>
      </c>
      <c r="BK208" s="189">
        <f>SUM(BK209:BK246)</f>
        <v>0</v>
      </c>
    </row>
    <row r="209" spans="2:65" s="1" customFormat="1" ht="16.5" customHeight="1">
      <c r="B209" s="34"/>
      <c r="C209" s="192" t="s">
        <v>259</v>
      </c>
      <c r="D209" s="192" t="s">
        <v>151</v>
      </c>
      <c r="E209" s="193" t="s">
        <v>1164</v>
      </c>
      <c r="F209" s="194" t="s">
        <v>1165</v>
      </c>
      <c r="G209" s="195" t="s">
        <v>154</v>
      </c>
      <c r="H209" s="196">
        <v>11</v>
      </c>
      <c r="I209" s="197"/>
      <c r="J209" s="198">
        <f>ROUND(I209*H209,2)</f>
        <v>0</v>
      </c>
      <c r="K209" s="194" t="s">
        <v>1</v>
      </c>
      <c r="L209" s="38"/>
      <c r="M209" s="199" t="s">
        <v>1</v>
      </c>
      <c r="N209" s="200" t="s">
        <v>45</v>
      </c>
      <c r="O209" s="66"/>
      <c r="P209" s="201">
        <f>O209*H209</f>
        <v>0</v>
      </c>
      <c r="Q209" s="201">
        <v>0.00318</v>
      </c>
      <c r="R209" s="201">
        <f>Q209*H209</f>
        <v>0.034980000000000004</v>
      </c>
      <c r="S209" s="201">
        <v>0</v>
      </c>
      <c r="T209" s="202">
        <f>S209*H209</f>
        <v>0</v>
      </c>
      <c r="AR209" s="203" t="s">
        <v>156</v>
      </c>
      <c r="AT209" s="203" t="s">
        <v>151</v>
      </c>
      <c r="AU209" s="203" t="s">
        <v>89</v>
      </c>
      <c r="AY209" s="17" t="s">
        <v>149</v>
      </c>
      <c r="BE209" s="204">
        <f>IF(N209="základní",J209,0)</f>
        <v>0</v>
      </c>
      <c r="BF209" s="204">
        <f>IF(N209="snížená",J209,0)</f>
        <v>0</v>
      </c>
      <c r="BG209" s="204">
        <f>IF(N209="zákl. přenesená",J209,0)</f>
        <v>0</v>
      </c>
      <c r="BH209" s="204">
        <f>IF(N209="sníž. přenesená",J209,0)</f>
        <v>0</v>
      </c>
      <c r="BI209" s="204">
        <f>IF(N209="nulová",J209,0)</f>
        <v>0</v>
      </c>
      <c r="BJ209" s="17" t="s">
        <v>21</v>
      </c>
      <c r="BK209" s="204">
        <f>ROUND(I209*H209,2)</f>
        <v>0</v>
      </c>
      <c r="BL209" s="17" t="s">
        <v>156</v>
      </c>
      <c r="BM209" s="203" t="s">
        <v>1166</v>
      </c>
    </row>
    <row r="210" spans="2:51" s="12" customFormat="1" ht="11.25">
      <c r="B210" s="205"/>
      <c r="C210" s="206"/>
      <c r="D210" s="207" t="s">
        <v>208</v>
      </c>
      <c r="E210" s="208" t="s">
        <v>1</v>
      </c>
      <c r="F210" s="209" t="s">
        <v>1167</v>
      </c>
      <c r="G210" s="206"/>
      <c r="H210" s="210">
        <v>11</v>
      </c>
      <c r="I210" s="211"/>
      <c r="J210" s="206"/>
      <c r="K210" s="206"/>
      <c r="L210" s="212"/>
      <c r="M210" s="213"/>
      <c r="N210" s="214"/>
      <c r="O210" s="214"/>
      <c r="P210" s="214"/>
      <c r="Q210" s="214"/>
      <c r="R210" s="214"/>
      <c r="S210" s="214"/>
      <c r="T210" s="215"/>
      <c r="AT210" s="216" t="s">
        <v>208</v>
      </c>
      <c r="AU210" s="216" t="s">
        <v>89</v>
      </c>
      <c r="AV210" s="12" t="s">
        <v>89</v>
      </c>
      <c r="AW210" s="12" t="s">
        <v>36</v>
      </c>
      <c r="AX210" s="12" t="s">
        <v>21</v>
      </c>
      <c r="AY210" s="216" t="s">
        <v>149</v>
      </c>
    </row>
    <row r="211" spans="2:65" s="1" customFormat="1" ht="24" customHeight="1">
      <c r="B211" s="34"/>
      <c r="C211" s="192" t="s">
        <v>273</v>
      </c>
      <c r="D211" s="192" t="s">
        <v>151</v>
      </c>
      <c r="E211" s="193" t="s">
        <v>1168</v>
      </c>
      <c r="F211" s="194" t="s">
        <v>1169</v>
      </c>
      <c r="G211" s="195" t="s">
        <v>484</v>
      </c>
      <c r="H211" s="196">
        <v>10</v>
      </c>
      <c r="I211" s="197"/>
      <c r="J211" s="198">
        <f aca="true" t="shared" si="0" ref="J211:J246">ROUND(I211*H211,2)</f>
        <v>0</v>
      </c>
      <c r="K211" s="194" t="s">
        <v>155</v>
      </c>
      <c r="L211" s="38"/>
      <c r="M211" s="199" t="s">
        <v>1</v>
      </c>
      <c r="N211" s="200" t="s">
        <v>45</v>
      </c>
      <c r="O211" s="66"/>
      <c r="P211" s="201">
        <f aca="true" t="shared" si="1" ref="P211:P246">O211*H211</f>
        <v>0</v>
      </c>
      <c r="Q211" s="201">
        <v>0.00482</v>
      </c>
      <c r="R211" s="201">
        <f aca="true" t="shared" si="2" ref="R211:R246">Q211*H211</f>
        <v>0.04819999999999999</v>
      </c>
      <c r="S211" s="201">
        <v>0</v>
      </c>
      <c r="T211" s="202">
        <f aca="true" t="shared" si="3" ref="T211:T246">S211*H211</f>
        <v>0</v>
      </c>
      <c r="AR211" s="203" t="s">
        <v>156</v>
      </c>
      <c r="AT211" s="203" t="s">
        <v>151</v>
      </c>
      <c r="AU211" s="203" t="s">
        <v>89</v>
      </c>
      <c r="AY211" s="17" t="s">
        <v>149</v>
      </c>
      <c r="BE211" s="204">
        <f aca="true" t="shared" si="4" ref="BE211:BE246">IF(N211="základní",J211,0)</f>
        <v>0</v>
      </c>
      <c r="BF211" s="204">
        <f aca="true" t="shared" si="5" ref="BF211:BF246">IF(N211="snížená",J211,0)</f>
        <v>0</v>
      </c>
      <c r="BG211" s="204">
        <f aca="true" t="shared" si="6" ref="BG211:BG246">IF(N211="zákl. přenesená",J211,0)</f>
        <v>0</v>
      </c>
      <c r="BH211" s="204">
        <f aca="true" t="shared" si="7" ref="BH211:BH246">IF(N211="sníž. přenesená",J211,0)</f>
        <v>0</v>
      </c>
      <c r="BI211" s="204">
        <f aca="true" t="shared" si="8" ref="BI211:BI246">IF(N211="nulová",J211,0)</f>
        <v>0</v>
      </c>
      <c r="BJ211" s="17" t="s">
        <v>21</v>
      </c>
      <c r="BK211" s="204">
        <f aca="true" t="shared" si="9" ref="BK211:BK246">ROUND(I211*H211,2)</f>
        <v>0</v>
      </c>
      <c r="BL211" s="17" t="s">
        <v>156</v>
      </c>
      <c r="BM211" s="203" t="s">
        <v>1170</v>
      </c>
    </row>
    <row r="212" spans="2:65" s="1" customFormat="1" ht="24" customHeight="1">
      <c r="B212" s="34"/>
      <c r="C212" s="192" t="s">
        <v>278</v>
      </c>
      <c r="D212" s="192" t="s">
        <v>151</v>
      </c>
      <c r="E212" s="193" t="s">
        <v>1171</v>
      </c>
      <c r="F212" s="194" t="s">
        <v>1172</v>
      </c>
      <c r="G212" s="195" t="s">
        <v>484</v>
      </c>
      <c r="H212" s="196">
        <v>82</v>
      </c>
      <c r="I212" s="197"/>
      <c r="J212" s="198">
        <f t="shared" si="0"/>
        <v>0</v>
      </c>
      <c r="K212" s="194" t="s">
        <v>155</v>
      </c>
      <c r="L212" s="38"/>
      <c r="M212" s="199" t="s">
        <v>1</v>
      </c>
      <c r="N212" s="200" t="s">
        <v>45</v>
      </c>
      <c r="O212" s="66"/>
      <c r="P212" s="201">
        <f t="shared" si="1"/>
        <v>0</v>
      </c>
      <c r="Q212" s="201">
        <v>0.00724</v>
      </c>
      <c r="R212" s="201">
        <f t="shared" si="2"/>
        <v>0.59368</v>
      </c>
      <c r="S212" s="201">
        <v>0</v>
      </c>
      <c r="T212" s="202">
        <f t="shared" si="3"/>
        <v>0</v>
      </c>
      <c r="AR212" s="203" t="s">
        <v>156</v>
      </c>
      <c r="AT212" s="203" t="s">
        <v>151</v>
      </c>
      <c r="AU212" s="203" t="s">
        <v>89</v>
      </c>
      <c r="AY212" s="17" t="s">
        <v>149</v>
      </c>
      <c r="BE212" s="204">
        <f t="shared" si="4"/>
        <v>0</v>
      </c>
      <c r="BF212" s="204">
        <f t="shared" si="5"/>
        <v>0</v>
      </c>
      <c r="BG212" s="204">
        <f t="shared" si="6"/>
        <v>0</v>
      </c>
      <c r="BH212" s="204">
        <f t="shared" si="7"/>
        <v>0</v>
      </c>
      <c r="BI212" s="204">
        <f t="shared" si="8"/>
        <v>0</v>
      </c>
      <c r="BJ212" s="17" t="s">
        <v>21</v>
      </c>
      <c r="BK212" s="204">
        <f t="shared" si="9"/>
        <v>0</v>
      </c>
      <c r="BL212" s="17" t="s">
        <v>156</v>
      </c>
      <c r="BM212" s="203" t="s">
        <v>1173</v>
      </c>
    </row>
    <row r="213" spans="2:65" s="1" customFormat="1" ht="16.5" customHeight="1">
      <c r="B213" s="34"/>
      <c r="C213" s="192" t="s">
        <v>284</v>
      </c>
      <c r="D213" s="192" t="s">
        <v>151</v>
      </c>
      <c r="E213" s="193" t="s">
        <v>1174</v>
      </c>
      <c r="F213" s="194" t="s">
        <v>1175</v>
      </c>
      <c r="G213" s="195" t="s">
        <v>484</v>
      </c>
      <c r="H213" s="196">
        <v>10</v>
      </c>
      <c r="I213" s="197"/>
      <c r="J213" s="198">
        <f t="shared" si="0"/>
        <v>0</v>
      </c>
      <c r="K213" s="194" t="s">
        <v>155</v>
      </c>
      <c r="L213" s="38"/>
      <c r="M213" s="199" t="s">
        <v>1</v>
      </c>
      <c r="N213" s="200" t="s">
        <v>45</v>
      </c>
      <c r="O213" s="66"/>
      <c r="P213" s="201">
        <f t="shared" si="1"/>
        <v>0</v>
      </c>
      <c r="Q213" s="201">
        <v>0</v>
      </c>
      <c r="R213" s="201">
        <f t="shared" si="2"/>
        <v>0</v>
      </c>
      <c r="S213" s="201">
        <v>0</v>
      </c>
      <c r="T213" s="202">
        <f t="shared" si="3"/>
        <v>0</v>
      </c>
      <c r="AR213" s="203" t="s">
        <v>156</v>
      </c>
      <c r="AT213" s="203" t="s">
        <v>151</v>
      </c>
      <c r="AU213" s="203" t="s">
        <v>89</v>
      </c>
      <c r="AY213" s="17" t="s">
        <v>149</v>
      </c>
      <c r="BE213" s="204">
        <f t="shared" si="4"/>
        <v>0</v>
      </c>
      <c r="BF213" s="204">
        <f t="shared" si="5"/>
        <v>0</v>
      </c>
      <c r="BG213" s="204">
        <f t="shared" si="6"/>
        <v>0</v>
      </c>
      <c r="BH213" s="204">
        <f t="shared" si="7"/>
        <v>0</v>
      </c>
      <c r="BI213" s="204">
        <f t="shared" si="8"/>
        <v>0</v>
      </c>
      <c r="BJ213" s="17" t="s">
        <v>21</v>
      </c>
      <c r="BK213" s="204">
        <f t="shared" si="9"/>
        <v>0</v>
      </c>
      <c r="BL213" s="17" t="s">
        <v>156</v>
      </c>
      <c r="BM213" s="203" t="s">
        <v>1176</v>
      </c>
    </row>
    <row r="214" spans="2:65" s="1" customFormat="1" ht="24" customHeight="1">
      <c r="B214" s="34"/>
      <c r="C214" s="192" t="s">
        <v>289</v>
      </c>
      <c r="D214" s="192" t="s">
        <v>151</v>
      </c>
      <c r="E214" s="193" t="s">
        <v>1177</v>
      </c>
      <c r="F214" s="194" t="s">
        <v>1178</v>
      </c>
      <c r="G214" s="195" t="s">
        <v>484</v>
      </c>
      <c r="H214" s="196">
        <v>82</v>
      </c>
      <c r="I214" s="197"/>
      <c r="J214" s="198">
        <f t="shared" si="0"/>
        <v>0</v>
      </c>
      <c r="K214" s="194" t="s">
        <v>155</v>
      </c>
      <c r="L214" s="38"/>
      <c r="M214" s="199" t="s">
        <v>1</v>
      </c>
      <c r="N214" s="200" t="s">
        <v>45</v>
      </c>
      <c r="O214" s="66"/>
      <c r="P214" s="201">
        <f t="shared" si="1"/>
        <v>0</v>
      </c>
      <c r="Q214" s="201">
        <v>0</v>
      </c>
      <c r="R214" s="201">
        <f t="shared" si="2"/>
        <v>0</v>
      </c>
      <c r="S214" s="201">
        <v>0</v>
      </c>
      <c r="T214" s="202">
        <f t="shared" si="3"/>
        <v>0</v>
      </c>
      <c r="AR214" s="203" t="s">
        <v>156</v>
      </c>
      <c r="AT214" s="203" t="s">
        <v>151</v>
      </c>
      <c r="AU214" s="203" t="s">
        <v>89</v>
      </c>
      <c r="AY214" s="17" t="s">
        <v>149</v>
      </c>
      <c r="BE214" s="204">
        <f t="shared" si="4"/>
        <v>0</v>
      </c>
      <c r="BF214" s="204">
        <f t="shared" si="5"/>
        <v>0</v>
      </c>
      <c r="BG214" s="204">
        <f t="shared" si="6"/>
        <v>0</v>
      </c>
      <c r="BH214" s="204">
        <f t="shared" si="7"/>
        <v>0</v>
      </c>
      <c r="BI214" s="204">
        <f t="shared" si="8"/>
        <v>0</v>
      </c>
      <c r="BJ214" s="17" t="s">
        <v>21</v>
      </c>
      <c r="BK214" s="204">
        <f t="shared" si="9"/>
        <v>0</v>
      </c>
      <c r="BL214" s="17" t="s">
        <v>156</v>
      </c>
      <c r="BM214" s="203" t="s">
        <v>1179</v>
      </c>
    </row>
    <row r="215" spans="2:65" s="1" customFormat="1" ht="24" customHeight="1">
      <c r="B215" s="34"/>
      <c r="C215" s="192" t="s">
        <v>293</v>
      </c>
      <c r="D215" s="192" t="s">
        <v>151</v>
      </c>
      <c r="E215" s="193" t="s">
        <v>1180</v>
      </c>
      <c r="F215" s="194" t="s">
        <v>1181</v>
      </c>
      <c r="G215" s="195" t="s">
        <v>154</v>
      </c>
      <c r="H215" s="196">
        <v>2</v>
      </c>
      <c r="I215" s="197"/>
      <c r="J215" s="198">
        <f t="shared" si="0"/>
        <v>0</v>
      </c>
      <c r="K215" s="194" t="s">
        <v>155</v>
      </c>
      <c r="L215" s="38"/>
      <c r="M215" s="199" t="s">
        <v>1</v>
      </c>
      <c r="N215" s="200" t="s">
        <v>45</v>
      </c>
      <c r="O215" s="66"/>
      <c r="P215" s="201">
        <f t="shared" si="1"/>
        <v>0</v>
      </c>
      <c r="Q215" s="201">
        <v>2.11676</v>
      </c>
      <c r="R215" s="201">
        <f t="shared" si="2"/>
        <v>4.23352</v>
      </c>
      <c r="S215" s="201">
        <v>0</v>
      </c>
      <c r="T215" s="202">
        <f t="shared" si="3"/>
        <v>0</v>
      </c>
      <c r="AR215" s="203" t="s">
        <v>156</v>
      </c>
      <c r="AT215" s="203" t="s">
        <v>151</v>
      </c>
      <c r="AU215" s="203" t="s">
        <v>89</v>
      </c>
      <c r="AY215" s="17" t="s">
        <v>149</v>
      </c>
      <c r="BE215" s="204">
        <f t="shared" si="4"/>
        <v>0</v>
      </c>
      <c r="BF215" s="204">
        <f t="shared" si="5"/>
        <v>0</v>
      </c>
      <c r="BG215" s="204">
        <f t="shared" si="6"/>
        <v>0</v>
      </c>
      <c r="BH215" s="204">
        <f t="shared" si="7"/>
        <v>0</v>
      </c>
      <c r="BI215" s="204">
        <f t="shared" si="8"/>
        <v>0</v>
      </c>
      <c r="BJ215" s="17" t="s">
        <v>21</v>
      </c>
      <c r="BK215" s="204">
        <f t="shared" si="9"/>
        <v>0</v>
      </c>
      <c r="BL215" s="17" t="s">
        <v>156</v>
      </c>
      <c r="BM215" s="203" t="s">
        <v>1182</v>
      </c>
    </row>
    <row r="216" spans="2:65" s="1" customFormat="1" ht="24" customHeight="1">
      <c r="B216" s="34"/>
      <c r="C216" s="238" t="s">
        <v>297</v>
      </c>
      <c r="D216" s="238" t="s">
        <v>450</v>
      </c>
      <c r="E216" s="239" t="s">
        <v>1183</v>
      </c>
      <c r="F216" s="240" t="s">
        <v>1184</v>
      </c>
      <c r="G216" s="241" t="s">
        <v>154</v>
      </c>
      <c r="H216" s="242">
        <v>2</v>
      </c>
      <c r="I216" s="243"/>
      <c r="J216" s="244">
        <f t="shared" si="0"/>
        <v>0</v>
      </c>
      <c r="K216" s="240" t="s">
        <v>155</v>
      </c>
      <c r="L216" s="245"/>
      <c r="M216" s="246" t="s">
        <v>1</v>
      </c>
      <c r="N216" s="247" t="s">
        <v>45</v>
      </c>
      <c r="O216" s="66"/>
      <c r="P216" s="201">
        <f t="shared" si="1"/>
        <v>0</v>
      </c>
      <c r="Q216" s="201">
        <v>1.35</v>
      </c>
      <c r="R216" s="201">
        <f t="shared" si="2"/>
        <v>2.7</v>
      </c>
      <c r="S216" s="201">
        <v>0</v>
      </c>
      <c r="T216" s="202">
        <f t="shared" si="3"/>
        <v>0</v>
      </c>
      <c r="AR216" s="203" t="s">
        <v>180</v>
      </c>
      <c r="AT216" s="203" t="s">
        <v>450</v>
      </c>
      <c r="AU216" s="203" t="s">
        <v>89</v>
      </c>
      <c r="AY216" s="17" t="s">
        <v>149</v>
      </c>
      <c r="BE216" s="204">
        <f t="shared" si="4"/>
        <v>0</v>
      </c>
      <c r="BF216" s="204">
        <f t="shared" si="5"/>
        <v>0</v>
      </c>
      <c r="BG216" s="204">
        <f t="shared" si="6"/>
        <v>0</v>
      </c>
      <c r="BH216" s="204">
        <f t="shared" si="7"/>
        <v>0</v>
      </c>
      <c r="BI216" s="204">
        <f t="shared" si="8"/>
        <v>0</v>
      </c>
      <c r="BJ216" s="17" t="s">
        <v>21</v>
      </c>
      <c r="BK216" s="204">
        <f t="shared" si="9"/>
        <v>0</v>
      </c>
      <c r="BL216" s="17" t="s">
        <v>156</v>
      </c>
      <c r="BM216" s="203" t="s">
        <v>1185</v>
      </c>
    </row>
    <row r="217" spans="2:65" s="1" customFormat="1" ht="24" customHeight="1">
      <c r="B217" s="34"/>
      <c r="C217" s="238" t="s">
        <v>301</v>
      </c>
      <c r="D217" s="238" t="s">
        <v>450</v>
      </c>
      <c r="E217" s="239" t="s">
        <v>1186</v>
      </c>
      <c r="F217" s="240" t="s">
        <v>1187</v>
      </c>
      <c r="G217" s="241" t="s">
        <v>154</v>
      </c>
      <c r="H217" s="242">
        <v>1</v>
      </c>
      <c r="I217" s="243"/>
      <c r="J217" s="244">
        <f t="shared" si="0"/>
        <v>0</v>
      </c>
      <c r="K217" s="240" t="s">
        <v>155</v>
      </c>
      <c r="L217" s="245"/>
      <c r="M217" s="246" t="s">
        <v>1</v>
      </c>
      <c r="N217" s="247" t="s">
        <v>45</v>
      </c>
      <c r="O217" s="66"/>
      <c r="P217" s="201">
        <f t="shared" si="1"/>
        <v>0</v>
      </c>
      <c r="Q217" s="201">
        <v>0.5</v>
      </c>
      <c r="R217" s="201">
        <f t="shared" si="2"/>
        <v>0.5</v>
      </c>
      <c r="S217" s="201">
        <v>0</v>
      </c>
      <c r="T217" s="202">
        <f t="shared" si="3"/>
        <v>0</v>
      </c>
      <c r="AR217" s="203" t="s">
        <v>180</v>
      </c>
      <c r="AT217" s="203" t="s">
        <v>450</v>
      </c>
      <c r="AU217" s="203" t="s">
        <v>89</v>
      </c>
      <c r="AY217" s="17" t="s">
        <v>149</v>
      </c>
      <c r="BE217" s="204">
        <f t="shared" si="4"/>
        <v>0</v>
      </c>
      <c r="BF217" s="204">
        <f t="shared" si="5"/>
        <v>0</v>
      </c>
      <c r="BG217" s="204">
        <f t="shared" si="6"/>
        <v>0</v>
      </c>
      <c r="BH217" s="204">
        <f t="shared" si="7"/>
        <v>0</v>
      </c>
      <c r="BI217" s="204">
        <f t="shared" si="8"/>
        <v>0</v>
      </c>
      <c r="BJ217" s="17" t="s">
        <v>21</v>
      </c>
      <c r="BK217" s="204">
        <f t="shared" si="9"/>
        <v>0</v>
      </c>
      <c r="BL217" s="17" t="s">
        <v>156</v>
      </c>
      <c r="BM217" s="203" t="s">
        <v>1188</v>
      </c>
    </row>
    <row r="218" spans="2:65" s="1" customFormat="1" ht="24" customHeight="1">
      <c r="B218" s="34"/>
      <c r="C218" s="238" t="s">
        <v>306</v>
      </c>
      <c r="D218" s="238" t="s">
        <v>450</v>
      </c>
      <c r="E218" s="239" t="s">
        <v>1189</v>
      </c>
      <c r="F218" s="240" t="s">
        <v>1190</v>
      </c>
      <c r="G218" s="241" t="s">
        <v>154</v>
      </c>
      <c r="H218" s="242">
        <v>1</v>
      </c>
      <c r="I218" s="243"/>
      <c r="J218" s="244">
        <f t="shared" si="0"/>
        <v>0</v>
      </c>
      <c r="K218" s="240" t="s">
        <v>155</v>
      </c>
      <c r="L218" s="245"/>
      <c r="M218" s="246" t="s">
        <v>1</v>
      </c>
      <c r="N218" s="247" t="s">
        <v>45</v>
      </c>
      <c r="O218" s="66"/>
      <c r="P218" s="201">
        <f t="shared" si="1"/>
        <v>0</v>
      </c>
      <c r="Q218" s="201">
        <v>0.548</v>
      </c>
      <c r="R218" s="201">
        <f t="shared" si="2"/>
        <v>0.548</v>
      </c>
      <c r="S218" s="201">
        <v>0</v>
      </c>
      <c r="T218" s="202">
        <f t="shared" si="3"/>
        <v>0</v>
      </c>
      <c r="AR218" s="203" t="s">
        <v>180</v>
      </c>
      <c r="AT218" s="203" t="s">
        <v>450</v>
      </c>
      <c r="AU218" s="203" t="s">
        <v>89</v>
      </c>
      <c r="AY218" s="17" t="s">
        <v>149</v>
      </c>
      <c r="BE218" s="204">
        <f t="shared" si="4"/>
        <v>0</v>
      </c>
      <c r="BF218" s="204">
        <f t="shared" si="5"/>
        <v>0</v>
      </c>
      <c r="BG218" s="204">
        <f t="shared" si="6"/>
        <v>0</v>
      </c>
      <c r="BH218" s="204">
        <f t="shared" si="7"/>
        <v>0</v>
      </c>
      <c r="BI218" s="204">
        <f t="shared" si="8"/>
        <v>0</v>
      </c>
      <c r="BJ218" s="17" t="s">
        <v>21</v>
      </c>
      <c r="BK218" s="204">
        <f t="shared" si="9"/>
        <v>0</v>
      </c>
      <c r="BL218" s="17" t="s">
        <v>156</v>
      </c>
      <c r="BM218" s="203" t="s">
        <v>1191</v>
      </c>
    </row>
    <row r="219" spans="2:65" s="1" customFormat="1" ht="16.5" customHeight="1">
      <c r="B219" s="34"/>
      <c r="C219" s="238" t="s">
        <v>310</v>
      </c>
      <c r="D219" s="238" t="s">
        <v>450</v>
      </c>
      <c r="E219" s="239" t="s">
        <v>1192</v>
      </c>
      <c r="F219" s="240" t="s">
        <v>1193</v>
      </c>
      <c r="G219" s="241" t="s">
        <v>154</v>
      </c>
      <c r="H219" s="242">
        <v>1</v>
      </c>
      <c r="I219" s="243"/>
      <c r="J219" s="244">
        <f t="shared" si="0"/>
        <v>0</v>
      </c>
      <c r="K219" s="240" t="s">
        <v>1</v>
      </c>
      <c r="L219" s="245"/>
      <c r="M219" s="246" t="s">
        <v>1</v>
      </c>
      <c r="N219" s="247" t="s">
        <v>45</v>
      </c>
      <c r="O219" s="66"/>
      <c r="P219" s="201">
        <f t="shared" si="1"/>
        <v>0</v>
      </c>
      <c r="Q219" s="201">
        <v>0.435</v>
      </c>
      <c r="R219" s="201">
        <f t="shared" si="2"/>
        <v>0.435</v>
      </c>
      <c r="S219" s="201">
        <v>0</v>
      </c>
      <c r="T219" s="202">
        <f t="shared" si="3"/>
        <v>0</v>
      </c>
      <c r="AR219" s="203" t="s">
        <v>180</v>
      </c>
      <c r="AT219" s="203" t="s">
        <v>450</v>
      </c>
      <c r="AU219" s="203" t="s">
        <v>89</v>
      </c>
      <c r="AY219" s="17" t="s">
        <v>149</v>
      </c>
      <c r="BE219" s="204">
        <f t="shared" si="4"/>
        <v>0</v>
      </c>
      <c r="BF219" s="204">
        <f t="shared" si="5"/>
        <v>0</v>
      </c>
      <c r="BG219" s="204">
        <f t="shared" si="6"/>
        <v>0</v>
      </c>
      <c r="BH219" s="204">
        <f t="shared" si="7"/>
        <v>0</v>
      </c>
      <c r="BI219" s="204">
        <f t="shared" si="8"/>
        <v>0</v>
      </c>
      <c r="BJ219" s="17" t="s">
        <v>21</v>
      </c>
      <c r="BK219" s="204">
        <f t="shared" si="9"/>
        <v>0</v>
      </c>
      <c r="BL219" s="17" t="s">
        <v>156</v>
      </c>
      <c r="BM219" s="203" t="s">
        <v>1194</v>
      </c>
    </row>
    <row r="220" spans="2:65" s="1" customFormat="1" ht="24" customHeight="1">
      <c r="B220" s="34"/>
      <c r="C220" s="238" t="s">
        <v>314</v>
      </c>
      <c r="D220" s="238" t="s">
        <v>450</v>
      </c>
      <c r="E220" s="239" t="s">
        <v>1195</v>
      </c>
      <c r="F220" s="240" t="s">
        <v>1196</v>
      </c>
      <c r="G220" s="241" t="s">
        <v>154</v>
      </c>
      <c r="H220" s="242">
        <v>2</v>
      </c>
      <c r="I220" s="243"/>
      <c r="J220" s="244">
        <f t="shared" si="0"/>
        <v>0</v>
      </c>
      <c r="K220" s="240" t="s">
        <v>155</v>
      </c>
      <c r="L220" s="245"/>
      <c r="M220" s="246" t="s">
        <v>1</v>
      </c>
      <c r="N220" s="247" t="s">
        <v>45</v>
      </c>
      <c r="O220" s="66"/>
      <c r="P220" s="201">
        <f t="shared" si="1"/>
        <v>0</v>
      </c>
      <c r="Q220" s="201">
        <v>0.064</v>
      </c>
      <c r="R220" s="201">
        <f t="shared" si="2"/>
        <v>0.128</v>
      </c>
      <c r="S220" s="201">
        <v>0</v>
      </c>
      <c r="T220" s="202">
        <f t="shared" si="3"/>
        <v>0</v>
      </c>
      <c r="AR220" s="203" t="s">
        <v>180</v>
      </c>
      <c r="AT220" s="203" t="s">
        <v>450</v>
      </c>
      <c r="AU220" s="203" t="s">
        <v>89</v>
      </c>
      <c r="AY220" s="17" t="s">
        <v>149</v>
      </c>
      <c r="BE220" s="204">
        <f t="shared" si="4"/>
        <v>0</v>
      </c>
      <c r="BF220" s="204">
        <f t="shared" si="5"/>
        <v>0</v>
      </c>
      <c r="BG220" s="204">
        <f t="shared" si="6"/>
        <v>0</v>
      </c>
      <c r="BH220" s="204">
        <f t="shared" si="7"/>
        <v>0</v>
      </c>
      <c r="BI220" s="204">
        <f t="shared" si="8"/>
        <v>0</v>
      </c>
      <c r="BJ220" s="17" t="s">
        <v>21</v>
      </c>
      <c r="BK220" s="204">
        <f t="shared" si="9"/>
        <v>0</v>
      </c>
      <c r="BL220" s="17" t="s">
        <v>156</v>
      </c>
      <c r="BM220" s="203" t="s">
        <v>1197</v>
      </c>
    </row>
    <row r="221" spans="2:65" s="1" customFormat="1" ht="24" customHeight="1">
      <c r="B221" s="34"/>
      <c r="C221" s="238" t="s">
        <v>318</v>
      </c>
      <c r="D221" s="238" t="s">
        <v>450</v>
      </c>
      <c r="E221" s="239" t="s">
        <v>1198</v>
      </c>
      <c r="F221" s="240" t="s">
        <v>1199</v>
      </c>
      <c r="G221" s="241" t="s">
        <v>154</v>
      </c>
      <c r="H221" s="242">
        <v>7</v>
      </c>
      <c r="I221" s="243"/>
      <c r="J221" s="244">
        <f t="shared" si="0"/>
        <v>0</v>
      </c>
      <c r="K221" s="240" t="s">
        <v>155</v>
      </c>
      <c r="L221" s="245"/>
      <c r="M221" s="246" t="s">
        <v>1</v>
      </c>
      <c r="N221" s="247" t="s">
        <v>45</v>
      </c>
      <c r="O221" s="66"/>
      <c r="P221" s="201">
        <f t="shared" si="1"/>
        <v>0</v>
      </c>
      <c r="Q221" s="201">
        <v>0.002</v>
      </c>
      <c r="R221" s="201">
        <f t="shared" si="2"/>
        <v>0.014</v>
      </c>
      <c r="S221" s="201">
        <v>0</v>
      </c>
      <c r="T221" s="202">
        <f t="shared" si="3"/>
        <v>0</v>
      </c>
      <c r="AR221" s="203" t="s">
        <v>180</v>
      </c>
      <c r="AT221" s="203" t="s">
        <v>450</v>
      </c>
      <c r="AU221" s="203" t="s">
        <v>89</v>
      </c>
      <c r="AY221" s="17" t="s">
        <v>149</v>
      </c>
      <c r="BE221" s="204">
        <f t="shared" si="4"/>
        <v>0</v>
      </c>
      <c r="BF221" s="204">
        <f t="shared" si="5"/>
        <v>0</v>
      </c>
      <c r="BG221" s="204">
        <f t="shared" si="6"/>
        <v>0</v>
      </c>
      <c r="BH221" s="204">
        <f t="shared" si="7"/>
        <v>0</v>
      </c>
      <c r="BI221" s="204">
        <f t="shared" si="8"/>
        <v>0</v>
      </c>
      <c r="BJ221" s="17" t="s">
        <v>21</v>
      </c>
      <c r="BK221" s="204">
        <f t="shared" si="9"/>
        <v>0</v>
      </c>
      <c r="BL221" s="17" t="s">
        <v>156</v>
      </c>
      <c r="BM221" s="203" t="s">
        <v>1200</v>
      </c>
    </row>
    <row r="222" spans="2:65" s="1" customFormat="1" ht="24" customHeight="1">
      <c r="B222" s="34"/>
      <c r="C222" s="192" t="s">
        <v>322</v>
      </c>
      <c r="D222" s="192" t="s">
        <v>151</v>
      </c>
      <c r="E222" s="193" t="s">
        <v>1201</v>
      </c>
      <c r="F222" s="194" t="s">
        <v>1202</v>
      </c>
      <c r="G222" s="195" t="s">
        <v>154</v>
      </c>
      <c r="H222" s="196">
        <v>2</v>
      </c>
      <c r="I222" s="197"/>
      <c r="J222" s="198">
        <f t="shared" si="0"/>
        <v>0</v>
      </c>
      <c r="K222" s="194" t="s">
        <v>155</v>
      </c>
      <c r="L222" s="38"/>
      <c r="M222" s="199" t="s">
        <v>1</v>
      </c>
      <c r="N222" s="200" t="s">
        <v>45</v>
      </c>
      <c r="O222" s="66"/>
      <c r="P222" s="201">
        <f t="shared" si="1"/>
        <v>0</v>
      </c>
      <c r="Q222" s="201">
        <v>0.11045</v>
      </c>
      <c r="R222" s="201">
        <f t="shared" si="2"/>
        <v>0.2209</v>
      </c>
      <c r="S222" s="201">
        <v>0</v>
      </c>
      <c r="T222" s="202">
        <f t="shared" si="3"/>
        <v>0</v>
      </c>
      <c r="AR222" s="203" t="s">
        <v>156</v>
      </c>
      <c r="AT222" s="203" t="s">
        <v>151</v>
      </c>
      <c r="AU222" s="203" t="s">
        <v>89</v>
      </c>
      <c r="AY222" s="17" t="s">
        <v>149</v>
      </c>
      <c r="BE222" s="204">
        <f t="shared" si="4"/>
        <v>0</v>
      </c>
      <c r="BF222" s="204">
        <f t="shared" si="5"/>
        <v>0</v>
      </c>
      <c r="BG222" s="204">
        <f t="shared" si="6"/>
        <v>0</v>
      </c>
      <c r="BH222" s="204">
        <f t="shared" si="7"/>
        <v>0</v>
      </c>
      <c r="BI222" s="204">
        <f t="shared" si="8"/>
        <v>0</v>
      </c>
      <c r="BJ222" s="17" t="s">
        <v>21</v>
      </c>
      <c r="BK222" s="204">
        <f t="shared" si="9"/>
        <v>0</v>
      </c>
      <c r="BL222" s="17" t="s">
        <v>156</v>
      </c>
      <c r="BM222" s="203" t="s">
        <v>1203</v>
      </c>
    </row>
    <row r="223" spans="2:65" s="1" customFormat="1" ht="24" customHeight="1">
      <c r="B223" s="34"/>
      <c r="C223" s="192" t="s">
        <v>326</v>
      </c>
      <c r="D223" s="192" t="s">
        <v>151</v>
      </c>
      <c r="E223" s="193" t="s">
        <v>1204</v>
      </c>
      <c r="F223" s="194" t="s">
        <v>1205</v>
      </c>
      <c r="G223" s="195" t="s">
        <v>154</v>
      </c>
      <c r="H223" s="196">
        <v>2</v>
      </c>
      <c r="I223" s="197"/>
      <c r="J223" s="198">
        <f t="shared" si="0"/>
        <v>0</v>
      </c>
      <c r="K223" s="194" t="s">
        <v>155</v>
      </c>
      <c r="L223" s="38"/>
      <c r="M223" s="199" t="s">
        <v>1</v>
      </c>
      <c r="N223" s="200" t="s">
        <v>45</v>
      </c>
      <c r="O223" s="66"/>
      <c r="P223" s="201">
        <f t="shared" si="1"/>
        <v>0</v>
      </c>
      <c r="Q223" s="201">
        <v>0.01212</v>
      </c>
      <c r="R223" s="201">
        <f t="shared" si="2"/>
        <v>0.02424</v>
      </c>
      <c r="S223" s="201">
        <v>0</v>
      </c>
      <c r="T223" s="202">
        <f t="shared" si="3"/>
        <v>0</v>
      </c>
      <c r="AR223" s="203" t="s">
        <v>156</v>
      </c>
      <c r="AT223" s="203" t="s">
        <v>151</v>
      </c>
      <c r="AU223" s="203" t="s">
        <v>89</v>
      </c>
      <c r="AY223" s="17" t="s">
        <v>149</v>
      </c>
      <c r="BE223" s="204">
        <f t="shared" si="4"/>
        <v>0</v>
      </c>
      <c r="BF223" s="204">
        <f t="shared" si="5"/>
        <v>0</v>
      </c>
      <c r="BG223" s="204">
        <f t="shared" si="6"/>
        <v>0</v>
      </c>
      <c r="BH223" s="204">
        <f t="shared" si="7"/>
        <v>0</v>
      </c>
      <c r="BI223" s="204">
        <f t="shared" si="8"/>
        <v>0</v>
      </c>
      <c r="BJ223" s="17" t="s">
        <v>21</v>
      </c>
      <c r="BK223" s="204">
        <f t="shared" si="9"/>
        <v>0</v>
      </c>
      <c r="BL223" s="17" t="s">
        <v>156</v>
      </c>
      <c r="BM223" s="203" t="s">
        <v>1206</v>
      </c>
    </row>
    <row r="224" spans="2:65" s="1" customFormat="1" ht="24" customHeight="1">
      <c r="B224" s="34"/>
      <c r="C224" s="192" t="s">
        <v>330</v>
      </c>
      <c r="D224" s="192" t="s">
        <v>151</v>
      </c>
      <c r="E224" s="193" t="s">
        <v>1207</v>
      </c>
      <c r="F224" s="194" t="s">
        <v>1208</v>
      </c>
      <c r="G224" s="195" t="s">
        <v>154</v>
      </c>
      <c r="H224" s="196">
        <v>2</v>
      </c>
      <c r="I224" s="197"/>
      <c r="J224" s="198">
        <f t="shared" si="0"/>
        <v>0</v>
      </c>
      <c r="K224" s="194" t="s">
        <v>155</v>
      </c>
      <c r="L224" s="38"/>
      <c r="M224" s="199" t="s">
        <v>1</v>
      </c>
      <c r="N224" s="200" t="s">
        <v>45</v>
      </c>
      <c r="O224" s="66"/>
      <c r="P224" s="201">
        <f t="shared" si="1"/>
        <v>0</v>
      </c>
      <c r="Q224" s="201">
        <v>0</v>
      </c>
      <c r="R224" s="201">
        <f t="shared" si="2"/>
        <v>0</v>
      </c>
      <c r="S224" s="201">
        <v>0</v>
      </c>
      <c r="T224" s="202">
        <f t="shared" si="3"/>
        <v>0</v>
      </c>
      <c r="AR224" s="203" t="s">
        <v>156</v>
      </c>
      <c r="AT224" s="203" t="s">
        <v>151</v>
      </c>
      <c r="AU224" s="203" t="s">
        <v>89</v>
      </c>
      <c r="AY224" s="17" t="s">
        <v>149</v>
      </c>
      <c r="BE224" s="204">
        <f t="shared" si="4"/>
        <v>0</v>
      </c>
      <c r="BF224" s="204">
        <f t="shared" si="5"/>
        <v>0</v>
      </c>
      <c r="BG224" s="204">
        <f t="shared" si="6"/>
        <v>0</v>
      </c>
      <c r="BH224" s="204">
        <f t="shared" si="7"/>
        <v>0</v>
      </c>
      <c r="BI224" s="204">
        <f t="shared" si="8"/>
        <v>0</v>
      </c>
      <c r="BJ224" s="17" t="s">
        <v>21</v>
      </c>
      <c r="BK224" s="204">
        <f t="shared" si="9"/>
        <v>0</v>
      </c>
      <c r="BL224" s="17" t="s">
        <v>156</v>
      </c>
      <c r="BM224" s="203" t="s">
        <v>1209</v>
      </c>
    </row>
    <row r="225" spans="2:65" s="1" customFormat="1" ht="24" customHeight="1">
      <c r="B225" s="34"/>
      <c r="C225" s="192" t="s">
        <v>334</v>
      </c>
      <c r="D225" s="192" t="s">
        <v>151</v>
      </c>
      <c r="E225" s="193" t="s">
        <v>1210</v>
      </c>
      <c r="F225" s="194" t="s">
        <v>1211</v>
      </c>
      <c r="G225" s="195" t="s">
        <v>154</v>
      </c>
      <c r="H225" s="196">
        <v>2</v>
      </c>
      <c r="I225" s="197"/>
      <c r="J225" s="198">
        <f t="shared" si="0"/>
        <v>0</v>
      </c>
      <c r="K225" s="194" t="s">
        <v>155</v>
      </c>
      <c r="L225" s="38"/>
      <c r="M225" s="199" t="s">
        <v>1</v>
      </c>
      <c r="N225" s="200" t="s">
        <v>45</v>
      </c>
      <c r="O225" s="66"/>
      <c r="P225" s="201">
        <f t="shared" si="1"/>
        <v>0</v>
      </c>
      <c r="Q225" s="201">
        <v>0.25653</v>
      </c>
      <c r="R225" s="201">
        <f t="shared" si="2"/>
        <v>0.51306</v>
      </c>
      <c r="S225" s="201">
        <v>0</v>
      </c>
      <c r="T225" s="202">
        <f t="shared" si="3"/>
        <v>0</v>
      </c>
      <c r="AR225" s="203" t="s">
        <v>156</v>
      </c>
      <c r="AT225" s="203" t="s">
        <v>151</v>
      </c>
      <c r="AU225" s="203" t="s">
        <v>89</v>
      </c>
      <c r="AY225" s="17" t="s">
        <v>149</v>
      </c>
      <c r="BE225" s="204">
        <f t="shared" si="4"/>
        <v>0</v>
      </c>
      <c r="BF225" s="204">
        <f t="shared" si="5"/>
        <v>0</v>
      </c>
      <c r="BG225" s="204">
        <f t="shared" si="6"/>
        <v>0</v>
      </c>
      <c r="BH225" s="204">
        <f t="shared" si="7"/>
        <v>0</v>
      </c>
      <c r="BI225" s="204">
        <f t="shared" si="8"/>
        <v>0</v>
      </c>
      <c r="BJ225" s="17" t="s">
        <v>21</v>
      </c>
      <c r="BK225" s="204">
        <f t="shared" si="9"/>
        <v>0</v>
      </c>
      <c r="BL225" s="17" t="s">
        <v>156</v>
      </c>
      <c r="BM225" s="203" t="s">
        <v>1212</v>
      </c>
    </row>
    <row r="226" spans="2:65" s="1" customFormat="1" ht="24" customHeight="1">
      <c r="B226" s="34"/>
      <c r="C226" s="192" t="s">
        <v>338</v>
      </c>
      <c r="D226" s="192" t="s">
        <v>151</v>
      </c>
      <c r="E226" s="193" t="s">
        <v>1213</v>
      </c>
      <c r="F226" s="194" t="s">
        <v>1214</v>
      </c>
      <c r="G226" s="195" t="s">
        <v>154</v>
      </c>
      <c r="H226" s="196">
        <v>6</v>
      </c>
      <c r="I226" s="197"/>
      <c r="J226" s="198">
        <f t="shared" si="0"/>
        <v>0</v>
      </c>
      <c r="K226" s="194" t="s">
        <v>155</v>
      </c>
      <c r="L226" s="38"/>
      <c r="M226" s="199" t="s">
        <v>1</v>
      </c>
      <c r="N226" s="200" t="s">
        <v>45</v>
      </c>
      <c r="O226" s="66"/>
      <c r="P226" s="201">
        <f t="shared" si="1"/>
        <v>0</v>
      </c>
      <c r="Q226" s="201">
        <v>0.3409</v>
      </c>
      <c r="R226" s="201">
        <f t="shared" si="2"/>
        <v>2.0454</v>
      </c>
      <c r="S226" s="201">
        <v>0</v>
      </c>
      <c r="T226" s="202">
        <f t="shared" si="3"/>
        <v>0</v>
      </c>
      <c r="AR226" s="203" t="s">
        <v>156</v>
      </c>
      <c r="AT226" s="203" t="s">
        <v>151</v>
      </c>
      <c r="AU226" s="203" t="s">
        <v>89</v>
      </c>
      <c r="AY226" s="17" t="s">
        <v>149</v>
      </c>
      <c r="BE226" s="204">
        <f t="shared" si="4"/>
        <v>0</v>
      </c>
      <c r="BF226" s="204">
        <f t="shared" si="5"/>
        <v>0</v>
      </c>
      <c r="BG226" s="204">
        <f t="shared" si="6"/>
        <v>0</v>
      </c>
      <c r="BH226" s="204">
        <f t="shared" si="7"/>
        <v>0</v>
      </c>
      <c r="BI226" s="204">
        <f t="shared" si="8"/>
        <v>0</v>
      </c>
      <c r="BJ226" s="17" t="s">
        <v>21</v>
      </c>
      <c r="BK226" s="204">
        <f t="shared" si="9"/>
        <v>0</v>
      </c>
      <c r="BL226" s="17" t="s">
        <v>156</v>
      </c>
      <c r="BM226" s="203" t="s">
        <v>1215</v>
      </c>
    </row>
    <row r="227" spans="2:65" s="1" customFormat="1" ht="24" customHeight="1">
      <c r="B227" s="34"/>
      <c r="C227" s="238" t="s">
        <v>342</v>
      </c>
      <c r="D227" s="238" t="s">
        <v>450</v>
      </c>
      <c r="E227" s="239" t="s">
        <v>1216</v>
      </c>
      <c r="F227" s="240" t="s">
        <v>1217</v>
      </c>
      <c r="G227" s="241" t="s">
        <v>154</v>
      </c>
      <c r="H227" s="242">
        <v>1</v>
      </c>
      <c r="I227" s="243"/>
      <c r="J227" s="244">
        <f t="shared" si="0"/>
        <v>0</v>
      </c>
      <c r="K227" s="240" t="s">
        <v>1</v>
      </c>
      <c r="L227" s="245"/>
      <c r="M227" s="246" t="s">
        <v>1</v>
      </c>
      <c r="N227" s="247" t="s">
        <v>45</v>
      </c>
      <c r="O227" s="66"/>
      <c r="P227" s="201">
        <f t="shared" si="1"/>
        <v>0</v>
      </c>
      <c r="Q227" s="201">
        <v>0.1081</v>
      </c>
      <c r="R227" s="201">
        <f t="shared" si="2"/>
        <v>0.1081</v>
      </c>
      <c r="S227" s="201">
        <v>0</v>
      </c>
      <c r="T227" s="202">
        <f t="shared" si="3"/>
        <v>0</v>
      </c>
      <c r="AR227" s="203" t="s">
        <v>180</v>
      </c>
      <c r="AT227" s="203" t="s">
        <v>450</v>
      </c>
      <c r="AU227" s="203" t="s">
        <v>89</v>
      </c>
      <c r="AY227" s="17" t="s">
        <v>149</v>
      </c>
      <c r="BE227" s="204">
        <f t="shared" si="4"/>
        <v>0</v>
      </c>
      <c r="BF227" s="204">
        <f t="shared" si="5"/>
        <v>0</v>
      </c>
      <c r="BG227" s="204">
        <f t="shared" si="6"/>
        <v>0</v>
      </c>
      <c r="BH227" s="204">
        <f t="shared" si="7"/>
        <v>0</v>
      </c>
      <c r="BI227" s="204">
        <f t="shared" si="8"/>
        <v>0</v>
      </c>
      <c r="BJ227" s="17" t="s">
        <v>21</v>
      </c>
      <c r="BK227" s="204">
        <f t="shared" si="9"/>
        <v>0</v>
      </c>
      <c r="BL227" s="17" t="s">
        <v>156</v>
      </c>
      <c r="BM227" s="203" t="s">
        <v>1218</v>
      </c>
    </row>
    <row r="228" spans="2:65" s="1" customFormat="1" ht="24" customHeight="1">
      <c r="B228" s="34"/>
      <c r="C228" s="238" t="s">
        <v>346</v>
      </c>
      <c r="D228" s="238" t="s">
        <v>450</v>
      </c>
      <c r="E228" s="239" t="s">
        <v>1219</v>
      </c>
      <c r="F228" s="240" t="s">
        <v>1220</v>
      </c>
      <c r="G228" s="241" t="s">
        <v>154</v>
      </c>
      <c r="H228" s="242">
        <v>3</v>
      </c>
      <c r="I228" s="243"/>
      <c r="J228" s="244">
        <f t="shared" si="0"/>
        <v>0</v>
      </c>
      <c r="K228" s="240" t="s">
        <v>155</v>
      </c>
      <c r="L228" s="245"/>
      <c r="M228" s="246" t="s">
        <v>1</v>
      </c>
      <c r="N228" s="247" t="s">
        <v>45</v>
      </c>
      <c r="O228" s="66"/>
      <c r="P228" s="201">
        <f t="shared" si="1"/>
        <v>0</v>
      </c>
      <c r="Q228" s="201">
        <v>0.097</v>
      </c>
      <c r="R228" s="201">
        <f t="shared" si="2"/>
        <v>0.29100000000000004</v>
      </c>
      <c r="S228" s="201">
        <v>0</v>
      </c>
      <c r="T228" s="202">
        <f t="shared" si="3"/>
        <v>0</v>
      </c>
      <c r="AR228" s="203" t="s">
        <v>180</v>
      </c>
      <c r="AT228" s="203" t="s">
        <v>450</v>
      </c>
      <c r="AU228" s="203" t="s">
        <v>89</v>
      </c>
      <c r="AY228" s="17" t="s">
        <v>149</v>
      </c>
      <c r="BE228" s="204">
        <f t="shared" si="4"/>
        <v>0</v>
      </c>
      <c r="BF228" s="204">
        <f t="shared" si="5"/>
        <v>0</v>
      </c>
      <c r="BG228" s="204">
        <f t="shared" si="6"/>
        <v>0</v>
      </c>
      <c r="BH228" s="204">
        <f t="shared" si="7"/>
        <v>0</v>
      </c>
      <c r="BI228" s="204">
        <f t="shared" si="8"/>
        <v>0</v>
      </c>
      <c r="BJ228" s="17" t="s">
        <v>21</v>
      </c>
      <c r="BK228" s="204">
        <f t="shared" si="9"/>
        <v>0</v>
      </c>
      <c r="BL228" s="17" t="s">
        <v>156</v>
      </c>
      <c r="BM228" s="203" t="s">
        <v>1221</v>
      </c>
    </row>
    <row r="229" spans="2:65" s="1" customFormat="1" ht="16.5" customHeight="1">
      <c r="B229" s="34"/>
      <c r="C229" s="238" t="s">
        <v>351</v>
      </c>
      <c r="D229" s="238" t="s">
        <v>450</v>
      </c>
      <c r="E229" s="239" t="s">
        <v>1222</v>
      </c>
      <c r="F229" s="240" t="s">
        <v>1223</v>
      </c>
      <c r="G229" s="241" t="s">
        <v>154</v>
      </c>
      <c r="H229" s="242">
        <v>2</v>
      </c>
      <c r="I229" s="243"/>
      <c r="J229" s="244">
        <f t="shared" si="0"/>
        <v>0</v>
      </c>
      <c r="K229" s="240" t="s">
        <v>1</v>
      </c>
      <c r="L229" s="245"/>
      <c r="M229" s="246" t="s">
        <v>1</v>
      </c>
      <c r="N229" s="247" t="s">
        <v>45</v>
      </c>
      <c r="O229" s="66"/>
      <c r="P229" s="201">
        <f t="shared" si="1"/>
        <v>0</v>
      </c>
      <c r="Q229" s="201">
        <v>0.1081</v>
      </c>
      <c r="R229" s="201">
        <f t="shared" si="2"/>
        <v>0.2162</v>
      </c>
      <c r="S229" s="201">
        <v>0</v>
      </c>
      <c r="T229" s="202">
        <f t="shared" si="3"/>
        <v>0</v>
      </c>
      <c r="AR229" s="203" t="s">
        <v>180</v>
      </c>
      <c r="AT229" s="203" t="s">
        <v>450</v>
      </c>
      <c r="AU229" s="203" t="s">
        <v>89</v>
      </c>
      <c r="AY229" s="17" t="s">
        <v>149</v>
      </c>
      <c r="BE229" s="204">
        <f t="shared" si="4"/>
        <v>0</v>
      </c>
      <c r="BF229" s="204">
        <f t="shared" si="5"/>
        <v>0</v>
      </c>
      <c r="BG229" s="204">
        <f t="shared" si="6"/>
        <v>0</v>
      </c>
      <c r="BH229" s="204">
        <f t="shared" si="7"/>
        <v>0</v>
      </c>
      <c r="BI229" s="204">
        <f t="shared" si="8"/>
        <v>0</v>
      </c>
      <c r="BJ229" s="17" t="s">
        <v>21</v>
      </c>
      <c r="BK229" s="204">
        <f t="shared" si="9"/>
        <v>0</v>
      </c>
      <c r="BL229" s="17" t="s">
        <v>156</v>
      </c>
      <c r="BM229" s="203" t="s">
        <v>1224</v>
      </c>
    </row>
    <row r="230" spans="2:65" s="1" customFormat="1" ht="24" customHeight="1">
      <c r="B230" s="34"/>
      <c r="C230" s="238" t="s">
        <v>355</v>
      </c>
      <c r="D230" s="238" t="s">
        <v>450</v>
      </c>
      <c r="E230" s="239" t="s">
        <v>1225</v>
      </c>
      <c r="F230" s="240" t="s">
        <v>1226</v>
      </c>
      <c r="G230" s="241" t="s">
        <v>154</v>
      </c>
      <c r="H230" s="242">
        <v>3</v>
      </c>
      <c r="I230" s="243"/>
      <c r="J230" s="244">
        <f t="shared" si="0"/>
        <v>0</v>
      </c>
      <c r="K230" s="240" t="s">
        <v>1</v>
      </c>
      <c r="L230" s="245"/>
      <c r="M230" s="246" t="s">
        <v>1</v>
      </c>
      <c r="N230" s="247" t="s">
        <v>45</v>
      </c>
      <c r="O230" s="66"/>
      <c r="P230" s="201">
        <f t="shared" si="1"/>
        <v>0</v>
      </c>
      <c r="Q230" s="201">
        <v>0.103</v>
      </c>
      <c r="R230" s="201">
        <f t="shared" si="2"/>
        <v>0.309</v>
      </c>
      <c r="S230" s="201">
        <v>0</v>
      </c>
      <c r="T230" s="202">
        <f t="shared" si="3"/>
        <v>0</v>
      </c>
      <c r="AR230" s="203" t="s">
        <v>180</v>
      </c>
      <c r="AT230" s="203" t="s">
        <v>450</v>
      </c>
      <c r="AU230" s="203" t="s">
        <v>89</v>
      </c>
      <c r="AY230" s="17" t="s">
        <v>149</v>
      </c>
      <c r="BE230" s="204">
        <f t="shared" si="4"/>
        <v>0</v>
      </c>
      <c r="BF230" s="204">
        <f t="shared" si="5"/>
        <v>0</v>
      </c>
      <c r="BG230" s="204">
        <f t="shared" si="6"/>
        <v>0</v>
      </c>
      <c r="BH230" s="204">
        <f t="shared" si="7"/>
        <v>0</v>
      </c>
      <c r="BI230" s="204">
        <f t="shared" si="8"/>
        <v>0</v>
      </c>
      <c r="BJ230" s="17" t="s">
        <v>21</v>
      </c>
      <c r="BK230" s="204">
        <f t="shared" si="9"/>
        <v>0</v>
      </c>
      <c r="BL230" s="17" t="s">
        <v>156</v>
      </c>
      <c r="BM230" s="203" t="s">
        <v>1227</v>
      </c>
    </row>
    <row r="231" spans="2:65" s="1" customFormat="1" ht="24" customHeight="1">
      <c r="B231" s="34"/>
      <c r="C231" s="238" t="s">
        <v>360</v>
      </c>
      <c r="D231" s="238" t="s">
        <v>450</v>
      </c>
      <c r="E231" s="239" t="s">
        <v>1228</v>
      </c>
      <c r="F231" s="240" t="s">
        <v>1229</v>
      </c>
      <c r="G231" s="241" t="s">
        <v>154</v>
      </c>
      <c r="H231" s="242">
        <v>2</v>
      </c>
      <c r="I231" s="243"/>
      <c r="J231" s="244">
        <f t="shared" si="0"/>
        <v>0</v>
      </c>
      <c r="K231" s="240" t="s">
        <v>155</v>
      </c>
      <c r="L231" s="245"/>
      <c r="M231" s="246" t="s">
        <v>1</v>
      </c>
      <c r="N231" s="247" t="s">
        <v>45</v>
      </c>
      <c r="O231" s="66"/>
      <c r="P231" s="201">
        <f t="shared" si="1"/>
        <v>0</v>
      </c>
      <c r="Q231" s="201">
        <v>0.111</v>
      </c>
      <c r="R231" s="201">
        <f t="shared" si="2"/>
        <v>0.222</v>
      </c>
      <c r="S231" s="201">
        <v>0</v>
      </c>
      <c r="T231" s="202">
        <f t="shared" si="3"/>
        <v>0</v>
      </c>
      <c r="AR231" s="203" t="s">
        <v>180</v>
      </c>
      <c r="AT231" s="203" t="s">
        <v>450</v>
      </c>
      <c r="AU231" s="203" t="s">
        <v>89</v>
      </c>
      <c r="AY231" s="17" t="s">
        <v>149</v>
      </c>
      <c r="BE231" s="204">
        <f t="shared" si="4"/>
        <v>0</v>
      </c>
      <c r="BF231" s="204">
        <f t="shared" si="5"/>
        <v>0</v>
      </c>
      <c r="BG231" s="204">
        <f t="shared" si="6"/>
        <v>0</v>
      </c>
      <c r="BH231" s="204">
        <f t="shared" si="7"/>
        <v>0</v>
      </c>
      <c r="BI231" s="204">
        <f t="shared" si="8"/>
        <v>0</v>
      </c>
      <c r="BJ231" s="17" t="s">
        <v>21</v>
      </c>
      <c r="BK231" s="204">
        <f t="shared" si="9"/>
        <v>0</v>
      </c>
      <c r="BL231" s="17" t="s">
        <v>156</v>
      </c>
      <c r="BM231" s="203" t="s">
        <v>1230</v>
      </c>
    </row>
    <row r="232" spans="2:65" s="1" customFormat="1" ht="24" customHeight="1">
      <c r="B232" s="34"/>
      <c r="C232" s="238" t="s">
        <v>364</v>
      </c>
      <c r="D232" s="238" t="s">
        <v>450</v>
      </c>
      <c r="E232" s="239" t="s">
        <v>1231</v>
      </c>
      <c r="F232" s="240" t="s">
        <v>1232</v>
      </c>
      <c r="G232" s="241" t="s">
        <v>154</v>
      </c>
      <c r="H232" s="242">
        <v>3</v>
      </c>
      <c r="I232" s="243"/>
      <c r="J232" s="244">
        <f t="shared" si="0"/>
        <v>0</v>
      </c>
      <c r="K232" s="240" t="s">
        <v>155</v>
      </c>
      <c r="L232" s="245"/>
      <c r="M232" s="246" t="s">
        <v>1</v>
      </c>
      <c r="N232" s="247" t="s">
        <v>45</v>
      </c>
      <c r="O232" s="66"/>
      <c r="P232" s="201">
        <f t="shared" si="1"/>
        <v>0</v>
      </c>
      <c r="Q232" s="201">
        <v>0.04</v>
      </c>
      <c r="R232" s="201">
        <f t="shared" si="2"/>
        <v>0.12</v>
      </c>
      <c r="S232" s="201">
        <v>0</v>
      </c>
      <c r="T232" s="202">
        <f t="shared" si="3"/>
        <v>0</v>
      </c>
      <c r="AR232" s="203" t="s">
        <v>180</v>
      </c>
      <c r="AT232" s="203" t="s">
        <v>450</v>
      </c>
      <c r="AU232" s="203" t="s">
        <v>89</v>
      </c>
      <c r="AY232" s="17" t="s">
        <v>149</v>
      </c>
      <c r="BE232" s="204">
        <f t="shared" si="4"/>
        <v>0</v>
      </c>
      <c r="BF232" s="204">
        <f t="shared" si="5"/>
        <v>0</v>
      </c>
      <c r="BG232" s="204">
        <f t="shared" si="6"/>
        <v>0</v>
      </c>
      <c r="BH232" s="204">
        <f t="shared" si="7"/>
        <v>0</v>
      </c>
      <c r="BI232" s="204">
        <f t="shared" si="8"/>
        <v>0</v>
      </c>
      <c r="BJ232" s="17" t="s">
        <v>21</v>
      </c>
      <c r="BK232" s="204">
        <f t="shared" si="9"/>
        <v>0</v>
      </c>
      <c r="BL232" s="17" t="s">
        <v>156</v>
      </c>
      <c r="BM232" s="203" t="s">
        <v>1233</v>
      </c>
    </row>
    <row r="233" spans="2:65" s="1" customFormat="1" ht="24" customHeight="1">
      <c r="B233" s="34"/>
      <c r="C233" s="238" t="s">
        <v>370</v>
      </c>
      <c r="D233" s="238" t="s">
        <v>450</v>
      </c>
      <c r="E233" s="239" t="s">
        <v>1234</v>
      </c>
      <c r="F233" s="240" t="s">
        <v>1235</v>
      </c>
      <c r="G233" s="241" t="s">
        <v>154</v>
      </c>
      <c r="H233" s="242">
        <v>1</v>
      </c>
      <c r="I233" s="243"/>
      <c r="J233" s="244">
        <f t="shared" si="0"/>
        <v>0</v>
      </c>
      <c r="K233" s="240" t="s">
        <v>155</v>
      </c>
      <c r="L233" s="245"/>
      <c r="M233" s="246" t="s">
        <v>1</v>
      </c>
      <c r="N233" s="247" t="s">
        <v>45</v>
      </c>
      <c r="O233" s="66"/>
      <c r="P233" s="201">
        <f t="shared" si="1"/>
        <v>0</v>
      </c>
      <c r="Q233" s="201">
        <v>0.058</v>
      </c>
      <c r="R233" s="201">
        <f t="shared" si="2"/>
        <v>0.058</v>
      </c>
      <c r="S233" s="201">
        <v>0</v>
      </c>
      <c r="T233" s="202">
        <f t="shared" si="3"/>
        <v>0</v>
      </c>
      <c r="AR233" s="203" t="s">
        <v>180</v>
      </c>
      <c r="AT233" s="203" t="s">
        <v>450</v>
      </c>
      <c r="AU233" s="203" t="s">
        <v>89</v>
      </c>
      <c r="AY233" s="17" t="s">
        <v>149</v>
      </c>
      <c r="BE233" s="204">
        <f t="shared" si="4"/>
        <v>0</v>
      </c>
      <c r="BF233" s="204">
        <f t="shared" si="5"/>
        <v>0</v>
      </c>
      <c r="BG233" s="204">
        <f t="shared" si="6"/>
        <v>0</v>
      </c>
      <c r="BH233" s="204">
        <f t="shared" si="7"/>
        <v>0</v>
      </c>
      <c r="BI233" s="204">
        <f t="shared" si="8"/>
        <v>0</v>
      </c>
      <c r="BJ233" s="17" t="s">
        <v>21</v>
      </c>
      <c r="BK233" s="204">
        <f t="shared" si="9"/>
        <v>0</v>
      </c>
      <c r="BL233" s="17" t="s">
        <v>156</v>
      </c>
      <c r="BM233" s="203" t="s">
        <v>1236</v>
      </c>
    </row>
    <row r="234" spans="2:65" s="1" customFormat="1" ht="24" customHeight="1">
      <c r="B234" s="34"/>
      <c r="C234" s="238" t="s">
        <v>374</v>
      </c>
      <c r="D234" s="238" t="s">
        <v>450</v>
      </c>
      <c r="E234" s="239" t="s">
        <v>1237</v>
      </c>
      <c r="F234" s="240" t="s">
        <v>1238</v>
      </c>
      <c r="G234" s="241" t="s">
        <v>154</v>
      </c>
      <c r="H234" s="242">
        <v>7</v>
      </c>
      <c r="I234" s="243"/>
      <c r="J234" s="244">
        <f t="shared" si="0"/>
        <v>0</v>
      </c>
      <c r="K234" s="240" t="s">
        <v>155</v>
      </c>
      <c r="L234" s="245"/>
      <c r="M234" s="246" t="s">
        <v>1</v>
      </c>
      <c r="N234" s="247" t="s">
        <v>45</v>
      </c>
      <c r="O234" s="66"/>
      <c r="P234" s="201">
        <f t="shared" si="1"/>
        <v>0</v>
      </c>
      <c r="Q234" s="201">
        <v>0.027</v>
      </c>
      <c r="R234" s="201">
        <f t="shared" si="2"/>
        <v>0.189</v>
      </c>
      <c r="S234" s="201">
        <v>0</v>
      </c>
      <c r="T234" s="202">
        <f t="shared" si="3"/>
        <v>0</v>
      </c>
      <c r="AR234" s="203" t="s">
        <v>180</v>
      </c>
      <c r="AT234" s="203" t="s">
        <v>450</v>
      </c>
      <c r="AU234" s="203" t="s">
        <v>89</v>
      </c>
      <c r="AY234" s="17" t="s">
        <v>149</v>
      </c>
      <c r="BE234" s="204">
        <f t="shared" si="4"/>
        <v>0</v>
      </c>
      <c r="BF234" s="204">
        <f t="shared" si="5"/>
        <v>0</v>
      </c>
      <c r="BG234" s="204">
        <f t="shared" si="6"/>
        <v>0</v>
      </c>
      <c r="BH234" s="204">
        <f t="shared" si="7"/>
        <v>0</v>
      </c>
      <c r="BI234" s="204">
        <f t="shared" si="8"/>
        <v>0</v>
      </c>
      <c r="BJ234" s="17" t="s">
        <v>21</v>
      </c>
      <c r="BK234" s="204">
        <f t="shared" si="9"/>
        <v>0</v>
      </c>
      <c r="BL234" s="17" t="s">
        <v>156</v>
      </c>
      <c r="BM234" s="203" t="s">
        <v>1239</v>
      </c>
    </row>
    <row r="235" spans="2:65" s="1" customFormat="1" ht="16.5" customHeight="1">
      <c r="B235" s="34"/>
      <c r="C235" s="192" t="s">
        <v>378</v>
      </c>
      <c r="D235" s="192" t="s">
        <v>151</v>
      </c>
      <c r="E235" s="193" t="s">
        <v>1240</v>
      </c>
      <c r="F235" s="194" t="s">
        <v>1241</v>
      </c>
      <c r="G235" s="195" t="s">
        <v>154</v>
      </c>
      <c r="H235" s="196">
        <v>4</v>
      </c>
      <c r="I235" s="197"/>
      <c r="J235" s="198">
        <f t="shared" si="0"/>
        <v>0</v>
      </c>
      <c r="K235" s="194" t="s">
        <v>1</v>
      </c>
      <c r="L235" s="38"/>
      <c r="M235" s="199" t="s">
        <v>1</v>
      </c>
      <c r="N235" s="200" t="s">
        <v>45</v>
      </c>
      <c r="O235" s="66"/>
      <c r="P235" s="201">
        <f t="shared" si="1"/>
        <v>0</v>
      </c>
      <c r="Q235" s="201">
        <v>0.14494</v>
      </c>
      <c r="R235" s="201">
        <f t="shared" si="2"/>
        <v>0.57976</v>
      </c>
      <c r="S235" s="201">
        <v>0</v>
      </c>
      <c r="T235" s="202">
        <f t="shared" si="3"/>
        <v>0</v>
      </c>
      <c r="AR235" s="203" t="s">
        <v>156</v>
      </c>
      <c r="AT235" s="203" t="s">
        <v>151</v>
      </c>
      <c r="AU235" s="203" t="s">
        <v>89</v>
      </c>
      <c r="AY235" s="17" t="s">
        <v>149</v>
      </c>
      <c r="BE235" s="204">
        <f t="shared" si="4"/>
        <v>0</v>
      </c>
      <c r="BF235" s="204">
        <f t="shared" si="5"/>
        <v>0</v>
      </c>
      <c r="BG235" s="204">
        <f t="shared" si="6"/>
        <v>0</v>
      </c>
      <c r="BH235" s="204">
        <f t="shared" si="7"/>
        <v>0</v>
      </c>
      <c r="BI235" s="204">
        <f t="shared" si="8"/>
        <v>0</v>
      </c>
      <c r="BJ235" s="17" t="s">
        <v>21</v>
      </c>
      <c r="BK235" s="204">
        <f t="shared" si="9"/>
        <v>0</v>
      </c>
      <c r="BL235" s="17" t="s">
        <v>156</v>
      </c>
      <c r="BM235" s="203" t="s">
        <v>1242</v>
      </c>
    </row>
    <row r="236" spans="2:65" s="1" customFormat="1" ht="24" customHeight="1">
      <c r="B236" s="34"/>
      <c r="C236" s="192" t="s">
        <v>382</v>
      </c>
      <c r="D236" s="192" t="s">
        <v>151</v>
      </c>
      <c r="E236" s="193" t="s">
        <v>1243</v>
      </c>
      <c r="F236" s="194" t="s">
        <v>1244</v>
      </c>
      <c r="G236" s="195" t="s">
        <v>154</v>
      </c>
      <c r="H236" s="196">
        <v>2</v>
      </c>
      <c r="I236" s="197"/>
      <c r="J236" s="198">
        <f t="shared" si="0"/>
        <v>0</v>
      </c>
      <c r="K236" s="194" t="s">
        <v>155</v>
      </c>
      <c r="L236" s="38"/>
      <c r="M236" s="199" t="s">
        <v>1</v>
      </c>
      <c r="N236" s="200" t="s">
        <v>45</v>
      </c>
      <c r="O236" s="66"/>
      <c r="P236" s="201">
        <f t="shared" si="1"/>
        <v>0</v>
      </c>
      <c r="Q236" s="201">
        <v>0.00702</v>
      </c>
      <c r="R236" s="201">
        <f t="shared" si="2"/>
        <v>0.01404</v>
      </c>
      <c r="S236" s="201">
        <v>0</v>
      </c>
      <c r="T236" s="202">
        <f t="shared" si="3"/>
        <v>0</v>
      </c>
      <c r="AR236" s="203" t="s">
        <v>156</v>
      </c>
      <c r="AT236" s="203" t="s">
        <v>151</v>
      </c>
      <c r="AU236" s="203" t="s">
        <v>89</v>
      </c>
      <c r="AY236" s="17" t="s">
        <v>149</v>
      </c>
      <c r="BE236" s="204">
        <f t="shared" si="4"/>
        <v>0</v>
      </c>
      <c r="BF236" s="204">
        <f t="shared" si="5"/>
        <v>0</v>
      </c>
      <c r="BG236" s="204">
        <f t="shared" si="6"/>
        <v>0</v>
      </c>
      <c r="BH236" s="204">
        <f t="shared" si="7"/>
        <v>0</v>
      </c>
      <c r="BI236" s="204">
        <f t="shared" si="8"/>
        <v>0</v>
      </c>
      <c r="BJ236" s="17" t="s">
        <v>21</v>
      </c>
      <c r="BK236" s="204">
        <f t="shared" si="9"/>
        <v>0</v>
      </c>
      <c r="BL236" s="17" t="s">
        <v>156</v>
      </c>
      <c r="BM236" s="203" t="s">
        <v>1245</v>
      </c>
    </row>
    <row r="237" spans="2:65" s="1" customFormat="1" ht="24" customHeight="1">
      <c r="B237" s="34"/>
      <c r="C237" s="238" t="s">
        <v>386</v>
      </c>
      <c r="D237" s="238" t="s">
        <v>450</v>
      </c>
      <c r="E237" s="239" t="s">
        <v>1246</v>
      </c>
      <c r="F237" s="240" t="s">
        <v>1247</v>
      </c>
      <c r="G237" s="241" t="s">
        <v>154</v>
      </c>
      <c r="H237" s="242">
        <v>2</v>
      </c>
      <c r="I237" s="243"/>
      <c r="J237" s="244">
        <f t="shared" si="0"/>
        <v>0</v>
      </c>
      <c r="K237" s="240" t="s">
        <v>1</v>
      </c>
      <c r="L237" s="245"/>
      <c r="M237" s="246" t="s">
        <v>1</v>
      </c>
      <c r="N237" s="247" t="s">
        <v>45</v>
      </c>
      <c r="O237" s="66"/>
      <c r="P237" s="201">
        <f t="shared" si="1"/>
        <v>0</v>
      </c>
      <c r="Q237" s="201">
        <v>0.158</v>
      </c>
      <c r="R237" s="201">
        <f t="shared" si="2"/>
        <v>0.316</v>
      </c>
      <c r="S237" s="201">
        <v>0</v>
      </c>
      <c r="T237" s="202">
        <f t="shared" si="3"/>
        <v>0</v>
      </c>
      <c r="AR237" s="203" t="s">
        <v>180</v>
      </c>
      <c r="AT237" s="203" t="s">
        <v>450</v>
      </c>
      <c r="AU237" s="203" t="s">
        <v>89</v>
      </c>
      <c r="AY237" s="17" t="s">
        <v>149</v>
      </c>
      <c r="BE237" s="204">
        <f t="shared" si="4"/>
        <v>0</v>
      </c>
      <c r="BF237" s="204">
        <f t="shared" si="5"/>
        <v>0</v>
      </c>
      <c r="BG237" s="204">
        <f t="shared" si="6"/>
        <v>0</v>
      </c>
      <c r="BH237" s="204">
        <f t="shared" si="7"/>
        <v>0</v>
      </c>
      <c r="BI237" s="204">
        <f t="shared" si="8"/>
        <v>0</v>
      </c>
      <c r="BJ237" s="17" t="s">
        <v>21</v>
      </c>
      <c r="BK237" s="204">
        <f t="shared" si="9"/>
        <v>0</v>
      </c>
      <c r="BL237" s="17" t="s">
        <v>156</v>
      </c>
      <c r="BM237" s="203" t="s">
        <v>1248</v>
      </c>
    </row>
    <row r="238" spans="2:65" s="1" customFormat="1" ht="24" customHeight="1">
      <c r="B238" s="34"/>
      <c r="C238" s="192" t="s">
        <v>390</v>
      </c>
      <c r="D238" s="192" t="s">
        <v>151</v>
      </c>
      <c r="E238" s="193" t="s">
        <v>1249</v>
      </c>
      <c r="F238" s="194" t="s">
        <v>1250</v>
      </c>
      <c r="G238" s="195" t="s">
        <v>154</v>
      </c>
      <c r="H238" s="196">
        <v>4</v>
      </c>
      <c r="I238" s="197"/>
      <c r="J238" s="198">
        <f t="shared" si="0"/>
        <v>0</v>
      </c>
      <c r="K238" s="194" t="s">
        <v>155</v>
      </c>
      <c r="L238" s="38"/>
      <c r="M238" s="199" t="s">
        <v>1</v>
      </c>
      <c r="N238" s="200" t="s">
        <v>45</v>
      </c>
      <c r="O238" s="66"/>
      <c r="P238" s="201">
        <f t="shared" si="1"/>
        <v>0</v>
      </c>
      <c r="Q238" s="201">
        <v>0.00936</v>
      </c>
      <c r="R238" s="201">
        <f t="shared" si="2"/>
        <v>0.03744</v>
      </c>
      <c r="S238" s="201">
        <v>0</v>
      </c>
      <c r="T238" s="202">
        <f t="shared" si="3"/>
        <v>0</v>
      </c>
      <c r="AR238" s="203" t="s">
        <v>156</v>
      </c>
      <c r="AT238" s="203" t="s">
        <v>151</v>
      </c>
      <c r="AU238" s="203" t="s">
        <v>89</v>
      </c>
      <c r="AY238" s="17" t="s">
        <v>149</v>
      </c>
      <c r="BE238" s="204">
        <f t="shared" si="4"/>
        <v>0</v>
      </c>
      <c r="BF238" s="204">
        <f t="shared" si="5"/>
        <v>0</v>
      </c>
      <c r="BG238" s="204">
        <f t="shared" si="6"/>
        <v>0</v>
      </c>
      <c r="BH238" s="204">
        <f t="shared" si="7"/>
        <v>0</v>
      </c>
      <c r="BI238" s="204">
        <f t="shared" si="8"/>
        <v>0</v>
      </c>
      <c r="BJ238" s="17" t="s">
        <v>21</v>
      </c>
      <c r="BK238" s="204">
        <f t="shared" si="9"/>
        <v>0</v>
      </c>
      <c r="BL238" s="17" t="s">
        <v>156</v>
      </c>
      <c r="BM238" s="203" t="s">
        <v>1251</v>
      </c>
    </row>
    <row r="239" spans="2:65" s="1" customFormat="1" ht="16.5" customHeight="1">
      <c r="B239" s="34"/>
      <c r="C239" s="238" t="s">
        <v>398</v>
      </c>
      <c r="D239" s="238" t="s">
        <v>450</v>
      </c>
      <c r="E239" s="239" t="s">
        <v>1252</v>
      </c>
      <c r="F239" s="240" t="s">
        <v>1253</v>
      </c>
      <c r="G239" s="241" t="s">
        <v>154</v>
      </c>
      <c r="H239" s="242">
        <v>4</v>
      </c>
      <c r="I239" s="243"/>
      <c r="J239" s="244">
        <f t="shared" si="0"/>
        <v>0</v>
      </c>
      <c r="K239" s="240" t="s">
        <v>155</v>
      </c>
      <c r="L239" s="245"/>
      <c r="M239" s="246" t="s">
        <v>1</v>
      </c>
      <c r="N239" s="247" t="s">
        <v>45</v>
      </c>
      <c r="O239" s="66"/>
      <c r="P239" s="201">
        <f t="shared" si="1"/>
        <v>0</v>
      </c>
      <c r="Q239" s="201">
        <v>0.058</v>
      </c>
      <c r="R239" s="201">
        <f t="shared" si="2"/>
        <v>0.232</v>
      </c>
      <c r="S239" s="201">
        <v>0</v>
      </c>
      <c r="T239" s="202">
        <f t="shared" si="3"/>
        <v>0</v>
      </c>
      <c r="AR239" s="203" t="s">
        <v>180</v>
      </c>
      <c r="AT239" s="203" t="s">
        <v>450</v>
      </c>
      <c r="AU239" s="203" t="s">
        <v>89</v>
      </c>
      <c r="AY239" s="17" t="s">
        <v>149</v>
      </c>
      <c r="BE239" s="204">
        <f t="shared" si="4"/>
        <v>0</v>
      </c>
      <c r="BF239" s="204">
        <f t="shared" si="5"/>
        <v>0</v>
      </c>
      <c r="BG239" s="204">
        <f t="shared" si="6"/>
        <v>0</v>
      </c>
      <c r="BH239" s="204">
        <f t="shared" si="7"/>
        <v>0</v>
      </c>
      <c r="BI239" s="204">
        <f t="shared" si="8"/>
        <v>0</v>
      </c>
      <c r="BJ239" s="17" t="s">
        <v>21</v>
      </c>
      <c r="BK239" s="204">
        <f t="shared" si="9"/>
        <v>0</v>
      </c>
      <c r="BL239" s="17" t="s">
        <v>156</v>
      </c>
      <c r="BM239" s="203" t="s">
        <v>1254</v>
      </c>
    </row>
    <row r="240" spans="2:65" s="1" customFormat="1" ht="16.5" customHeight="1">
      <c r="B240" s="34"/>
      <c r="C240" s="238" t="s">
        <v>403</v>
      </c>
      <c r="D240" s="238" t="s">
        <v>450</v>
      </c>
      <c r="E240" s="239" t="s">
        <v>1255</v>
      </c>
      <c r="F240" s="240" t="s">
        <v>1256</v>
      </c>
      <c r="G240" s="241" t="s">
        <v>154</v>
      </c>
      <c r="H240" s="242">
        <v>4</v>
      </c>
      <c r="I240" s="243"/>
      <c r="J240" s="244">
        <f t="shared" si="0"/>
        <v>0</v>
      </c>
      <c r="K240" s="240" t="s">
        <v>155</v>
      </c>
      <c r="L240" s="245"/>
      <c r="M240" s="246" t="s">
        <v>1</v>
      </c>
      <c r="N240" s="247" t="s">
        <v>45</v>
      </c>
      <c r="O240" s="66"/>
      <c r="P240" s="201">
        <f t="shared" si="1"/>
        <v>0</v>
      </c>
      <c r="Q240" s="201">
        <v>0.06</v>
      </c>
      <c r="R240" s="201">
        <f t="shared" si="2"/>
        <v>0.24</v>
      </c>
      <c r="S240" s="201">
        <v>0</v>
      </c>
      <c r="T240" s="202">
        <f t="shared" si="3"/>
        <v>0</v>
      </c>
      <c r="AR240" s="203" t="s">
        <v>180</v>
      </c>
      <c r="AT240" s="203" t="s">
        <v>450</v>
      </c>
      <c r="AU240" s="203" t="s">
        <v>89</v>
      </c>
      <c r="AY240" s="17" t="s">
        <v>149</v>
      </c>
      <c r="BE240" s="204">
        <f t="shared" si="4"/>
        <v>0</v>
      </c>
      <c r="BF240" s="204">
        <f t="shared" si="5"/>
        <v>0</v>
      </c>
      <c r="BG240" s="204">
        <f t="shared" si="6"/>
        <v>0</v>
      </c>
      <c r="BH240" s="204">
        <f t="shared" si="7"/>
        <v>0</v>
      </c>
      <c r="BI240" s="204">
        <f t="shared" si="8"/>
        <v>0</v>
      </c>
      <c r="BJ240" s="17" t="s">
        <v>21</v>
      </c>
      <c r="BK240" s="204">
        <f t="shared" si="9"/>
        <v>0</v>
      </c>
      <c r="BL240" s="17" t="s">
        <v>156</v>
      </c>
      <c r="BM240" s="203" t="s">
        <v>1257</v>
      </c>
    </row>
    <row r="241" spans="2:65" s="1" customFormat="1" ht="16.5" customHeight="1">
      <c r="B241" s="34"/>
      <c r="C241" s="238" t="s">
        <v>407</v>
      </c>
      <c r="D241" s="238" t="s">
        <v>450</v>
      </c>
      <c r="E241" s="239" t="s">
        <v>1258</v>
      </c>
      <c r="F241" s="240" t="s">
        <v>1259</v>
      </c>
      <c r="G241" s="241" t="s">
        <v>154</v>
      </c>
      <c r="H241" s="242">
        <v>3</v>
      </c>
      <c r="I241" s="243"/>
      <c r="J241" s="244">
        <f t="shared" si="0"/>
        <v>0</v>
      </c>
      <c r="K241" s="240" t="s">
        <v>155</v>
      </c>
      <c r="L241" s="245"/>
      <c r="M241" s="246" t="s">
        <v>1</v>
      </c>
      <c r="N241" s="247" t="s">
        <v>45</v>
      </c>
      <c r="O241" s="66"/>
      <c r="P241" s="201">
        <f t="shared" si="1"/>
        <v>0</v>
      </c>
      <c r="Q241" s="201">
        <v>0.004</v>
      </c>
      <c r="R241" s="201">
        <f t="shared" si="2"/>
        <v>0.012</v>
      </c>
      <c r="S241" s="201">
        <v>0</v>
      </c>
      <c r="T241" s="202">
        <f t="shared" si="3"/>
        <v>0</v>
      </c>
      <c r="AR241" s="203" t="s">
        <v>180</v>
      </c>
      <c r="AT241" s="203" t="s">
        <v>450</v>
      </c>
      <c r="AU241" s="203" t="s">
        <v>89</v>
      </c>
      <c r="AY241" s="17" t="s">
        <v>149</v>
      </c>
      <c r="BE241" s="204">
        <f t="shared" si="4"/>
        <v>0</v>
      </c>
      <c r="BF241" s="204">
        <f t="shared" si="5"/>
        <v>0</v>
      </c>
      <c r="BG241" s="204">
        <f t="shared" si="6"/>
        <v>0</v>
      </c>
      <c r="BH241" s="204">
        <f t="shared" si="7"/>
        <v>0</v>
      </c>
      <c r="BI241" s="204">
        <f t="shared" si="8"/>
        <v>0</v>
      </c>
      <c r="BJ241" s="17" t="s">
        <v>21</v>
      </c>
      <c r="BK241" s="204">
        <f t="shared" si="9"/>
        <v>0</v>
      </c>
      <c r="BL241" s="17" t="s">
        <v>156</v>
      </c>
      <c r="BM241" s="203" t="s">
        <v>1260</v>
      </c>
    </row>
    <row r="242" spans="2:65" s="1" customFormat="1" ht="16.5" customHeight="1">
      <c r="B242" s="34"/>
      <c r="C242" s="238" t="s">
        <v>411</v>
      </c>
      <c r="D242" s="238" t="s">
        <v>450</v>
      </c>
      <c r="E242" s="239" t="s">
        <v>1261</v>
      </c>
      <c r="F242" s="240" t="s">
        <v>1262</v>
      </c>
      <c r="G242" s="241" t="s">
        <v>154</v>
      </c>
      <c r="H242" s="242">
        <v>2</v>
      </c>
      <c r="I242" s="243"/>
      <c r="J242" s="244">
        <f t="shared" si="0"/>
        <v>0</v>
      </c>
      <c r="K242" s="240" t="s">
        <v>155</v>
      </c>
      <c r="L242" s="245"/>
      <c r="M242" s="246" t="s">
        <v>1</v>
      </c>
      <c r="N242" s="247" t="s">
        <v>45</v>
      </c>
      <c r="O242" s="66"/>
      <c r="P242" s="201">
        <f t="shared" si="1"/>
        <v>0</v>
      </c>
      <c r="Q242" s="201">
        <v>0.006</v>
      </c>
      <c r="R242" s="201">
        <f t="shared" si="2"/>
        <v>0.012</v>
      </c>
      <c r="S242" s="201">
        <v>0</v>
      </c>
      <c r="T242" s="202">
        <f t="shared" si="3"/>
        <v>0</v>
      </c>
      <c r="AR242" s="203" t="s">
        <v>180</v>
      </c>
      <c r="AT242" s="203" t="s">
        <v>450</v>
      </c>
      <c r="AU242" s="203" t="s">
        <v>89</v>
      </c>
      <c r="AY242" s="17" t="s">
        <v>149</v>
      </c>
      <c r="BE242" s="204">
        <f t="shared" si="4"/>
        <v>0</v>
      </c>
      <c r="BF242" s="204">
        <f t="shared" si="5"/>
        <v>0</v>
      </c>
      <c r="BG242" s="204">
        <f t="shared" si="6"/>
        <v>0</v>
      </c>
      <c r="BH242" s="204">
        <f t="shared" si="7"/>
        <v>0</v>
      </c>
      <c r="BI242" s="204">
        <f t="shared" si="8"/>
        <v>0</v>
      </c>
      <c r="BJ242" s="17" t="s">
        <v>21</v>
      </c>
      <c r="BK242" s="204">
        <f t="shared" si="9"/>
        <v>0</v>
      </c>
      <c r="BL242" s="17" t="s">
        <v>156</v>
      </c>
      <c r="BM242" s="203" t="s">
        <v>1263</v>
      </c>
    </row>
    <row r="243" spans="2:65" s="1" customFormat="1" ht="24" customHeight="1">
      <c r="B243" s="34"/>
      <c r="C243" s="192" t="s">
        <v>413</v>
      </c>
      <c r="D243" s="192" t="s">
        <v>151</v>
      </c>
      <c r="E243" s="193" t="s">
        <v>1264</v>
      </c>
      <c r="F243" s="194" t="s">
        <v>1265</v>
      </c>
      <c r="G243" s="195" t="s">
        <v>154</v>
      </c>
      <c r="H243" s="196">
        <v>4</v>
      </c>
      <c r="I243" s="197"/>
      <c r="J243" s="198">
        <f t="shared" si="0"/>
        <v>0</v>
      </c>
      <c r="K243" s="194" t="s">
        <v>155</v>
      </c>
      <c r="L243" s="38"/>
      <c r="M243" s="199" t="s">
        <v>1</v>
      </c>
      <c r="N243" s="200" t="s">
        <v>45</v>
      </c>
      <c r="O243" s="66"/>
      <c r="P243" s="201">
        <f t="shared" si="1"/>
        <v>0</v>
      </c>
      <c r="Q243" s="201">
        <v>0</v>
      </c>
      <c r="R243" s="201">
        <f t="shared" si="2"/>
        <v>0</v>
      </c>
      <c r="S243" s="201">
        <v>0.1</v>
      </c>
      <c r="T243" s="202">
        <f t="shared" si="3"/>
        <v>0.4</v>
      </c>
      <c r="AR243" s="203" t="s">
        <v>156</v>
      </c>
      <c r="AT243" s="203" t="s">
        <v>151</v>
      </c>
      <c r="AU243" s="203" t="s">
        <v>89</v>
      </c>
      <c r="AY243" s="17" t="s">
        <v>149</v>
      </c>
      <c r="BE243" s="204">
        <f t="shared" si="4"/>
        <v>0</v>
      </c>
      <c r="BF243" s="204">
        <f t="shared" si="5"/>
        <v>0</v>
      </c>
      <c r="BG243" s="204">
        <f t="shared" si="6"/>
        <v>0</v>
      </c>
      <c r="BH243" s="204">
        <f t="shared" si="7"/>
        <v>0</v>
      </c>
      <c r="BI243" s="204">
        <f t="shared" si="8"/>
        <v>0</v>
      </c>
      <c r="BJ243" s="17" t="s">
        <v>21</v>
      </c>
      <c r="BK243" s="204">
        <f t="shared" si="9"/>
        <v>0</v>
      </c>
      <c r="BL243" s="17" t="s">
        <v>156</v>
      </c>
      <c r="BM243" s="203" t="s">
        <v>1266</v>
      </c>
    </row>
    <row r="244" spans="2:65" s="1" customFormat="1" ht="24" customHeight="1">
      <c r="B244" s="34"/>
      <c r="C244" s="192" t="s">
        <v>417</v>
      </c>
      <c r="D244" s="192" t="s">
        <v>151</v>
      </c>
      <c r="E244" s="193" t="s">
        <v>1267</v>
      </c>
      <c r="F244" s="194" t="s">
        <v>1268</v>
      </c>
      <c r="G244" s="195" t="s">
        <v>154</v>
      </c>
      <c r="H244" s="196">
        <v>2</v>
      </c>
      <c r="I244" s="197"/>
      <c r="J244" s="198">
        <f t="shared" si="0"/>
        <v>0</v>
      </c>
      <c r="K244" s="194" t="s">
        <v>155</v>
      </c>
      <c r="L244" s="38"/>
      <c r="M244" s="199" t="s">
        <v>1</v>
      </c>
      <c r="N244" s="200" t="s">
        <v>45</v>
      </c>
      <c r="O244" s="66"/>
      <c r="P244" s="201">
        <f t="shared" si="1"/>
        <v>0</v>
      </c>
      <c r="Q244" s="201">
        <v>0.0117</v>
      </c>
      <c r="R244" s="201">
        <f t="shared" si="2"/>
        <v>0.0234</v>
      </c>
      <c r="S244" s="201">
        <v>0</v>
      </c>
      <c r="T244" s="202">
        <f t="shared" si="3"/>
        <v>0</v>
      </c>
      <c r="AR244" s="203" t="s">
        <v>156</v>
      </c>
      <c r="AT244" s="203" t="s">
        <v>151</v>
      </c>
      <c r="AU244" s="203" t="s">
        <v>89</v>
      </c>
      <c r="AY244" s="17" t="s">
        <v>149</v>
      </c>
      <c r="BE244" s="204">
        <f t="shared" si="4"/>
        <v>0</v>
      </c>
      <c r="BF244" s="204">
        <f t="shared" si="5"/>
        <v>0</v>
      </c>
      <c r="BG244" s="204">
        <f t="shared" si="6"/>
        <v>0</v>
      </c>
      <c r="BH244" s="204">
        <f t="shared" si="7"/>
        <v>0</v>
      </c>
      <c r="BI244" s="204">
        <f t="shared" si="8"/>
        <v>0</v>
      </c>
      <c r="BJ244" s="17" t="s">
        <v>21</v>
      </c>
      <c r="BK244" s="204">
        <f t="shared" si="9"/>
        <v>0</v>
      </c>
      <c r="BL244" s="17" t="s">
        <v>156</v>
      </c>
      <c r="BM244" s="203" t="s">
        <v>1269</v>
      </c>
    </row>
    <row r="245" spans="2:65" s="1" customFormat="1" ht="24" customHeight="1">
      <c r="B245" s="34"/>
      <c r="C245" s="238" t="s">
        <v>421</v>
      </c>
      <c r="D245" s="238" t="s">
        <v>450</v>
      </c>
      <c r="E245" s="239" t="s">
        <v>1270</v>
      </c>
      <c r="F245" s="240" t="s">
        <v>1271</v>
      </c>
      <c r="G245" s="241" t="s">
        <v>154</v>
      </c>
      <c r="H245" s="242">
        <v>2</v>
      </c>
      <c r="I245" s="243"/>
      <c r="J245" s="244">
        <f t="shared" si="0"/>
        <v>0</v>
      </c>
      <c r="K245" s="240" t="s">
        <v>1</v>
      </c>
      <c r="L245" s="245"/>
      <c r="M245" s="246" t="s">
        <v>1</v>
      </c>
      <c r="N245" s="247" t="s">
        <v>45</v>
      </c>
      <c r="O245" s="66"/>
      <c r="P245" s="201">
        <f t="shared" si="1"/>
        <v>0</v>
      </c>
      <c r="Q245" s="201">
        <v>0.157</v>
      </c>
      <c r="R245" s="201">
        <f t="shared" si="2"/>
        <v>0.314</v>
      </c>
      <c r="S245" s="201">
        <v>0</v>
      </c>
      <c r="T245" s="202">
        <f t="shared" si="3"/>
        <v>0</v>
      </c>
      <c r="AR245" s="203" t="s">
        <v>180</v>
      </c>
      <c r="AT245" s="203" t="s">
        <v>450</v>
      </c>
      <c r="AU245" s="203" t="s">
        <v>89</v>
      </c>
      <c r="AY245" s="17" t="s">
        <v>149</v>
      </c>
      <c r="BE245" s="204">
        <f t="shared" si="4"/>
        <v>0</v>
      </c>
      <c r="BF245" s="204">
        <f t="shared" si="5"/>
        <v>0</v>
      </c>
      <c r="BG245" s="204">
        <f t="shared" si="6"/>
        <v>0</v>
      </c>
      <c r="BH245" s="204">
        <f t="shared" si="7"/>
        <v>0</v>
      </c>
      <c r="BI245" s="204">
        <f t="shared" si="8"/>
        <v>0</v>
      </c>
      <c r="BJ245" s="17" t="s">
        <v>21</v>
      </c>
      <c r="BK245" s="204">
        <f t="shared" si="9"/>
        <v>0</v>
      </c>
      <c r="BL245" s="17" t="s">
        <v>156</v>
      </c>
      <c r="BM245" s="203" t="s">
        <v>1272</v>
      </c>
    </row>
    <row r="246" spans="2:65" s="1" customFormat="1" ht="16.5" customHeight="1">
      <c r="B246" s="34"/>
      <c r="C246" s="192" t="s">
        <v>425</v>
      </c>
      <c r="D246" s="192" t="s">
        <v>151</v>
      </c>
      <c r="E246" s="193" t="s">
        <v>1273</v>
      </c>
      <c r="F246" s="194" t="s">
        <v>1274</v>
      </c>
      <c r="G246" s="195" t="s">
        <v>484</v>
      </c>
      <c r="H246" s="196">
        <v>92</v>
      </c>
      <c r="I246" s="197"/>
      <c r="J246" s="198">
        <f t="shared" si="0"/>
        <v>0</v>
      </c>
      <c r="K246" s="194" t="s">
        <v>155</v>
      </c>
      <c r="L246" s="38"/>
      <c r="M246" s="199" t="s">
        <v>1</v>
      </c>
      <c r="N246" s="200" t="s">
        <v>45</v>
      </c>
      <c r="O246" s="66"/>
      <c r="P246" s="201">
        <f t="shared" si="1"/>
        <v>0</v>
      </c>
      <c r="Q246" s="201">
        <v>7E-05</v>
      </c>
      <c r="R246" s="201">
        <f t="shared" si="2"/>
        <v>0.0064399999999999995</v>
      </c>
      <c r="S246" s="201">
        <v>0</v>
      </c>
      <c r="T246" s="202">
        <f t="shared" si="3"/>
        <v>0</v>
      </c>
      <c r="AR246" s="203" t="s">
        <v>156</v>
      </c>
      <c r="AT246" s="203" t="s">
        <v>151</v>
      </c>
      <c r="AU246" s="203" t="s">
        <v>89</v>
      </c>
      <c r="AY246" s="17" t="s">
        <v>149</v>
      </c>
      <c r="BE246" s="204">
        <f t="shared" si="4"/>
        <v>0</v>
      </c>
      <c r="BF246" s="204">
        <f t="shared" si="5"/>
        <v>0</v>
      </c>
      <c r="BG246" s="204">
        <f t="shared" si="6"/>
        <v>0</v>
      </c>
      <c r="BH246" s="204">
        <f t="shared" si="7"/>
        <v>0</v>
      </c>
      <c r="BI246" s="204">
        <f t="shared" si="8"/>
        <v>0</v>
      </c>
      <c r="BJ246" s="17" t="s">
        <v>21</v>
      </c>
      <c r="BK246" s="204">
        <f t="shared" si="9"/>
        <v>0</v>
      </c>
      <c r="BL246" s="17" t="s">
        <v>156</v>
      </c>
      <c r="BM246" s="203" t="s">
        <v>1275</v>
      </c>
    </row>
    <row r="247" spans="2:63" s="11" customFormat="1" ht="22.5" customHeight="1">
      <c r="B247" s="176"/>
      <c r="C247" s="177"/>
      <c r="D247" s="178" t="s">
        <v>79</v>
      </c>
      <c r="E247" s="190" t="s">
        <v>184</v>
      </c>
      <c r="F247" s="190" t="s">
        <v>487</v>
      </c>
      <c r="G247" s="177"/>
      <c r="H247" s="177"/>
      <c r="I247" s="180"/>
      <c r="J247" s="191">
        <f>BK247</f>
        <v>0</v>
      </c>
      <c r="K247" s="177"/>
      <c r="L247" s="182"/>
      <c r="M247" s="183"/>
      <c r="N247" s="184"/>
      <c r="O247" s="184"/>
      <c r="P247" s="185">
        <f>SUM(P248:P250)</f>
        <v>0</v>
      </c>
      <c r="Q247" s="184"/>
      <c r="R247" s="185">
        <f>SUM(R248:R250)</f>
        <v>0</v>
      </c>
      <c r="S247" s="184"/>
      <c r="T247" s="186">
        <f>SUM(T248:T250)</f>
        <v>0</v>
      </c>
      <c r="AR247" s="187" t="s">
        <v>21</v>
      </c>
      <c r="AT247" s="188" t="s">
        <v>79</v>
      </c>
      <c r="AU247" s="188" t="s">
        <v>21</v>
      </c>
      <c r="AY247" s="187" t="s">
        <v>149</v>
      </c>
      <c r="BK247" s="189">
        <f>SUM(BK248:BK250)</f>
        <v>0</v>
      </c>
    </row>
    <row r="248" spans="2:65" s="1" customFormat="1" ht="24" customHeight="1">
      <c r="B248" s="34"/>
      <c r="C248" s="192" t="s">
        <v>429</v>
      </c>
      <c r="D248" s="192" t="s">
        <v>151</v>
      </c>
      <c r="E248" s="193" t="s">
        <v>519</v>
      </c>
      <c r="F248" s="194" t="s">
        <v>520</v>
      </c>
      <c r="G248" s="195" t="s">
        <v>484</v>
      </c>
      <c r="H248" s="196">
        <v>13</v>
      </c>
      <c r="I248" s="197"/>
      <c r="J248" s="198">
        <f>ROUND(I248*H248,2)</f>
        <v>0</v>
      </c>
      <c r="K248" s="194" t="s">
        <v>155</v>
      </c>
      <c r="L248" s="38"/>
      <c r="M248" s="199" t="s">
        <v>1</v>
      </c>
      <c r="N248" s="200" t="s">
        <v>45</v>
      </c>
      <c r="O248" s="66"/>
      <c r="P248" s="201">
        <f>O248*H248</f>
        <v>0</v>
      </c>
      <c r="Q248" s="201">
        <v>0</v>
      </c>
      <c r="R248" s="201">
        <f>Q248*H248</f>
        <v>0</v>
      </c>
      <c r="S248" s="201">
        <v>0</v>
      </c>
      <c r="T248" s="202">
        <f>S248*H248</f>
        <v>0</v>
      </c>
      <c r="AR248" s="203" t="s">
        <v>156</v>
      </c>
      <c r="AT248" s="203" t="s">
        <v>151</v>
      </c>
      <c r="AU248" s="203" t="s">
        <v>89</v>
      </c>
      <c r="AY248" s="17" t="s">
        <v>149</v>
      </c>
      <c r="BE248" s="204">
        <f>IF(N248="základní",J248,0)</f>
        <v>0</v>
      </c>
      <c r="BF248" s="204">
        <f>IF(N248="snížená",J248,0)</f>
        <v>0</v>
      </c>
      <c r="BG248" s="204">
        <f>IF(N248="zákl. přenesená",J248,0)</f>
        <v>0</v>
      </c>
      <c r="BH248" s="204">
        <f>IF(N248="sníž. přenesená",J248,0)</f>
        <v>0</v>
      </c>
      <c r="BI248" s="204">
        <f>IF(N248="nulová",J248,0)</f>
        <v>0</v>
      </c>
      <c r="BJ248" s="17" t="s">
        <v>21</v>
      </c>
      <c r="BK248" s="204">
        <f>ROUND(I248*H248,2)</f>
        <v>0</v>
      </c>
      <c r="BL248" s="17" t="s">
        <v>156</v>
      </c>
      <c r="BM248" s="203" t="s">
        <v>1276</v>
      </c>
    </row>
    <row r="249" spans="2:65" s="1" customFormat="1" ht="16.5" customHeight="1">
      <c r="B249" s="34"/>
      <c r="C249" s="192" t="s">
        <v>433</v>
      </c>
      <c r="D249" s="192" t="s">
        <v>151</v>
      </c>
      <c r="E249" s="193" t="s">
        <v>523</v>
      </c>
      <c r="F249" s="194" t="s">
        <v>524</v>
      </c>
      <c r="G249" s="195" t="s">
        <v>484</v>
      </c>
      <c r="H249" s="196">
        <v>13</v>
      </c>
      <c r="I249" s="197"/>
      <c r="J249" s="198">
        <f>ROUND(I249*H249,2)</f>
        <v>0</v>
      </c>
      <c r="K249" s="194" t="s">
        <v>155</v>
      </c>
      <c r="L249" s="38"/>
      <c r="M249" s="199" t="s">
        <v>1</v>
      </c>
      <c r="N249" s="200" t="s">
        <v>45</v>
      </c>
      <c r="O249" s="66"/>
      <c r="P249" s="201">
        <f>O249*H249</f>
        <v>0</v>
      </c>
      <c r="Q249" s="201">
        <v>0</v>
      </c>
      <c r="R249" s="201">
        <f>Q249*H249</f>
        <v>0</v>
      </c>
      <c r="S249" s="201">
        <v>0</v>
      </c>
      <c r="T249" s="202">
        <f>S249*H249</f>
        <v>0</v>
      </c>
      <c r="AR249" s="203" t="s">
        <v>156</v>
      </c>
      <c r="AT249" s="203" t="s">
        <v>151</v>
      </c>
      <c r="AU249" s="203" t="s">
        <v>89</v>
      </c>
      <c r="AY249" s="17" t="s">
        <v>149</v>
      </c>
      <c r="BE249" s="204">
        <f>IF(N249="základní",J249,0)</f>
        <v>0</v>
      </c>
      <c r="BF249" s="204">
        <f>IF(N249="snížená",J249,0)</f>
        <v>0</v>
      </c>
      <c r="BG249" s="204">
        <f>IF(N249="zákl. přenesená",J249,0)</f>
        <v>0</v>
      </c>
      <c r="BH249" s="204">
        <f>IF(N249="sníž. přenesená",J249,0)</f>
        <v>0</v>
      </c>
      <c r="BI249" s="204">
        <f>IF(N249="nulová",J249,0)</f>
        <v>0</v>
      </c>
      <c r="BJ249" s="17" t="s">
        <v>21</v>
      </c>
      <c r="BK249" s="204">
        <f>ROUND(I249*H249,2)</f>
        <v>0</v>
      </c>
      <c r="BL249" s="17" t="s">
        <v>156</v>
      </c>
      <c r="BM249" s="203" t="s">
        <v>1277</v>
      </c>
    </row>
    <row r="250" spans="2:51" s="12" customFormat="1" ht="11.25">
      <c r="B250" s="205"/>
      <c r="C250" s="206"/>
      <c r="D250" s="207" t="s">
        <v>208</v>
      </c>
      <c r="E250" s="208" t="s">
        <v>1</v>
      </c>
      <c r="F250" s="209" t="s">
        <v>1278</v>
      </c>
      <c r="G250" s="206"/>
      <c r="H250" s="210">
        <v>13</v>
      </c>
      <c r="I250" s="211"/>
      <c r="J250" s="206"/>
      <c r="K250" s="206"/>
      <c r="L250" s="212"/>
      <c r="M250" s="213"/>
      <c r="N250" s="214"/>
      <c r="O250" s="214"/>
      <c r="P250" s="214"/>
      <c r="Q250" s="214"/>
      <c r="R250" s="214"/>
      <c r="S250" s="214"/>
      <c r="T250" s="215"/>
      <c r="AT250" s="216" t="s">
        <v>208</v>
      </c>
      <c r="AU250" s="216" t="s">
        <v>89</v>
      </c>
      <c r="AV250" s="12" t="s">
        <v>89</v>
      </c>
      <c r="AW250" s="12" t="s">
        <v>36</v>
      </c>
      <c r="AX250" s="12" t="s">
        <v>21</v>
      </c>
      <c r="AY250" s="216" t="s">
        <v>149</v>
      </c>
    </row>
    <row r="251" spans="2:63" s="11" customFormat="1" ht="22.5" customHeight="1">
      <c r="B251" s="176"/>
      <c r="C251" s="177"/>
      <c r="D251" s="178" t="s">
        <v>79</v>
      </c>
      <c r="E251" s="190" t="s">
        <v>526</v>
      </c>
      <c r="F251" s="190" t="s">
        <v>527</v>
      </c>
      <c r="G251" s="177"/>
      <c r="H251" s="177"/>
      <c r="I251" s="180"/>
      <c r="J251" s="191">
        <f>BK251</f>
        <v>0</v>
      </c>
      <c r="K251" s="177"/>
      <c r="L251" s="182"/>
      <c r="M251" s="183"/>
      <c r="N251" s="184"/>
      <c r="O251" s="184"/>
      <c r="P251" s="185">
        <f>SUM(P252:P256)</f>
        <v>0</v>
      </c>
      <c r="Q251" s="184"/>
      <c r="R251" s="185">
        <f>SUM(R252:R256)</f>
        <v>0</v>
      </c>
      <c r="S251" s="184"/>
      <c r="T251" s="186">
        <f>SUM(T252:T256)</f>
        <v>0</v>
      </c>
      <c r="AR251" s="187" t="s">
        <v>21</v>
      </c>
      <c r="AT251" s="188" t="s">
        <v>79</v>
      </c>
      <c r="AU251" s="188" t="s">
        <v>21</v>
      </c>
      <c r="AY251" s="187" t="s">
        <v>149</v>
      </c>
      <c r="BK251" s="189">
        <f>SUM(BK252:BK256)</f>
        <v>0</v>
      </c>
    </row>
    <row r="252" spans="2:65" s="1" customFormat="1" ht="16.5" customHeight="1">
      <c r="B252" s="34"/>
      <c r="C252" s="192" t="s">
        <v>438</v>
      </c>
      <c r="D252" s="192" t="s">
        <v>151</v>
      </c>
      <c r="E252" s="193" t="s">
        <v>529</v>
      </c>
      <c r="F252" s="194" t="s">
        <v>530</v>
      </c>
      <c r="G252" s="195" t="s">
        <v>367</v>
      </c>
      <c r="H252" s="196">
        <v>4.768</v>
      </c>
      <c r="I252" s="197"/>
      <c r="J252" s="198">
        <f>ROUND(I252*H252,2)</f>
        <v>0</v>
      </c>
      <c r="K252" s="194" t="s">
        <v>155</v>
      </c>
      <c r="L252" s="38"/>
      <c r="M252" s="199" t="s">
        <v>1</v>
      </c>
      <c r="N252" s="200" t="s">
        <v>45</v>
      </c>
      <c r="O252" s="66"/>
      <c r="P252" s="201">
        <f>O252*H252</f>
        <v>0</v>
      </c>
      <c r="Q252" s="201">
        <v>0</v>
      </c>
      <c r="R252" s="201">
        <f>Q252*H252</f>
        <v>0</v>
      </c>
      <c r="S252" s="201">
        <v>0</v>
      </c>
      <c r="T252" s="202">
        <f>S252*H252</f>
        <v>0</v>
      </c>
      <c r="AR252" s="203" t="s">
        <v>156</v>
      </c>
      <c r="AT252" s="203" t="s">
        <v>151</v>
      </c>
      <c r="AU252" s="203" t="s">
        <v>89</v>
      </c>
      <c r="AY252" s="17" t="s">
        <v>149</v>
      </c>
      <c r="BE252" s="204">
        <f>IF(N252="základní",J252,0)</f>
        <v>0</v>
      </c>
      <c r="BF252" s="204">
        <f>IF(N252="snížená",J252,0)</f>
        <v>0</v>
      </c>
      <c r="BG252" s="204">
        <f>IF(N252="zákl. přenesená",J252,0)</f>
        <v>0</v>
      </c>
      <c r="BH252" s="204">
        <f>IF(N252="sníž. přenesená",J252,0)</f>
        <v>0</v>
      </c>
      <c r="BI252" s="204">
        <f>IF(N252="nulová",J252,0)</f>
        <v>0</v>
      </c>
      <c r="BJ252" s="17" t="s">
        <v>21</v>
      </c>
      <c r="BK252" s="204">
        <f>ROUND(I252*H252,2)</f>
        <v>0</v>
      </c>
      <c r="BL252" s="17" t="s">
        <v>156</v>
      </c>
      <c r="BM252" s="203" t="s">
        <v>1279</v>
      </c>
    </row>
    <row r="253" spans="2:65" s="1" customFormat="1" ht="24" customHeight="1">
      <c r="B253" s="34"/>
      <c r="C253" s="192" t="s">
        <v>443</v>
      </c>
      <c r="D253" s="192" t="s">
        <v>151</v>
      </c>
      <c r="E253" s="193" t="s">
        <v>534</v>
      </c>
      <c r="F253" s="194" t="s">
        <v>535</v>
      </c>
      <c r="G253" s="195" t="s">
        <v>367</v>
      </c>
      <c r="H253" s="196">
        <v>66.752</v>
      </c>
      <c r="I253" s="197"/>
      <c r="J253" s="198">
        <f>ROUND(I253*H253,2)</f>
        <v>0</v>
      </c>
      <c r="K253" s="194" t="s">
        <v>155</v>
      </c>
      <c r="L253" s="38"/>
      <c r="M253" s="199" t="s">
        <v>1</v>
      </c>
      <c r="N253" s="200" t="s">
        <v>45</v>
      </c>
      <c r="O253" s="66"/>
      <c r="P253" s="201">
        <f>O253*H253</f>
        <v>0</v>
      </c>
      <c r="Q253" s="201">
        <v>0</v>
      </c>
      <c r="R253" s="201">
        <f>Q253*H253</f>
        <v>0</v>
      </c>
      <c r="S253" s="201">
        <v>0</v>
      </c>
      <c r="T253" s="202">
        <f>S253*H253</f>
        <v>0</v>
      </c>
      <c r="AR253" s="203" t="s">
        <v>156</v>
      </c>
      <c r="AT253" s="203" t="s">
        <v>151</v>
      </c>
      <c r="AU253" s="203" t="s">
        <v>89</v>
      </c>
      <c r="AY253" s="17" t="s">
        <v>149</v>
      </c>
      <c r="BE253" s="204">
        <f>IF(N253="základní",J253,0)</f>
        <v>0</v>
      </c>
      <c r="BF253" s="204">
        <f>IF(N253="snížená",J253,0)</f>
        <v>0</v>
      </c>
      <c r="BG253" s="204">
        <f>IF(N253="zákl. přenesená",J253,0)</f>
        <v>0</v>
      </c>
      <c r="BH253" s="204">
        <f>IF(N253="sníž. přenesená",J253,0)</f>
        <v>0</v>
      </c>
      <c r="BI253" s="204">
        <f>IF(N253="nulová",J253,0)</f>
        <v>0</v>
      </c>
      <c r="BJ253" s="17" t="s">
        <v>21</v>
      </c>
      <c r="BK253" s="204">
        <f>ROUND(I253*H253,2)</f>
        <v>0</v>
      </c>
      <c r="BL253" s="17" t="s">
        <v>156</v>
      </c>
      <c r="BM253" s="203" t="s">
        <v>1280</v>
      </c>
    </row>
    <row r="254" spans="2:51" s="12" customFormat="1" ht="11.25">
      <c r="B254" s="205"/>
      <c r="C254" s="206"/>
      <c r="D254" s="207" t="s">
        <v>208</v>
      </c>
      <c r="E254" s="206"/>
      <c r="F254" s="209" t="s">
        <v>1281</v>
      </c>
      <c r="G254" s="206"/>
      <c r="H254" s="210">
        <v>66.752</v>
      </c>
      <c r="I254" s="211"/>
      <c r="J254" s="206"/>
      <c r="K254" s="206"/>
      <c r="L254" s="212"/>
      <c r="M254" s="213"/>
      <c r="N254" s="214"/>
      <c r="O254" s="214"/>
      <c r="P254" s="214"/>
      <c r="Q254" s="214"/>
      <c r="R254" s="214"/>
      <c r="S254" s="214"/>
      <c r="T254" s="215"/>
      <c r="AT254" s="216" t="s">
        <v>208</v>
      </c>
      <c r="AU254" s="216" t="s">
        <v>89</v>
      </c>
      <c r="AV254" s="12" t="s">
        <v>89</v>
      </c>
      <c r="AW254" s="12" t="s">
        <v>4</v>
      </c>
      <c r="AX254" s="12" t="s">
        <v>21</v>
      </c>
      <c r="AY254" s="216" t="s">
        <v>149</v>
      </c>
    </row>
    <row r="255" spans="2:65" s="1" customFormat="1" ht="24" customHeight="1">
      <c r="B255" s="34"/>
      <c r="C255" s="192" t="s">
        <v>449</v>
      </c>
      <c r="D255" s="192" t="s">
        <v>151</v>
      </c>
      <c r="E255" s="193" t="s">
        <v>544</v>
      </c>
      <c r="F255" s="194" t="s">
        <v>545</v>
      </c>
      <c r="G255" s="195" t="s">
        <v>367</v>
      </c>
      <c r="H255" s="196">
        <v>4.768</v>
      </c>
      <c r="I255" s="197"/>
      <c r="J255" s="198">
        <f>ROUND(I255*H255,2)</f>
        <v>0</v>
      </c>
      <c r="K255" s="194" t="s">
        <v>155</v>
      </c>
      <c r="L255" s="38"/>
      <c r="M255" s="199" t="s">
        <v>1</v>
      </c>
      <c r="N255" s="200" t="s">
        <v>45</v>
      </c>
      <c r="O255" s="66"/>
      <c r="P255" s="201">
        <f>O255*H255</f>
        <v>0</v>
      </c>
      <c r="Q255" s="201">
        <v>0</v>
      </c>
      <c r="R255" s="201">
        <f>Q255*H255</f>
        <v>0</v>
      </c>
      <c r="S255" s="201">
        <v>0</v>
      </c>
      <c r="T255" s="202">
        <f>S255*H255</f>
        <v>0</v>
      </c>
      <c r="AR255" s="203" t="s">
        <v>156</v>
      </c>
      <c r="AT255" s="203" t="s">
        <v>151</v>
      </c>
      <c r="AU255" s="203" t="s">
        <v>89</v>
      </c>
      <c r="AY255" s="17" t="s">
        <v>149</v>
      </c>
      <c r="BE255" s="204">
        <f>IF(N255="základní",J255,0)</f>
        <v>0</v>
      </c>
      <c r="BF255" s="204">
        <f>IF(N255="snížená",J255,0)</f>
        <v>0</v>
      </c>
      <c r="BG255" s="204">
        <f>IF(N255="zákl. přenesená",J255,0)</f>
        <v>0</v>
      </c>
      <c r="BH255" s="204">
        <f>IF(N255="sníž. přenesená",J255,0)</f>
        <v>0</v>
      </c>
      <c r="BI255" s="204">
        <f>IF(N255="nulová",J255,0)</f>
        <v>0</v>
      </c>
      <c r="BJ255" s="17" t="s">
        <v>21</v>
      </c>
      <c r="BK255" s="204">
        <f>ROUND(I255*H255,2)</f>
        <v>0</v>
      </c>
      <c r="BL255" s="17" t="s">
        <v>156</v>
      </c>
      <c r="BM255" s="203" t="s">
        <v>1282</v>
      </c>
    </row>
    <row r="256" spans="2:65" s="1" customFormat="1" ht="24" customHeight="1">
      <c r="B256" s="34"/>
      <c r="C256" s="192" t="s">
        <v>455</v>
      </c>
      <c r="D256" s="192" t="s">
        <v>151</v>
      </c>
      <c r="E256" s="193" t="s">
        <v>552</v>
      </c>
      <c r="F256" s="194" t="s">
        <v>553</v>
      </c>
      <c r="G256" s="195" t="s">
        <v>367</v>
      </c>
      <c r="H256" s="196">
        <v>4.768</v>
      </c>
      <c r="I256" s="197"/>
      <c r="J256" s="198">
        <f>ROUND(I256*H256,2)</f>
        <v>0</v>
      </c>
      <c r="K256" s="194" t="s">
        <v>155</v>
      </c>
      <c r="L256" s="38"/>
      <c r="M256" s="199" t="s">
        <v>1</v>
      </c>
      <c r="N256" s="200" t="s">
        <v>45</v>
      </c>
      <c r="O256" s="66"/>
      <c r="P256" s="201">
        <f>O256*H256</f>
        <v>0</v>
      </c>
      <c r="Q256" s="201">
        <v>0</v>
      </c>
      <c r="R256" s="201">
        <f>Q256*H256</f>
        <v>0</v>
      </c>
      <c r="S256" s="201">
        <v>0</v>
      </c>
      <c r="T256" s="202">
        <f>S256*H256</f>
        <v>0</v>
      </c>
      <c r="AR256" s="203" t="s">
        <v>156</v>
      </c>
      <c r="AT256" s="203" t="s">
        <v>151</v>
      </c>
      <c r="AU256" s="203" t="s">
        <v>89</v>
      </c>
      <c r="AY256" s="17" t="s">
        <v>149</v>
      </c>
      <c r="BE256" s="204">
        <f>IF(N256="základní",J256,0)</f>
        <v>0</v>
      </c>
      <c r="BF256" s="204">
        <f>IF(N256="snížená",J256,0)</f>
        <v>0</v>
      </c>
      <c r="BG256" s="204">
        <f>IF(N256="zákl. přenesená",J256,0)</f>
        <v>0</v>
      </c>
      <c r="BH256" s="204">
        <f>IF(N256="sníž. přenesená",J256,0)</f>
        <v>0</v>
      </c>
      <c r="BI256" s="204">
        <f>IF(N256="nulová",J256,0)</f>
        <v>0</v>
      </c>
      <c r="BJ256" s="17" t="s">
        <v>21</v>
      </c>
      <c r="BK256" s="204">
        <f>ROUND(I256*H256,2)</f>
        <v>0</v>
      </c>
      <c r="BL256" s="17" t="s">
        <v>156</v>
      </c>
      <c r="BM256" s="203" t="s">
        <v>1283</v>
      </c>
    </row>
    <row r="257" spans="2:63" s="11" customFormat="1" ht="22.5" customHeight="1">
      <c r="B257" s="176"/>
      <c r="C257" s="177"/>
      <c r="D257" s="178" t="s">
        <v>79</v>
      </c>
      <c r="E257" s="190" t="s">
        <v>560</v>
      </c>
      <c r="F257" s="190" t="s">
        <v>561</v>
      </c>
      <c r="G257" s="177"/>
      <c r="H257" s="177"/>
      <c r="I257" s="180"/>
      <c r="J257" s="191">
        <f>BK257</f>
        <v>0</v>
      </c>
      <c r="K257" s="177"/>
      <c r="L257" s="182"/>
      <c r="M257" s="183"/>
      <c r="N257" s="184"/>
      <c r="O257" s="184"/>
      <c r="P257" s="185">
        <f>P258</f>
        <v>0</v>
      </c>
      <c r="Q257" s="184"/>
      <c r="R257" s="185">
        <f>R258</f>
        <v>0</v>
      </c>
      <c r="S257" s="184"/>
      <c r="T257" s="186">
        <f>T258</f>
        <v>0</v>
      </c>
      <c r="AR257" s="187" t="s">
        <v>21</v>
      </c>
      <c r="AT257" s="188" t="s">
        <v>79</v>
      </c>
      <c r="AU257" s="188" t="s">
        <v>21</v>
      </c>
      <c r="AY257" s="187" t="s">
        <v>149</v>
      </c>
      <c r="BK257" s="189">
        <f>BK258</f>
        <v>0</v>
      </c>
    </row>
    <row r="258" spans="2:65" s="1" customFormat="1" ht="24" customHeight="1">
      <c r="B258" s="34"/>
      <c r="C258" s="192" t="s">
        <v>459</v>
      </c>
      <c r="D258" s="192" t="s">
        <v>151</v>
      </c>
      <c r="E258" s="193" t="s">
        <v>1284</v>
      </c>
      <c r="F258" s="194" t="s">
        <v>1285</v>
      </c>
      <c r="G258" s="195" t="s">
        <v>367</v>
      </c>
      <c r="H258" s="196">
        <v>124.881</v>
      </c>
      <c r="I258" s="197"/>
      <c r="J258" s="198">
        <f>ROUND(I258*H258,2)</f>
        <v>0</v>
      </c>
      <c r="K258" s="194" t="s">
        <v>155</v>
      </c>
      <c r="L258" s="38"/>
      <c r="M258" s="199" t="s">
        <v>1</v>
      </c>
      <c r="N258" s="200" t="s">
        <v>45</v>
      </c>
      <c r="O258" s="66"/>
      <c r="P258" s="201">
        <f>O258*H258</f>
        <v>0</v>
      </c>
      <c r="Q258" s="201">
        <v>0</v>
      </c>
      <c r="R258" s="201">
        <f>Q258*H258</f>
        <v>0</v>
      </c>
      <c r="S258" s="201">
        <v>0</v>
      </c>
      <c r="T258" s="202">
        <f>S258*H258</f>
        <v>0</v>
      </c>
      <c r="AR258" s="203" t="s">
        <v>156</v>
      </c>
      <c r="AT258" s="203" t="s">
        <v>151</v>
      </c>
      <c r="AU258" s="203" t="s">
        <v>89</v>
      </c>
      <c r="AY258" s="17" t="s">
        <v>149</v>
      </c>
      <c r="BE258" s="204">
        <f>IF(N258="základní",J258,0)</f>
        <v>0</v>
      </c>
      <c r="BF258" s="204">
        <f>IF(N258="snížená",J258,0)</f>
        <v>0</v>
      </c>
      <c r="BG258" s="204">
        <f>IF(N258="zákl. přenesená",J258,0)</f>
        <v>0</v>
      </c>
      <c r="BH258" s="204">
        <f>IF(N258="sníž. přenesená",J258,0)</f>
        <v>0</v>
      </c>
      <c r="BI258" s="204">
        <f>IF(N258="nulová",J258,0)</f>
        <v>0</v>
      </c>
      <c r="BJ258" s="17" t="s">
        <v>21</v>
      </c>
      <c r="BK258" s="204">
        <f>ROUND(I258*H258,2)</f>
        <v>0</v>
      </c>
      <c r="BL258" s="17" t="s">
        <v>156</v>
      </c>
      <c r="BM258" s="203" t="s">
        <v>1286</v>
      </c>
    </row>
    <row r="259" spans="2:63" s="11" customFormat="1" ht="25.5" customHeight="1">
      <c r="B259" s="176"/>
      <c r="C259" s="177"/>
      <c r="D259" s="178" t="s">
        <v>79</v>
      </c>
      <c r="E259" s="179" t="s">
        <v>566</v>
      </c>
      <c r="F259" s="179" t="s">
        <v>567</v>
      </c>
      <c r="G259" s="177"/>
      <c r="H259" s="177"/>
      <c r="I259" s="180"/>
      <c r="J259" s="181">
        <f>BK259</f>
        <v>0</v>
      </c>
      <c r="K259" s="177"/>
      <c r="L259" s="182"/>
      <c r="M259" s="183"/>
      <c r="N259" s="184"/>
      <c r="O259" s="184"/>
      <c r="P259" s="185">
        <f>P260</f>
        <v>0</v>
      </c>
      <c r="Q259" s="184"/>
      <c r="R259" s="185">
        <f>R260</f>
        <v>0</v>
      </c>
      <c r="S259" s="184"/>
      <c r="T259" s="186">
        <f>T260</f>
        <v>0</v>
      </c>
      <c r="AR259" s="187" t="s">
        <v>168</v>
      </c>
      <c r="AT259" s="188" t="s">
        <v>79</v>
      </c>
      <c r="AU259" s="188" t="s">
        <v>80</v>
      </c>
      <c r="AY259" s="187" t="s">
        <v>149</v>
      </c>
      <c r="BK259" s="189">
        <f>BK260</f>
        <v>0</v>
      </c>
    </row>
    <row r="260" spans="2:63" s="11" customFormat="1" ht="22.5" customHeight="1">
      <c r="B260" s="176"/>
      <c r="C260" s="177"/>
      <c r="D260" s="178" t="s">
        <v>79</v>
      </c>
      <c r="E260" s="190" t="s">
        <v>568</v>
      </c>
      <c r="F260" s="190" t="s">
        <v>569</v>
      </c>
      <c r="G260" s="177"/>
      <c r="H260" s="177"/>
      <c r="I260" s="180"/>
      <c r="J260" s="191">
        <f>BK260</f>
        <v>0</v>
      </c>
      <c r="K260" s="177"/>
      <c r="L260" s="182"/>
      <c r="M260" s="183"/>
      <c r="N260" s="184"/>
      <c r="O260" s="184"/>
      <c r="P260" s="185">
        <f>SUM(P261:P262)</f>
        <v>0</v>
      </c>
      <c r="Q260" s="184"/>
      <c r="R260" s="185">
        <f>SUM(R261:R262)</f>
        <v>0</v>
      </c>
      <c r="S260" s="184"/>
      <c r="T260" s="186">
        <f>SUM(T261:T262)</f>
        <v>0</v>
      </c>
      <c r="AR260" s="187" t="s">
        <v>168</v>
      </c>
      <c r="AT260" s="188" t="s">
        <v>79</v>
      </c>
      <c r="AU260" s="188" t="s">
        <v>21</v>
      </c>
      <c r="AY260" s="187" t="s">
        <v>149</v>
      </c>
      <c r="BK260" s="189">
        <f>SUM(BK261:BK262)</f>
        <v>0</v>
      </c>
    </row>
    <row r="261" spans="2:65" s="1" customFormat="1" ht="16.5" customHeight="1">
      <c r="B261" s="34"/>
      <c r="C261" s="192" t="s">
        <v>467</v>
      </c>
      <c r="D261" s="192" t="s">
        <v>151</v>
      </c>
      <c r="E261" s="193" t="s">
        <v>571</v>
      </c>
      <c r="F261" s="194" t="s">
        <v>572</v>
      </c>
      <c r="G261" s="195" t="s">
        <v>573</v>
      </c>
      <c r="H261" s="196">
        <v>1</v>
      </c>
      <c r="I261" s="197"/>
      <c r="J261" s="198">
        <f>ROUND(I261*H261,2)</f>
        <v>0</v>
      </c>
      <c r="K261" s="194" t="s">
        <v>485</v>
      </c>
      <c r="L261" s="38"/>
      <c r="M261" s="199" t="s">
        <v>1</v>
      </c>
      <c r="N261" s="200" t="s">
        <v>45</v>
      </c>
      <c r="O261" s="66"/>
      <c r="P261" s="201">
        <f>O261*H261</f>
        <v>0</v>
      </c>
      <c r="Q261" s="201">
        <v>0</v>
      </c>
      <c r="R261" s="201">
        <f>Q261*H261</f>
        <v>0</v>
      </c>
      <c r="S261" s="201">
        <v>0</v>
      </c>
      <c r="T261" s="202">
        <f>S261*H261</f>
        <v>0</v>
      </c>
      <c r="AR261" s="203" t="s">
        <v>575</v>
      </c>
      <c r="AT261" s="203" t="s">
        <v>151</v>
      </c>
      <c r="AU261" s="203" t="s">
        <v>89</v>
      </c>
      <c r="AY261" s="17" t="s">
        <v>149</v>
      </c>
      <c r="BE261" s="204">
        <f>IF(N261="základní",J261,0)</f>
        <v>0</v>
      </c>
      <c r="BF261" s="204">
        <f>IF(N261="snížená",J261,0)</f>
        <v>0</v>
      </c>
      <c r="BG261" s="204">
        <f>IF(N261="zákl. přenesená",J261,0)</f>
        <v>0</v>
      </c>
      <c r="BH261" s="204">
        <f>IF(N261="sníž. přenesená",J261,0)</f>
        <v>0</v>
      </c>
      <c r="BI261" s="204">
        <f>IF(N261="nulová",J261,0)</f>
        <v>0</v>
      </c>
      <c r="BJ261" s="17" t="s">
        <v>21</v>
      </c>
      <c r="BK261" s="204">
        <f>ROUND(I261*H261,2)</f>
        <v>0</v>
      </c>
      <c r="BL261" s="17" t="s">
        <v>575</v>
      </c>
      <c r="BM261" s="203" t="s">
        <v>1287</v>
      </c>
    </row>
    <row r="262" spans="2:65" s="1" customFormat="1" ht="16.5" customHeight="1">
      <c r="B262" s="34"/>
      <c r="C262" s="192" t="s">
        <v>474</v>
      </c>
      <c r="D262" s="192" t="s">
        <v>151</v>
      </c>
      <c r="E262" s="193" t="s">
        <v>578</v>
      </c>
      <c r="F262" s="194" t="s">
        <v>579</v>
      </c>
      <c r="G262" s="195" t="s">
        <v>573</v>
      </c>
      <c r="H262" s="196">
        <v>1</v>
      </c>
      <c r="I262" s="197"/>
      <c r="J262" s="198">
        <f>ROUND(I262*H262,2)</f>
        <v>0</v>
      </c>
      <c r="K262" s="194" t="s">
        <v>485</v>
      </c>
      <c r="L262" s="38"/>
      <c r="M262" s="263" t="s">
        <v>1</v>
      </c>
      <c r="N262" s="264" t="s">
        <v>45</v>
      </c>
      <c r="O262" s="265"/>
      <c r="P262" s="266">
        <f>O262*H262</f>
        <v>0</v>
      </c>
      <c r="Q262" s="266">
        <v>0</v>
      </c>
      <c r="R262" s="266">
        <f>Q262*H262</f>
        <v>0</v>
      </c>
      <c r="S262" s="266">
        <v>0</v>
      </c>
      <c r="T262" s="267">
        <f>S262*H262</f>
        <v>0</v>
      </c>
      <c r="AR262" s="203" t="s">
        <v>575</v>
      </c>
      <c r="AT262" s="203" t="s">
        <v>151</v>
      </c>
      <c r="AU262" s="203" t="s">
        <v>89</v>
      </c>
      <c r="AY262" s="17" t="s">
        <v>149</v>
      </c>
      <c r="BE262" s="204">
        <f>IF(N262="základní",J262,0)</f>
        <v>0</v>
      </c>
      <c r="BF262" s="204">
        <f>IF(N262="snížená",J262,0)</f>
        <v>0</v>
      </c>
      <c r="BG262" s="204">
        <f>IF(N262="zákl. přenesená",J262,0)</f>
        <v>0</v>
      </c>
      <c r="BH262" s="204">
        <f>IF(N262="sníž. přenesená",J262,0)</f>
        <v>0</v>
      </c>
      <c r="BI262" s="204">
        <f>IF(N262="nulová",J262,0)</f>
        <v>0</v>
      </c>
      <c r="BJ262" s="17" t="s">
        <v>21</v>
      </c>
      <c r="BK262" s="204">
        <f>ROUND(I262*H262,2)</f>
        <v>0</v>
      </c>
      <c r="BL262" s="17" t="s">
        <v>575</v>
      </c>
      <c r="BM262" s="203" t="s">
        <v>1288</v>
      </c>
    </row>
    <row r="263" spans="2:12" s="1" customFormat="1" ht="6.75" customHeight="1">
      <c r="B263" s="49"/>
      <c r="C263" s="50"/>
      <c r="D263" s="50"/>
      <c r="E263" s="50"/>
      <c r="F263" s="50"/>
      <c r="G263" s="50"/>
      <c r="H263" s="50"/>
      <c r="I263" s="143"/>
      <c r="J263" s="50"/>
      <c r="K263" s="50"/>
      <c r="L263" s="38"/>
    </row>
  </sheetData>
  <sheetProtection sheet="1" objects="1" scenarios="1" formatColumns="0" formatRows="0" autoFilter="0"/>
  <autoFilter ref="C126:K262"/>
  <mergeCells count="9">
    <mergeCell ref="E87:H87"/>
    <mergeCell ref="E117:H117"/>
    <mergeCell ref="E119:H119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Irena Fajfrová</dc:creator>
  <cp:keywords/>
  <dc:description/>
  <cp:lastModifiedBy>Gorduličová Janka, Mgr.</cp:lastModifiedBy>
  <dcterms:created xsi:type="dcterms:W3CDTF">2019-03-13T08:43:53Z</dcterms:created>
  <dcterms:modified xsi:type="dcterms:W3CDTF">2019-03-13T12:36:29Z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