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ulicovajanka\Documents\Veřejné zakázky\02 VZ podlimitní\2021\07\02 Výzva k podání nabídek + ZD\"/>
    </mc:Choice>
  </mc:AlternateContent>
  <bookViews>
    <workbookView xWindow="28680" yWindow="-120" windowWidth="20730" windowHeight="11760" activeTab="1"/>
  </bookViews>
  <sheets>
    <sheet name="Pokyny pro vyplnění" sheetId="11" r:id="rId1"/>
    <sheet name="Stavba" sheetId="1" r:id="rId2"/>
    <sheet name="VzorPolozky" sheetId="10" state="hidden" r:id="rId3"/>
    <sheet name="SO 01 01.1 Pol" sheetId="12" r:id="rId4"/>
    <sheet name="SO 02 02.1 Pol" sheetId="13" r:id="rId5"/>
    <sheet name="SO 03 03.1 Pol" sheetId="14" r:id="rId6"/>
    <sheet name="SO 03 03.2 Pol" sheetId="15" r:id="rId7"/>
    <sheet name="SO 04 04.1 Pol" sheetId="16" r:id="rId8"/>
    <sheet name="SO 04 04.2 Pol" sheetId="17" r:id="rId9"/>
    <sheet name="SO 05 05.1 Pol" sheetId="18" r:id="rId10"/>
    <sheet name="SO 06 06.1 Pol" sheetId="19" r:id="rId11"/>
    <sheet name="SO 06 06.2 Pol" sheetId="20" r:id="rId12"/>
    <sheet name="SO 07 07.1 Pol" sheetId="21" r:id="rId13"/>
    <sheet name="SO 08 08.1 Pol" sheetId="22" r:id="rId14"/>
    <sheet name="VRN 00.1 Pol" sheetId="23" r:id="rId15"/>
  </sheets>
  <externalReferences>
    <externalReference r:id="rId16"/>
  </externalReferences>
  <definedNames>
    <definedName name="CelkemDPHVypocet" localSheetId="1">Stavba!$H$62</definedName>
    <definedName name="CenaCelkem">Stavba!$G$29</definedName>
    <definedName name="CenaCelkemBezDPH">Stavba!$G$28</definedName>
    <definedName name="CenaCelkemVypocet" localSheetId="1">Stavba!$I$62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01.1 Pol'!$1:$7</definedName>
    <definedName name="_xlnm.Print_Titles" localSheetId="4">'SO 02 02.1 Pol'!$1:$7</definedName>
    <definedName name="_xlnm.Print_Titles" localSheetId="5">'SO 03 03.1 Pol'!$1:$7</definedName>
    <definedName name="_xlnm.Print_Titles" localSheetId="6">'SO 03 03.2 Pol'!$1:$7</definedName>
    <definedName name="_xlnm.Print_Titles" localSheetId="7">'SO 04 04.1 Pol'!$1:$7</definedName>
    <definedName name="_xlnm.Print_Titles" localSheetId="8">'SO 04 04.2 Pol'!$1:$7</definedName>
    <definedName name="_xlnm.Print_Titles" localSheetId="9">'SO 05 05.1 Pol'!$1:$7</definedName>
    <definedName name="_xlnm.Print_Titles" localSheetId="10">'SO 06 06.1 Pol'!$1:$7</definedName>
    <definedName name="_xlnm.Print_Titles" localSheetId="11">'SO 06 06.2 Pol'!$1:$7</definedName>
    <definedName name="_xlnm.Print_Titles" localSheetId="12">'SO 07 07.1 Pol'!$1:$7</definedName>
    <definedName name="_xlnm.Print_Titles" localSheetId="13">'SO 08 08.1 Pol'!$1:$7</definedName>
    <definedName name="_xlnm.Print_Titles" localSheetId="14">'VRN 00.1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01.1 Pol'!$A$1:$X$107</definedName>
    <definedName name="_xlnm.Print_Area" localSheetId="4">'SO 02 02.1 Pol'!$A$1:$X$277</definedName>
    <definedName name="_xlnm.Print_Area" localSheetId="5">'SO 03 03.1 Pol'!$A$1:$X$238</definedName>
    <definedName name="_xlnm.Print_Area" localSheetId="6">'SO 03 03.2 Pol'!$A$1:$X$260</definedName>
    <definedName name="_xlnm.Print_Area" localSheetId="7">'SO 04 04.1 Pol'!$A$1:$X$225</definedName>
    <definedName name="_xlnm.Print_Area" localSheetId="8">'SO 04 04.2 Pol'!$A$1:$X$198</definedName>
    <definedName name="_xlnm.Print_Area" localSheetId="9">'SO 05 05.1 Pol'!$A$1:$X$252</definedName>
    <definedName name="_xlnm.Print_Area" localSheetId="10">'SO 06 06.1 Pol'!$A$1:$X$171</definedName>
    <definedName name="_xlnm.Print_Area" localSheetId="11">'SO 06 06.2 Pol'!$A$1:$X$134</definedName>
    <definedName name="_xlnm.Print_Area" localSheetId="12">'SO 07 07.1 Pol'!$A$1:$X$131</definedName>
    <definedName name="_xlnm.Print_Area" localSheetId="13">'SO 08 08.1 Pol'!$A$1:$X$199</definedName>
    <definedName name="_xlnm.Print_Area" localSheetId="1">Stavba!$A$1:$J$85</definedName>
    <definedName name="_xlnm.Print_Area" localSheetId="14">'VRN 00.1 Pol'!$A$1:$X$55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Stavba!$F$62</definedName>
    <definedName name="ZakladDPHZakl">Stavba!$G$25</definedName>
    <definedName name="ZakladDPHZaklVypocet" localSheetId="1">Stavba!$G$62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23" l="1"/>
  <c r="M9" i="23" s="1"/>
  <c r="I9" i="23"/>
  <c r="K9" i="23"/>
  <c r="O9" i="23"/>
  <c r="Q9" i="23"/>
  <c r="V9" i="23"/>
  <c r="G11" i="23"/>
  <c r="M11" i="23" s="1"/>
  <c r="I11" i="23"/>
  <c r="K11" i="23"/>
  <c r="O11" i="23"/>
  <c r="Q11" i="23"/>
  <c r="V11" i="23"/>
  <c r="G13" i="23"/>
  <c r="M13" i="23" s="1"/>
  <c r="I13" i="23"/>
  <c r="K13" i="23"/>
  <c r="O13" i="23"/>
  <c r="Q13" i="23"/>
  <c r="V13" i="23"/>
  <c r="G15" i="23"/>
  <c r="M15" i="23" s="1"/>
  <c r="I15" i="23"/>
  <c r="K15" i="23"/>
  <c r="O15" i="23"/>
  <c r="Q15" i="23"/>
  <c r="V15" i="23"/>
  <c r="G17" i="23"/>
  <c r="M17" i="23" s="1"/>
  <c r="I17" i="23"/>
  <c r="K17" i="23"/>
  <c r="O17" i="23"/>
  <c r="Q17" i="23"/>
  <c r="V17" i="23"/>
  <c r="G19" i="23"/>
  <c r="M19" i="23" s="1"/>
  <c r="I19" i="23"/>
  <c r="K19" i="23"/>
  <c r="O19" i="23"/>
  <c r="Q19" i="23"/>
  <c r="V19" i="23"/>
  <c r="G21" i="23"/>
  <c r="I21" i="23"/>
  <c r="K21" i="23"/>
  <c r="M21" i="23"/>
  <c r="O21" i="23"/>
  <c r="Q21" i="23"/>
  <c r="V21" i="23"/>
  <c r="G23" i="23"/>
  <c r="M23" i="23" s="1"/>
  <c r="I23" i="23"/>
  <c r="K23" i="23"/>
  <c r="O23" i="23"/>
  <c r="Q23" i="23"/>
  <c r="V23" i="23"/>
  <c r="G25" i="23"/>
  <c r="M25" i="23" s="1"/>
  <c r="I25" i="23"/>
  <c r="K25" i="23"/>
  <c r="O25" i="23"/>
  <c r="Q25" i="23"/>
  <c r="V25" i="23"/>
  <c r="G29" i="23"/>
  <c r="I29" i="23"/>
  <c r="K29" i="23"/>
  <c r="M29" i="23"/>
  <c r="O29" i="23"/>
  <c r="Q29" i="23"/>
  <c r="V29" i="23"/>
  <c r="G31" i="23"/>
  <c r="M31" i="23" s="1"/>
  <c r="I31" i="23"/>
  <c r="K31" i="23"/>
  <c r="O31" i="23"/>
  <c r="Q31" i="23"/>
  <c r="V31" i="23"/>
  <c r="G33" i="23"/>
  <c r="M33" i="23" s="1"/>
  <c r="I33" i="23"/>
  <c r="K33" i="23"/>
  <c r="O33" i="23"/>
  <c r="Q33" i="23"/>
  <c r="V33" i="23"/>
  <c r="G35" i="23"/>
  <c r="M35" i="23" s="1"/>
  <c r="I35" i="23"/>
  <c r="K35" i="23"/>
  <c r="O35" i="23"/>
  <c r="Q35" i="23"/>
  <c r="V35" i="23"/>
  <c r="G37" i="23"/>
  <c r="M37" i="23" s="1"/>
  <c r="I37" i="23"/>
  <c r="K37" i="23"/>
  <c r="O37" i="23"/>
  <c r="Q37" i="23"/>
  <c r="V37" i="23"/>
  <c r="G39" i="23"/>
  <c r="M39" i="23" s="1"/>
  <c r="I39" i="23"/>
  <c r="K39" i="23"/>
  <c r="O39" i="23"/>
  <c r="Q39" i="23"/>
  <c r="V39" i="23"/>
  <c r="G41" i="23"/>
  <c r="M41" i="23" s="1"/>
  <c r="I41" i="23"/>
  <c r="K41" i="23"/>
  <c r="O41" i="23"/>
  <c r="Q41" i="23"/>
  <c r="V41" i="23"/>
  <c r="G43" i="23"/>
  <c r="M43" i="23" s="1"/>
  <c r="I43" i="23"/>
  <c r="K43" i="23"/>
  <c r="O43" i="23"/>
  <c r="Q43" i="23"/>
  <c r="V43" i="23"/>
  <c r="G45" i="23"/>
  <c r="I45" i="23"/>
  <c r="K45" i="23"/>
  <c r="M45" i="23"/>
  <c r="O45" i="23"/>
  <c r="Q45" i="23"/>
  <c r="V45" i="23"/>
  <c r="G47" i="23"/>
  <c r="M47" i="23" s="1"/>
  <c r="I47" i="23"/>
  <c r="K47" i="23"/>
  <c r="O47" i="23"/>
  <c r="Q47" i="23"/>
  <c r="V47" i="23"/>
  <c r="G49" i="23"/>
  <c r="M49" i="23" s="1"/>
  <c r="I49" i="23"/>
  <c r="K49" i="23"/>
  <c r="O49" i="23"/>
  <c r="Q49" i="23"/>
  <c r="V49" i="23"/>
  <c r="G51" i="23"/>
  <c r="M51" i="23" s="1"/>
  <c r="I51" i="23"/>
  <c r="K51" i="23"/>
  <c r="O51" i="23"/>
  <c r="Q51" i="23"/>
  <c r="V51" i="23"/>
  <c r="AE54" i="23"/>
  <c r="F61" i="1" s="1"/>
  <c r="AF54" i="23"/>
  <c r="G61" i="1" s="1"/>
  <c r="BA135" i="22"/>
  <c r="BA61" i="22"/>
  <c r="BA31" i="22"/>
  <c r="BA27" i="22"/>
  <c r="BA23" i="22"/>
  <c r="G9" i="22"/>
  <c r="I9" i="22"/>
  <c r="K9" i="22"/>
  <c r="O9" i="22"/>
  <c r="Q9" i="22"/>
  <c r="V9" i="22"/>
  <c r="G13" i="22"/>
  <c r="I13" i="22"/>
  <c r="K13" i="22"/>
  <c r="M13" i="22"/>
  <c r="O13" i="22"/>
  <c r="Q13" i="22"/>
  <c r="V13" i="22"/>
  <c r="G18" i="22"/>
  <c r="M18" i="22" s="1"/>
  <c r="I18" i="22"/>
  <c r="K18" i="22"/>
  <c r="O18" i="22"/>
  <c r="Q18" i="22"/>
  <c r="V18" i="22"/>
  <c r="G22" i="22"/>
  <c r="M22" i="22" s="1"/>
  <c r="I22" i="22"/>
  <c r="K22" i="22"/>
  <c r="O22" i="22"/>
  <c r="Q22" i="22"/>
  <c r="V22" i="22"/>
  <c r="G26" i="22"/>
  <c r="M26" i="22" s="1"/>
  <c r="I26" i="22"/>
  <c r="K26" i="22"/>
  <c r="O26" i="22"/>
  <c r="Q26" i="22"/>
  <c r="V26" i="22"/>
  <c r="G30" i="22"/>
  <c r="M30" i="22" s="1"/>
  <c r="I30" i="22"/>
  <c r="K30" i="22"/>
  <c r="O30" i="22"/>
  <c r="Q30" i="22"/>
  <c r="V30" i="22"/>
  <c r="G35" i="22"/>
  <c r="M35" i="22" s="1"/>
  <c r="I35" i="22"/>
  <c r="K35" i="22"/>
  <c r="O35" i="22"/>
  <c r="Q35" i="22"/>
  <c r="V35" i="22"/>
  <c r="G39" i="22"/>
  <c r="I39" i="22"/>
  <c r="K39" i="22"/>
  <c r="M39" i="22"/>
  <c r="O39" i="22"/>
  <c r="Q39" i="22"/>
  <c r="V39" i="22"/>
  <c r="G43" i="22"/>
  <c r="M43" i="22" s="1"/>
  <c r="I43" i="22"/>
  <c r="K43" i="22"/>
  <c r="O43" i="22"/>
  <c r="Q43" i="22"/>
  <c r="V43" i="22"/>
  <c r="G47" i="22"/>
  <c r="I47" i="22"/>
  <c r="K47" i="22"/>
  <c r="M47" i="22"/>
  <c r="O47" i="22"/>
  <c r="Q47" i="22"/>
  <c r="V47" i="22"/>
  <c r="G50" i="22"/>
  <c r="M50" i="22" s="1"/>
  <c r="I50" i="22"/>
  <c r="K50" i="22"/>
  <c r="O50" i="22"/>
  <c r="Q50" i="22"/>
  <c r="V50" i="22"/>
  <c r="G55" i="22"/>
  <c r="I55" i="22"/>
  <c r="K55" i="22"/>
  <c r="M55" i="22"/>
  <c r="O55" i="22"/>
  <c r="Q55" i="22"/>
  <c r="V55" i="22"/>
  <c r="G60" i="22"/>
  <c r="M60" i="22" s="1"/>
  <c r="I60" i="22"/>
  <c r="K60" i="22"/>
  <c r="O60" i="22"/>
  <c r="Q60" i="22"/>
  <c r="V60" i="22"/>
  <c r="G63" i="22"/>
  <c r="M63" i="22" s="1"/>
  <c r="I63" i="22"/>
  <c r="K63" i="22"/>
  <c r="O63" i="22"/>
  <c r="Q63" i="22"/>
  <c r="V63" i="22"/>
  <c r="G66" i="22"/>
  <c r="M66" i="22" s="1"/>
  <c r="I66" i="22"/>
  <c r="K66" i="22"/>
  <c r="O66" i="22"/>
  <c r="Q66" i="22"/>
  <c r="V66" i="22"/>
  <c r="G69" i="22"/>
  <c r="I69" i="22"/>
  <c r="K69" i="22"/>
  <c r="M69" i="22"/>
  <c r="O69" i="22"/>
  <c r="Q69" i="22"/>
  <c r="V69" i="22"/>
  <c r="G72" i="22"/>
  <c r="M72" i="22" s="1"/>
  <c r="I72" i="22"/>
  <c r="K72" i="22"/>
  <c r="O72" i="22"/>
  <c r="Q72" i="22"/>
  <c r="V72" i="22"/>
  <c r="G75" i="22"/>
  <c r="I75" i="22"/>
  <c r="K75" i="22"/>
  <c r="M75" i="22"/>
  <c r="O75" i="22"/>
  <c r="Q75" i="22"/>
  <c r="V75" i="22"/>
  <c r="G78" i="22"/>
  <c r="M78" i="22" s="1"/>
  <c r="I78" i="22"/>
  <c r="K78" i="22"/>
  <c r="O78" i="22"/>
  <c r="Q78" i="22"/>
  <c r="V78" i="22"/>
  <c r="G83" i="22"/>
  <c r="I83" i="22"/>
  <c r="K83" i="22"/>
  <c r="M83" i="22"/>
  <c r="O83" i="22"/>
  <c r="Q83" i="22"/>
  <c r="V83" i="22"/>
  <c r="G86" i="22"/>
  <c r="M86" i="22" s="1"/>
  <c r="I86" i="22"/>
  <c r="K86" i="22"/>
  <c r="O86" i="22"/>
  <c r="Q86" i="22"/>
  <c r="V86" i="22"/>
  <c r="G89" i="22"/>
  <c r="M89" i="22" s="1"/>
  <c r="I89" i="22"/>
  <c r="K89" i="22"/>
  <c r="O89" i="22"/>
  <c r="Q89" i="22"/>
  <c r="V89" i="22"/>
  <c r="G91" i="22"/>
  <c r="M91" i="22" s="1"/>
  <c r="I91" i="22"/>
  <c r="K91" i="22"/>
  <c r="O91" i="22"/>
  <c r="Q91" i="22"/>
  <c r="V91" i="22"/>
  <c r="G93" i="22"/>
  <c r="I93" i="22"/>
  <c r="K93" i="22"/>
  <c r="M93" i="22"/>
  <c r="O93" i="22"/>
  <c r="Q93" i="22"/>
  <c r="V93" i="22"/>
  <c r="G95" i="22"/>
  <c r="M95" i="22" s="1"/>
  <c r="I95" i="22"/>
  <c r="K95" i="22"/>
  <c r="O95" i="22"/>
  <c r="Q95" i="22"/>
  <c r="V95" i="22"/>
  <c r="G99" i="22"/>
  <c r="I99" i="22"/>
  <c r="K99" i="22"/>
  <c r="M99" i="22"/>
  <c r="O99" i="22"/>
  <c r="Q99" i="22"/>
  <c r="V99" i="22"/>
  <c r="G101" i="22"/>
  <c r="M101" i="22" s="1"/>
  <c r="I101" i="22"/>
  <c r="K101" i="22"/>
  <c r="O101" i="22"/>
  <c r="Q101" i="22"/>
  <c r="V101" i="22"/>
  <c r="G103" i="22"/>
  <c r="I103" i="22"/>
  <c r="K103" i="22"/>
  <c r="M103" i="22"/>
  <c r="O103" i="22"/>
  <c r="Q103" i="22"/>
  <c r="V103" i="22"/>
  <c r="G105" i="22"/>
  <c r="M105" i="22" s="1"/>
  <c r="I105" i="22"/>
  <c r="K105" i="22"/>
  <c r="O105" i="22"/>
  <c r="Q105" i="22"/>
  <c r="V105" i="22"/>
  <c r="G107" i="22"/>
  <c r="M107" i="22" s="1"/>
  <c r="I107" i="22"/>
  <c r="K107" i="22"/>
  <c r="O107" i="22"/>
  <c r="Q107" i="22"/>
  <c r="V107" i="22"/>
  <c r="G109" i="22"/>
  <c r="M109" i="22" s="1"/>
  <c r="I109" i="22"/>
  <c r="K109" i="22"/>
  <c r="O109" i="22"/>
  <c r="Q109" i="22"/>
  <c r="V109" i="22"/>
  <c r="G111" i="22"/>
  <c r="I111" i="22"/>
  <c r="K111" i="22"/>
  <c r="M111" i="22"/>
  <c r="O111" i="22"/>
  <c r="Q111" i="22"/>
  <c r="V111" i="22"/>
  <c r="G114" i="22"/>
  <c r="M114" i="22" s="1"/>
  <c r="I114" i="22"/>
  <c r="K114" i="22"/>
  <c r="O114" i="22"/>
  <c r="Q114" i="22"/>
  <c r="V114" i="22"/>
  <c r="G117" i="22"/>
  <c r="I117" i="22"/>
  <c r="K117" i="22"/>
  <c r="K116" i="22" s="1"/>
  <c r="O117" i="22"/>
  <c r="Q117" i="22"/>
  <c r="V117" i="22"/>
  <c r="G121" i="22"/>
  <c r="M121" i="22" s="1"/>
  <c r="I121" i="22"/>
  <c r="I116" i="22" s="1"/>
  <c r="K121" i="22"/>
  <c r="O121" i="22"/>
  <c r="Q121" i="22"/>
  <c r="Q116" i="22" s="1"/>
  <c r="V121" i="22"/>
  <c r="G125" i="22"/>
  <c r="I125" i="22"/>
  <c r="I124" i="22" s="1"/>
  <c r="K125" i="22"/>
  <c r="M125" i="22"/>
  <c r="O125" i="22"/>
  <c r="Q125" i="22"/>
  <c r="Q124" i="22" s="1"/>
  <c r="V125" i="22"/>
  <c r="G127" i="22"/>
  <c r="M127" i="22" s="1"/>
  <c r="I127" i="22"/>
  <c r="K127" i="22"/>
  <c r="K124" i="22" s="1"/>
  <c r="O127" i="22"/>
  <c r="Q127" i="22"/>
  <c r="V127" i="22"/>
  <c r="G130" i="22"/>
  <c r="M130" i="22" s="1"/>
  <c r="I130" i="22"/>
  <c r="K130" i="22"/>
  <c r="O130" i="22"/>
  <c r="Q130" i="22"/>
  <c r="V130" i="22"/>
  <c r="G134" i="22"/>
  <c r="I134" i="22"/>
  <c r="I133" i="22" s="1"/>
  <c r="K134" i="22"/>
  <c r="M134" i="22"/>
  <c r="O134" i="22"/>
  <c r="Q134" i="22"/>
  <c r="Q133" i="22" s="1"/>
  <c r="V134" i="22"/>
  <c r="G138" i="22"/>
  <c r="M138" i="22" s="1"/>
  <c r="I138" i="22"/>
  <c r="K138" i="22"/>
  <c r="K133" i="22" s="1"/>
  <c r="O138" i="22"/>
  <c r="O133" i="22" s="1"/>
  <c r="Q138" i="22"/>
  <c r="V138" i="22"/>
  <c r="I142" i="22"/>
  <c r="Q142" i="22"/>
  <c r="G143" i="22"/>
  <c r="G142" i="22" s="1"/>
  <c r="I143" i="22"/>
  <c r="K143" i="22"/>
  <c r="K142" i="22" s="1"/>
  <c r="O143" i="22"/>
  <c r="O142" i="22" s="1"/>
  <c r="Q143" i="22"/>
  <c r="V143" i="22"/>
  <c r="V142" i="22" s="1"/>
  <c r="G146" i="22"/>
  <c r="I146" i="22"/>
  <c r="K146" i="22"/>
  <c r="O146" i="22"/>
  <c r="Q146" i="22"/>
  <c r="V146" i="22"/>
  <c r="G148" i="22"/>
  <c r="I148" i="22"/>
  <c r="K148" i="22"/>
  <c r="M148" i="22"/>
  <c r="O148" i="22"/>
  <c r="Q148" i="22"/>
  <c r="V148" i="22"/>
  <c r="G150" i="22"/>
  <c r="M150" i="22" s="1"/>
  <c r="I150" i="22"/>
  <c r="K150" i="22"/>
  <c r="O150" i="22"/>
  <c r="Q150" i="22"/>
  <c r="V150" i="22"/>
  <c r="G152" i="22"/>
  <c r="I152" i="22"/>
  <c r="K152" i="22"/>
  <c r="M152" i="22"/>
  <c r="O152" i="22"/>
  <c r="Q152" i="22"/>
  <c r="V152" i="22"/>
  <c r="G154" i="22"/>
  <c r="M154" i="22" s="1"/>
  <c r="I154" i="22"/>
  <c r="K154" i="22"/>
  <c r="O154" i="22"/>
  <c r="Q154" i="22"/>
  <c r="V154" i="22"/>
  <c r="G156" i="22"/>
  <c r="M156" i="22" s="1"/>
  <c r="I156" i="22"/>
  <c r="K156" i="22"/>
  <c r="O156" i="22"/>
  <c r="Q156" i="22"/>
  <c r="V156" i="22"/>
  <c r="G158" i="22"/>
  <c r="M158" i="22" s="1"/>
  <c r="I158" i="22"/>
  <c r="K158" i="22"/>
  <c r="O158" i="22"/>
  <c r="Q158" i="22"/>
  <c r="V158" i="22"/>
  <c r="G160" i="22"/>
  <c r="I160" i="22"/>
  <c r="K160" i="22"/>
  <c r="M160" i="22"/>
  <c r="O160" i="22"/>
  <c r="Q160" i="22"/>
  <c r="V160" i="22"/>
  <c r="G162" i="22"/>
  <c r="M162" i="22" s="1"/>
  <c r="I162" i="22"/>
  <c r="K162" i="22"/>
  <c r="O162" i="22"/>
  <c r="Q162" i="22"/>
  <c r="V162" i="22"/>
  <c r="G164" i="22"/>
  <c r="I164" i="22"/>
  <c r="K164" i="22"/>
  <c r="M164" i="22"/>
  <c r="O164" i="22"/>
  <c r="Q164" i="22"/>
  <c r="V164" i="22"/>
  <c r="G166" i="22"/>
  <c r="M166" i="22" s="1"/>
  <c r="I166" i="22"/>
  <c r="K166" i="22"/>
  <c r="O166" i="22"/>
  <c r="Q166" i="22"/>
  <c r="V166" i="22"/>
  <c r="G168" i="22"/>
  <c r="I168" i="22"/>
  <c r="K168" i="22"/>
  <c r="M168" i="22"/>
  <c r="O168" i="22"/>
  <c r="Q168" i="22"/>
  <c r="V168" i="22"/>
  <c r="G170" i="22"/>
  <c r="M170" i="22" s="1"/>
  <c r="I170" i="22"/>
  <c r="K170" i="22"/>
  <c r="O170" i="22"/>
  <c r="Q170" i="22"/>
  <c r="V170" i="22"/>
  <c r="G172" i="22"/>
  <c r="M172" i="22" s="1"/>
  <c r="I172" i="22"/>
  <c r="K172" i="22"/>
  <c r="O172" i="22"/>
  <c r="Q172" i="22"/>
  <c r="V172" i="22"/>
  <c r="G174" i="22"/>
  <c r="M174" i="22" s="1"/>
  <c r="I174" i="22"/>
  <c r="K174" i="22"/>
  <c r="O174" i="22"/>
  <c r="Q174" i="22"/>
  <c r="V174" i="22"/>
  <c r="Q176" i="22"/>
  <c r="G177" i="22"/>
  <c r="G176" i="22" s="1"/>
  <c r="I177" i="22"/>
  <c r="I176" i="22" s="1"/>
  <c r="K177" i="22"/>
  <c r="K176" i="22" s="1"/>
  <c r="O177" i="22"/>
  <c r="O176" i="22" s="1"/>
  <c r="Q177" i="22"/>
  <c r="V177" i="22"/>
  <c r="V176" i="22" s="1"/>
  <c r="G181" i="22"/>
  <c r="I181" i="22"/>
  <c r="K181" i="22"/>
  <c r="O181" i="22"/>
  <c r="Q181" i="22"/>
  <c r="V181" i="22"/>
  <c r="G183" i="22"/>
  <c r="I183" i="22"/>
  <c r="K183" i="22"/>
  <c r="M183" i="22"/>
  <c r="O183" i="22"/>
  <c r="Q183" i="22"/>
  <c r="V183" i="22"/>
  <c r="G185" i="22"/>
  <c r="M185" i="22" s="1"/>
  <c r="I185" i="22"/>
  <c r="K185" i="22"/>
  <c r="O185" i="22"/>
  <c r="Q185" i="22"/>
  <c r="V185" i="22"/>
  <c r="G187" i="22"/>
  <c r="M187" i="22" s="1"/>
  <c r="I187" i="22"/>
  <c r="K187" i="22"/>
  <c r="O187" i="22"/>
  <c r="Q187" i="22"/>
  <c r="V187" i="22"/>
  <c r="G190" i="22"/>
  <c r="M190" i="22" s="1"/>
  <c r="I190" i="22"/>
  <c r="K190" i="22"/>
  <c r="O190" i="22"/>
  <c r="Q190" i="22"/>
  <c r="V190" i="22"/>
  <c r="G193" i="22"/>
  <c r="I193" i="22"/>
  <c r="K193" i="22"/>
  <c r="M193" i="22"/>
  <c r="O193" i="22"/>
  <c r="Q193" i="22"/>
  <c r="V193" i="22"/>
  <c r="G195" i="22"/>
  <c r="M195" i="22" s="1"/>
  <c r="I195" i="22"/>
  <c r="K195" i="22"/>
  <c r="O195" i="22"/>
  <c r="Q195" i="22"/>
  <c r="V195" i="22"/>
  <c r="AE198" i="22"/>
  <c r="F59" i="1" s="1"/>
  <c r="BA89" i="21"/>
  <c r="BA62" i="21"/>
  <c r="BA23" i="21"/>
  <c r="BA22" i="21"/>
  <c r="BA18" i="21"/>
  <c r="BA14" i="21"/>
  <c r="BA10" i="21"/>
  <c r="G9" i="21"/>
  <c r="M9" i="21" s="1"/>
  <c r="I9" i="21"/>
  <c r="K9" i="21"/>
  <c r="O9" i="21"/>
  <c r="Q9" i="21"/>
  <c r="V9" i="21"/>
  <c r="G13" i="21"/>
  <c r="I13" i="21"/>
  <c r="K13" i="21"/>
  <c r="O13" i="21"/>
  <c r="Q13" i="21"/>
  <c r="V13" i="21"/>
  <c r="G17" i="21"/>
  <c r="I17" i="21"/>
  <c r="K17" i="21"/>
  <c r="M17" i="21"/>
  <c r="O17" i="21"/>
  <c r="Q17" i="21"/>
  <c r="V17" i="21"/>
  <c r="G21" i="21"/>
  <c r="M21" i="21" s="1"/>
  <c r="I21" i="21"/>
  <c r="K21" i="21"/>
  <c r="O21" i="21"/>
  <c r="Q21" i="21"/>
  <c r="V21" i="21"/>
  <c r="G25" i="21"/>
  <c r="M25" i="21" s="1"/>
  <c r="I25" i="21"/>
  <c r="K25" i="21"/>
  <c r="O25" i="21"/>
  <c r="Q25" i="21"/>
  <c r="V25" i="21"/>
  <c r="G30" i="21"/>
  <c r="M30" i="21" s="1"/>
  <c r="I30" i="21"/>
  <c r="K30" i="21"/>
  <c r="O30" i="21"/>
  <c r="Q30" i="21"/>
  <c r="V30" i="21"/>
  <c r="G35" i="21"/>
  <c r="I35" i="21"/>
  <c r="K35" i="21"/>
  <c r="M35" i="21"/>
  <c r="O35" i="21"/>
  <c r="Q35" i="21"/>
  <c r="V35" i="21"/>
  <c r="G40" i="21"/>
  <c r="M40" i="21" s="1"/>
  <c r="I40" i="21"/>
  <c r="K40" i="21"/>
  <c r="O40" i="21"/>
  <c r="Q40" i="21"/>
  <c r="V40" i="21"/>
  <c r="G44" i="21"/>
  <c r="M44" i="21" s="1"/>
  <c r="I44" i="21"/>
  <c r="K44" i="21"/>
  <c r="O44" i="21"/>
  <c r="Q44" i="21"/>
  <c r="V44" i="21"/>
  <c r="G48" i="21"/>
  <c r="M48" i="21" s="1"/>
  <c r="I48" i="21"/>
  <c r="K48" i="21"/>
  <c r="O48" i="21"/>
  <c r="Q48" i="21"/>
  <c r="V48" i="21"/>
  <c r="G52" i="21"/>
  <c r="I52" i="21"/>
  <c r="K52" i="21"/>
  <c r="M52" i="21"/>
  <c r="O52" i="21"/>
  <c r="Q52" i="21"/>
  <c r="V52" i="21"/>
  <c r="G55" i="21"/>
  <c r="M55" i="21" s="1"/>
  <c r="I55" i="21"/>
  <c r="K55" i="21"/>
  <c r="O55" i="21"/>
  <c r="Q55" i="21"/>
  <c r="V55" i="21"/>
  <c r="G61" i="21"/>
  <c r="M61" i="21" s="1"/>
  <c r="I61" i="21"/>
  <c r="K61" i="21"/>
  <c r="O61" i="21"/>
  <c r="Q61" i="21"/>
  <c r="V61" i="21"/>
  <c r="G65" i="21"/>
  <c r="M65" i="21" s="1"/>
  <c r="I65" i="21"/>
  <c r="K65" i="21"/>
  <c r="O65" i="21"/>
  <c r="Q65" i="21"/>
  <c r="V65" i="21"/>
  <c r="G68" i="21"/>
  <c r="I68" i="21"/>
  <c r="K68" i="21"/>
  <c r="M68" i="21"/>
  <c r="O68" i="21"/>
  <c r="Q68" i="21"/>
  <c r="V68" i="21"/>
  <c r="G72" i="21"/>
  <c r="M72" i="21" s="1"/>
  <c r="M71" i="21" s="1"/>
  <c r="I72" i="21"/>
  <c r="I71" i="21" s="1"/>
  <c r="K72" i="21"/>
  <c r="K71" i="21" s="1"/>
  <c r="O72" i="21"/>
  <c r="O71" i="21" s="1"/>
  <c r="Q72" i="21"/>
  <c r="Q71" i="21" s="1"/>
  <c r="V72" i="21"/>
  <c r="V71" i="21" s="1"/>
  <c r="G77" i="21"/>
  <c r="I77" i="21"/>
  <c r="K77" i="21"/>
  <c r="M77" i="21"/>
  <c r="O77" i="21"/>
  <c r="Q77" i="21"/>
  <c r="V77" i="21"/>
  <c r="G80" i="21"/>
  <c r="I80" i="21"/>
  <c r="K80" i="21"/>
  <c r="O80" i="21"/>
  <c r="Q80" i="21"/>
  <c r="V80" i="21"/>
  <c r="G82" i="21"/>
  <c r="M82" i="21" s="1"/>
  <c r="I82" i="21"/>
  <c r="K82" i="21"/>
  <c r="O82" i="21"/>
  <c r="Q82" i="21"/>
  <c r="V82" i="21"/>
  <c r="G85" i="21"/>
  <c r="M85" i="21" s="1"/>
  <c r="I85" i="21"/>
  <c r="K85" i="21"/>
  <c r="O85" i="21"/>
  <c r="Q85" i="21"/>
  <c r="V85" i="21"/>
  <c r="G88" i="21"/>
  <c r="I88" i="21"/>
  <c r="K88" i="21"/>
  <c r="M88" i="21"/>
  <c r="O88" i="21"/>
  <c r="Q88" i="21"/>
  <c r="V88" i="21"/>
  <c r="G91" i="21"/>
  <c r="M91" i="21" s="1"/>
  <c r="I91" i="21"/>
  <c r="K91" i="21"/>
  <c r="O91" i="21"/>
  <c r="Q91" i="21"/>
  <c r="V91" i="21"/>
  <c r="G93" i="21"/>
  <c r="M93" i="21" s="1"/>
  <c r="I93" i="21"/>
  <c r="K93" i="21"/>
  <c r="O93" i="21"/>
  <c r="Q93" i="21"/>
  <c r="V93" i="21"/>
  <c r="G95" i="21"/>
  <c r="M95" i="21" s="1"/>
  <c r="I95" i="21"/>
  <c r="K95" i="21"/>
  <c r="O95" i="21"/>
  <c r="Q95" i="21"/>
  <c r="V95" i="21"/>
  <c r="G97" i="21"/>
  <c r="I97" i="21"/>
  <c r="K97" i="21"/>
  <c r="M97" i="21"/>
  <c r="O97" i="21"/>
  <c r="Q97" i="21"/>
  <c r="V97" i="21"/>
  <c r="G99" i="21"/>
  <c r="M99" i="21" s="1"/>
  <c r="I99" i="21"/>
  <c r="K99" i="21"/>
  <c r="O99" i="21"/>
  <c r="Q99" i="21"/>
  <c r="V99" i="21"/>
  <c r="G102" i="21"/>
  <c r="G101" i="21" s="1"/>
  <c r="I81" i="1" s="1"/>
  <c r="I102" i="21"/>
  <c r="K102" i="21"/>
  <c r="O102" i="21"/>
  <c r="Q102" i="21"/>
  <c r="V102" i="21"/>
  <c r="G105" i="21"/>
  <c r="M105" i="21" s="1"/>
  <c r="I105" i="21"/>
  <c r="K105" i="21"/>
  <c r="O105" i="21"/>
  <c r="Q105" i="21"/>
  <c r="V105" i="21"/>
  <c r="G108" i="21"/>
  <c r="M108" i="21" s="1"/>
  <c r="I108" i="21"/>
  <c r="K108" i="21"/>
  <c r="O108" i="21"/>
  <c r="Q108" i="21"/>
  <c r="V108" i="21"/>
  <c r="G112" i="21"/>
  <c r="I112" i="21"/>
  <c r="K112" i="21"/>
  <c r="O112" i="21"/>
  <c r="Q112" i="21"/>
  <c r="V112" i="21"/>
  <c r="V111" i="21" s="1"/>
  <c r="G115" i="21"/>
  <c r="I115" i="21"/>
  <c r="K115" i="21"/>
  <c r="M115" i="21"/>
  <c r="O115" i="21"/>
  <c r="Q115" i="21"/>
  <c r="V115" i="21"/>
  <c r="G117" i="21"/>
  <c r="M117" i="21" s="1"/>
  <c r="I117" i="21"/>
  <c r="K117" i="21"/>
  <c r="O117" i="21"/>
  <c r="Q117" i="21"/>
  <c r="V117" i="21"/>
  <c r="G119" i="21"/>
  <c r="M119" i="21" s="1"/>
  <c r="I119" i="21"/>
  <c r="K119" i="21"/>
  <c r="O119" i="21"/>
  <c r="Q119" i="21"/>
  <c r="V119" i="21"/>
  <c r="G121" i="21"/>
  <c r="M121" i="21" s="1"/>
  <c r="I121" i="21"/>
  <c r="K121" i="21"/>
  <c r="O121" i="21"/>
  <c r="Q121" i="21"/>
  <c r="V121" i="21"/>
  <c r="G123" i="21"/>
  <c r="I123" i="21"/>
  <c r="K123" i="21"/>
  <c r="M123" i="21"/>
  <c r="O123" i="21"/>
  <c r="Q123" i="21"/>
  <c r="V123" i="21"/>
  <c r="G125" i="21"/>
  <c r="M125" i="21" s="1"/>
  <c r="I125" i="21"/>
  <c r="K125" i="21"/>
  <c r="O125" i="21"/>
  <c r="Q125" i="21"/>
  <c r="V125" i="21"/>
  <c r="G127" i="21"/>
  <c r="M127" i="21" s="1"/>
  <c r="I127" i="21"/>
  <c r="K127" i="21"/>
  <c r="O127" i="21"/>
  <c r="Q127" i="21"/>
  <c r="V127" i="21"/>
  <c r="AE130" i="21"/>
  <c r="F57" i="1" s="1"/>
  <c r="BA90" i="20"/>
  <c r="BA83" i="20"/>
  <c r="BA58" i="20"/>
  <c r="BA46" i="20"/>
  <c r="BA35" i="20"/>
  <c r="BA10" i="20"/>
  <c r="G9" i="20"/>
  <c r="I9" i="20"/>
  <c r="K9" i="20"/>
  <c r="M9" i="20"/>
  <c r="O9" i="20"/>
  <c r="Q9" i="20"/>
  <c r="V9" i="20"/>
  <c r="G34" i="20"/>
  <c r="M34" i="20" s="1"/>
  <c r="I34" i="20"/>
  <c r="K34" i="20"/>
  <c r="O34" i="20"/>
  <c r="Q34" i="20"/>
  <c r="V34" i="20"/>
  <c r="G38" i="20"/>
  <c r="M38" i="20" s="1"/>
  <c r="I38" i="20"/>
  <c r="K38" i="20"/>
  <c r="O38" i="20"/>
  <c r="Q38" i="20"/>
  <c r="V38" i="20"/>
  <c r="G41" i="20"/>
  <c r="M41" i="20" s="1"/>
  <c r="I41" i="20"/>
  <c r="K41" i="20"/>
  <c r="O41" i="20"/>
  <c r="Q41" i="20"/>
  <c r="V41" i="20"/>
  <c r="G45" i="20"/>
  <c r="I45" i="20"/>
  <c r="K45" i="20"/>
  <c r="M45" i="20"/>
  <c r="O45" i="20"/>
  <c r="Q45" i="20"/>
  <c r="V45" i="20"/>
  <c r="G49" i="20"/>
  <c r="M49" i="20" s="1"/>
  <c r="I49" i="20"/>
  <c r="K49" i="20"/>
  <c r="O49" i="20"/>
  <c r="Q49" i="20"/>
  <c r="V49" i="20"/>
  <c r="G53" i="20"/>
  <c r="M53" i="20" s="1"/>
  <c r="I53" i="20"/>
  <c r="K53" i="20"/>
  <c r="O53" i="20"/>
  <c r="Q53" i="20"/>
  <c r="V53" i="20"/>
  <c r="G57" i="20"/>
  <c r="M57" i="20" s="1"/>
  <c r="I57" i="20"/>
  <c r="K57" i="20"/>
  <c r="O57" i="20"/>
  <c r="Q57" i="20"/>
  <c r="V57" i="20"/>
  <c r="G61" i="20"/>
  <c r="I61" i="20"/>
  <c r="K61" i="20"/>
  <c r="M61" i="20"/>
  <c r="O61" i="20"/>
  <c r="Q61" i="20"/>
  <c r="V61" i="20"/>
  <c r="O64" i="20"/>
  <c r="G65" i="20"/>
  <c r="M65" i="20" s="1"/>
  <c r="M64" i="20" s="1"/>
  <c r="I65" i="20"/>
  <c r="I64" i="20" s="1"/>
  <c r="K65" i="20"/>
  <c r="K64" i="20" s="1"/>
  <c r="O65" i="20"/>
  <c r="Q65" i="20"/>
  <c r="Q64" i="20" s="1"/>
  <c r="V65" i="20"/>
  <c r="V64" i="20" s="1"/>
  <c r="G70" i="20"/>
  <c r="I70" i="20"/>
  <c r="K70" i="20"/>
  <c r="M70" i="20"/>
  <c r="O70" i="20"/>
  <c r="Q70" i="20"/>
  <c r="V70" i="20"/>
  <c r="G72" i="20"/>
  <c r="M72" i="20" s="1"/>
  <c r="I72" i="20"/>
  <c r="K72" i="20"/>
  <c r="O72" i="20"/>
  <c r="Q72" i="20"/>
  <c r="V72" i="20"/>
  <c r="G76" i="20"/>
  <c r="M76" i="20" s="1"/>
  <c r="I76" i="20"/>
  <c r="K76" i="20"/>
  <c r="O76" i="20"/>
  <c r="Q76" i="20"/>
  <c r="V76" i="20"/>
  <c r="G80" i="20"/>
  <c r="M80" i="20" s="1"/>
  <c r="I80" i="20"/>
  <c r="K80" i="20"/>
  <c r="O80" i="20"/>
  <c r="Q80" i="20"/>
  <c r="V80" i="20"/>
  <c r="G82" i="20"/>
  <c r="I82" i="20"/>
  <c r="K82" i="20"/>
  <c r="M82" i="20"/>
  <c r="O82" i="20"/>
  <c r="Q82" i="20"/>
  <c r="V82" i="20"/>
  <c r="G85" i="20"/>
  <c r="M85" i="20" s="1"/>
  <c r="I85" i="20"/>
  <c r="K85" i="20"/>
  <c r="O85" i="20"/>
  <c r="Q85" i="20"/>
  <c r="V85" i="20"/>
  <c r="G92" i="20"/>
  <c r="M92" i="20" s="1"/>
  <c r="I92" i="20"/>
  <c r="K92" i="20"/>
  <c r="O92" i="20"/>
  <c r="Q92" i="20"/>
  <c r="V92" i="20"/>
  <c r="G94" i="20"/>
  <c r="M94" i="20" s="1"/>
  <c r="I94" i="20"/>
  <c r="K94" i="20"/>
  <c r="O94" i="20"/>
  <c r="Q94" i="20"/>
  <c r="V94" i="20"/>
  <c r="G96" i="20"/>
  <c r="I96" i="20"/>
  <c r="K96" i="20"/>
  <c r="M96" i="20"/>
  <c r="O96" i="20"/>
  <c r="Q96" i="20"/>
  <c r="V96" i="20"/>
  <c r="G98" i="20"/>
  <c r="M98" i="20" s="1"/>
  <c r="I98" i="20"/>
  <c r="K98" i="20"/>
  <c r="O98" i="20"/>
  <c r="Q98" i="20"/>
  <c r="V98" i="20"/>
  <c r="G100" i="20"/>
  <c r="M100" i="20" s="1"/>
  <c r="I100" i="20"/>
  <c r="K100" i="20"/>
  <c r="O100" i="20"/>
  <c r="Q100" i="20"/>
  <c r="V100" i="20"/>
  <c r="G102" i="20"/>
  <c r="M102" i="20" s="1"/>
  <c r="I102" i="20"/>
  <c r="K102" i="20"/>
  <c r="O102" i="20"/>
  <c r="Q102" i="20"/>
  <c r="V102" i="20"/>
  <c r="G105" i="20"/>
  <c r="I105" i="20"/>
  <c r="K105" i="20"/>
  <c r="M105" i="20"/>
  <c r="O105" i="20"/>
  <c r="Q105" i="20"/>
  <c r="V105" i="20"/>
  <c r="G108" i="20"/>
  <c r="M108" i="20" s="1"/>
  <c r="I108" i="20"/>
  <c r="K108" i="20"/>
  <c r="O108" i="20"/>
  <c r="Q108" i="20"/>
  <c r="V108" i="20"/>
  <c r="G110" i="20"/>
  <c r="M110" i="20" s="1"/>
  <c r="I110" i="20"/>
  <c r="K110" i="20"/>
  <c r="O110" i="20"/>
  <c r="Q110" i="20"/>
  <c r="V110" i="20"/>
  <c r="G112" i="20"/>
  <c r="M112" i="20" s="1"/>
  <c r="I112" i="20"/>
  <c r="K112" i="20"/>
  <c r="O112" i="20"/>
  <c r="Q112" i="20"/>
  <c r="V112" i="20"/>
  <c r="G114" i="20"/>
  <c r="I114" i="20"/>
  <c r="K114" i="20"/>
  <c r="M114" i="20"/>
  <c r="O114" i="20"/>
  <c r="Q114" i="20"/>
  <c r="V114" i="20"/>
  <c r="G117" i="20"/>
  <c r="M117" i="20" s="1"/>
  <c r="I117" i="20"/>
  <c r="K117" i="20"/>
  <c r="O117" i="20"/>
  <c r="Q117" i="20"/>
  <c r="V117" i="20"/>
  <c r="G120" i="20"/>
  <c r="M120" i="20" s="1"/>
  <c r="I120" i="20"/>
  <c r="K120" i="20"/>
  <c r="O120" i="20"/>
  <c r="Q120" i="20"/>
  <c r="V120" i="20"/>
  <c r="G123" i="20"/>
  <c r="M123" i="20" s="1"/>
  <c r="I123" i="20"/>
  <c r="K123" i="20"/>
  <c r="O123" i="20"/>
  <c r="Q123" i="20"/>
  <c r="V123" i="20"/>
  <c r="G125" i="20"/>
  <c r="I125" i="20"/>
  <c r="K125" i="20"/>
  <c r="M125" i="20"/>
  <c r="O125" i="20"/>
  <c r="Q125" i="20"/>
  <c r="V125" i="20"/>
  <c r="G128" i="20"/>
  <c r="M128" i="20" s="1"/>
  <c r="M127" i="20" s="1"/>
  <c r="I128" i="20"/>
  <c r="I127" i="20" s="1"/>
  <c r="K128" i="20"/>
  <c r="K127" i="20" s="1"/>
  <c r="O128" i="20"/>
  <c r="O127" i="20" s="1"/>
  <c r="Q128" i="20"/>
  <c r="Q127" i="20" s="1"/>
  <c r="V128" i="20"/>
  <c r="V127" i="20" s="1"/>
  <c r="AE133" i="20"/>
  <c r="F55" i="1" s="1"/>
  <c r="BA133" i="19"/>
  <c r="BA80" i="19"/>
  <c r="BA43" i="19"/>
  <c r="BA28" i="19"/>
  <c r="BA24" i="19"/>
  <c r="BA18" i="19"/>
  <c r="BA14" i="19"/>
  <c r="BA10" i="19"/>
  <c r="G9" i="19"/>
  <c r="I9" i="19"/>
  <c r="K9" i="19"/>
  <c r="M9" i="19"/>
  <c r="O9" i="19"/>
  <c r="Q9" i="19"/>
  <c r="V9" i="19"/>
  <c r="G13" i="19"/>
  <c r="I13" i="19"/>
  <c r="K13" i="19"/>
  <c r="O13" i="19"/>
  <c r="Q13" i="19"/>
  <c r="V13" i="19"/>
  <c r="G17" i="19"/>
  <c r="M17" i="19" s="1"/>
  <c r="I17" i="19"/>
  <c r="K17" i="19"/>
  <c r="O17" i="19"/>
  <c r="Q17" i="19"/>
  <c r="V17" i="19"/>
  <c r="G23" i="19"/>
  <c r="M23" i="19" s="1"/>
  <c r="I23" i="19"/>
  <c r="K23" i="19"/>
  <c r="O23" i="19"/>
  <c r="Q23" i="19"/>
  <c r="V23" i="19"/>
  <c r="G27" i="19"/>
  <c r="I27" i="19"/>
  <c r="K27" i="19"/>
  <c r="M27" i="19"/>
  <c r="O27" i="19"/>
  <c r="Q27" i="19"/>
  <c r="V27" i="19"/>
  <c r="G31" i="19"/>
  <c r="M31" i="19" s="1"/>
  <c r="I31" i="19"/>
  <c r="K31" i="19"/>
  <c r="O31" i="19"/>
  <c r="Q31" i="19"/>
  <c r="V31" i="19"/>
  <c r="G38" i="19"/>
  <c r="M38" i="19" s="1"/>
  <c r="I38" i="19"/>
  <c r="K38" i="19"/>
  <c r="O38" i="19"/>
  <c r="Q38" i="19"/>
  <c r="V38" i="19"/>
  <c r="G42" i="19"/>
  <c r="M42" i="19" s="1"/>
  <c r="I42" i="19"/>
  <c r="K42" i="19"/>
  <c r="O42" i="19"/>
  <c r="Q42" i="19"/>
  <c r="V42" i="19"/>
  <c r="G47" i="19"/>
  <c r="I47" i="19"/>
  <c r="K47" i="19"/>
  <c r="M47" i="19"/>
  <c r="O47" i="19"/>
  <c r="Q47" i="19"/>
  <c r="V47" i="19"/>
  <c r="G52" i="19"/>
  <c r="M52" i="19" s="1"/>
  <c r="I52" i="19"/>
  <c r="K52" i="19"/>
  <c r="O52" i="19"/>
  <c r="Q52" i="19"/>
  <c r="V52" i="19"/>
  <c r="G57" i="19"/>
  <c r="M57" i="19" s="1"/>
  <c r="I57" i="19"/>
  <c r="K57" i="19"/>
  <c r="O57" i="19"/>
  <c r="Q57" i="19"/>
  <c r="V57" i="19"/>
  <c r="G61" i="19"/>
  <c r="M61" i="19" s="1"/>
  <c r="I61" i="19"/>
  <c r="K61" i="19"/>
  <c r="O61" i="19"/>
  <c r="Q61" i="19"/>
  <c r="V61" i="19"/>
  <c r="G67" i="19"/>
  <c r="I67" i="19"/>
  <c r="K67" i="19"/>
  <c r="M67" i="19"/>
  <c r="O67" i="19"/>
  <c r="Q67" i="19"/>
  <c r="V67" i="19"/>
  <c r="G70" i="19"/>
  <c r="M70" i="19" s="1"/>
  <c r="I70" i="19"/>
  <c r="K70" i="19"/>
  <c r="O70" i="19"/>
  <c r="Q70" i="19"/>
  <c r="V70" i="19"/>
  <c r="G79" i="19"/>
  <c r="M79" i="19" s="1"/>
  <c r="I79" i="19"/>
  <c r="K79" i="19"/>
  <c r="O79" i="19"/>
  <c r="Q79" i="19"/>
  <c r="V79" i="19"/>
  <c r="G85" i="19"/>
  <c r="M85" i="19" s="1"/>
  <c r="I85" i="19"/>
  <c r="K85" i="19"/>
  <c r="O85" i="19"/>
  <c r="Q85" i="19"/>
  <c r="V85" i="19"/>
  <c r="G88" i="19"/>
  <c r="I88" i="19"/>
  <c r="K88" i="19"/>
  <c r="M88" i="19"/>
  <c r="O88" i="19"/>
  <c r="Q88" i="19"/>
  <c r="V88" i="19"/>
  <c r="G90" i="19"/>
  <c r="M90" i="19" s="1"/>
  <c r="I90" i="19"/>
  <c r="K90" i="19"/>
  <c r="O90" i="19"/>
  <c r="Q90" i="19"/>
  <c r="V90" i="19"/>
  <c r="G92" i="19"/>
  <c r="M92" i="19" s="1"/>
  <c r="I92" i="19"/>
  <c r="K92" i="19"/>
  <c r="O92" i="19"/>
  <c r="Q92" i="19"/>
  <c r="V92" i="19"/>
  <c r="G94" i="19"/>
  <c r="M94" i="19" s="1"/>
  <c r="I94" i="19"/>
  <c r="K94" i="19"/>
  <c r="O94" i="19"/>
  <c r="Q94" i="19"/>
  <c r="V94" i="19"/>
  <c r="G97" i="19"/>
  <c r="I97" i="19"/>
  <c r="K97" i="19"/>
  <c r="M97" i="19"/>
  <c r="O97" i="19"/>
  <c r="Q97" i="19"/>
  <c r="V97" i="19"/>
  <c r="G100" i="19"/>
  <c r="M100" i="19" s="1"/>
  <c r="I100" i="19"/>
  <c r="K100" i="19"/>
  <c r="O100" i="19"/>
  <c r="Q100" i="19"/>
  <c r="V100" i="19"/>
  <c r="G104" i="19"/>
  <c r="M104" i="19" s="1"/>
  <c r="I104" i="19"/>
  <c r="K104" i="19"/>
  <c r="O104" i="19"/>
  <c r="Q104" i="19"/>
  <c r="V104" i="19"/>
  <c r="G108" i="19"/>
  <c r="I108" i="19"/>
  <c r="K108" i="19"/>
  <c r="O108" i="19"/>
  <c r="Q108" i="19"/>
  <c r="V108" i="19"/>
  <c r="V103" i="19" s="1"/>
  <c r="G111" i="19"/>
  <c r="I111" i="19"/>
  <c r="K111" i="19"/>
  <c r="M111" i="19"/>
  <c r="O111" i="19"/>
  <c r="Q111" i="19"/>
  <c r="V111" i="19"/>
  <c r="G115" i="19"/>
  <c r="M115" i="19" s="1"/>
  <c r="I115" i="19"/>
  <c r="K115" i="19"/>
  <c r="O115" i="19"/>
  <c r="Q115" i="19"/>
  <c r="V115" i="19"/>
  <c r="G118" i="19"/>
  <c r="M118" i="19" s="1"/>
  <c r="I118" i="19"/>
  <c r="K118" i="19"/>
  <c r="O118" i="19"/>
  <c r="Q118" i="19"/>
  <c r="V118" i="19"/>
  <c r="G122" i="19"/>
  <c r="I122" i="19"/>
  <c r="K122" i="19"/>
  <c r="M122" i="19"/>
  <c r="O122" i="19"/>
  <c r="Q122" i="19"/>
  <c r="V122" i="19"/>
  <c r="G125" i="19"/>
  <c r="I125" i="19"/>
  <c r="K125" i="19"/>
  <c r="O125" i="19"/>
  <c r="Q125" i="19"/>
  <c r="V125" i="19"/>
  <c r="G128" i="19"/>
  <c r="M128" i="19" s="1"/>
  <c r="I128" i="19"/>
  <c r="K128" i="19"/>
  <c r="O128" i="19"/>
  <c r="Q128" i="19"/>
  <c r="V128" i="19"/>
  <c r="G135" i="19"/>
  <c r="M135" i="19" s="1"/>
  <c r="I135" i="19"/>
  <c r="K135" i="19"/>
  <c r="O135" i="19"/>
  <c r="Q135" i="19"/>
  <c r="V135" i="19"/>
  <c r="G138" i="19"/>
  <c r="I138" i="19"/>
  <c r="K138" i="19"/>
  <c r="M138" i="19"/>
  <c r="O138" i="19"/>
  <c r="Q138" i="19"/>
  <c r="V138" i="19"/>
  <c r="G141" i="19"/>
  <c r="M141" i="19" s="1"/>
  <c r="I141" i="19"/>
  <c r="K141" i="19"/>
  <c r="O141" i="19"/>
  <c r="Q141" i="19"/>
  <c r="V141" i="19"/>
  <c r="G143" i="19"/>
  <c r="M143" i="19" s="1"/>
  <c r="I143" i="19"/>
  <c r="K143" i="19"/>
  <c r="O143" i="19"/>
  <c r="Q143" i="19"/>
  <c r="V143" i="19"/>
  <c r="G146" i="19"/>
  <c r="M146" i="19" s="1"/>
  <c r="I146" i="19"/>
  <c r="K146" i="19"/>
  <c r="O146" i="19"/>
  <c r="Q146" i="19"/>
  <c r="V146" i="19"/>
  <c r="G149" i="19"/>
  <c r="I149" i="19"/>
  <c r="K149" i="19"/>
  <c r="M149" i="19"/>
  <c r="O149" i="19"/>
  <c r="Q149" i="19"/>
  <c r="V149" i="19"/>
  <c r="G152" i="19"/>
  <c r="M152" i="19" s="1"/>
  <c r="I152" i="19"/>
  <c r="K152" i="19"/>
  <c r="O152" i="19"/>
  <c r="Q152" i="19"/>
  <c r="V152" i="19"/>
  <c r="G154" i="19"/>
  <c r="M154" i="19" s="1"/>
  <c r="I154" i="19"/>
  <c r="K154" i="19"/>
  <c r="O154" i="19"/>
  <c r="Q154" i="19"/>
  <c r="V154" i="19"/>
  <c r="G156" i="19"/>
  <c r="M156" i="19" s="1"/>
  <c r="I156" i="19"/>
  <c r="K156" i="19"/>
  <c r="O156" i="19"/>
  <c r="Q156" i="19"/>
  <c r="V156" i="19"/>
  <c r="G159" i="19"/>
  <c r="I159" i="19"/>
  <c r="K159" i="19"/>
  <c r="M159" i="19"/>
  <c r="O159" i="19"/>
  <c r="Q159" i="19"/>
  <c r="V159" i="19"/>
  <c r="G161" i="19"/>
  <c r="M161" i="19" s="1"/>
  <c r="I161" i="19"/>
  <c r="K161" i="19"/>
  <c r="O161" i="19"/>
  <c r="Q161" i="19"/>
  <c r="V161" i="19"/>
  <c r="I164" i="19"/>
  <c r="G165" i="19"/>
  <c r="G164" i="19" s="1"/>
  <c r="I165" i="19"/>
  <c r="K165" i="19"/>
  <c r="K164" i="19" s="1"/>
  <c r="O165" i="19"/>
  <c r="O164" i="19" s="1"/>
  <c r="Q165" i="19"/>
  <c r="Q164" i="19" s="1"/>
  <c r="V165" i="19"/>
  <c r="V164" i="19" s="1"/>
  <c r="AE170" i="19"/>
  <c r="BA98" i="18"/>
  <c r="BA92" i="18"/>
  <c r="BA52" i="18"/>
  <c r="BA38" i="18"/>
  <c r="BA37" i="18"/>
  <c r="BA33" i="18"/>
  <c r="BA27" i="18"/>
  <c r="BA23" i="18"/>
  <c r="BA19" i="18"/>
  <c r="BA15" i="18"/>
  <c r="BA10" i="18"/>
  <c r="G9" i="18"/>
  <c r="G8" i="18" s="1"/>
  <c r="I9" i="18"/>
  <c r="K9" i="18"/>
  <c r="O9" i="18"/>
  <c r="Q9" i="18"/>
  <c r="V9" i="18"/>
  <c r="G14" i="18"/>
  <c r="M14" i="18" s="1"/>
  <c r="I14" i="18"/>
  <c r="K14" i="18"/>
  <c r="O14" i="18"/>
  <c r="Q14" i="18"/>
  <c r="V14" i="18"/>
  <c r="G18" i="18"/>
  <c r="M18" i="18" s="1"/>
  <c r="I18" i="18"/>
  <c r="K18" i="18"/>
  <c r="O18" i="18"/>
  <c r="Q18" i="18"/>
  <c r="V18" i="18"/>
  <c r="G22" i="18"/>
  <c r="I22" i="18"/>
  <c r="K22" i="18"/>
  <c r="M22" i="18"/>
  <c r="O22" i="18"/>
  <c r="Q22" i="18"/>
  <c r="V22" i="18"/>
  <c r="G26" i="18"/>
  <c r="M26" i="18" s="1"/>
  <c r="I26" i="18"/>
  <c r="K26" i="18"/>
  <c r="O26" i="18"/>
  <c r="Q26" i="18"/>
  <c r="V26" i="18"/>
  <c r="G32" i="18"/>
  <c r="M32" i="18" s="1"/>
  <c r="I32" i="18"/>
  <c r="K32" i="18"/>
  <c r="O32" i="18"/>
  <c r="Q32" i="18"/>
  <c r="V32" i="18"/>
  <c r="G36" i="18"/>
  <c r="M36" i="18" s="1"/>
  <c r="I36" i="18"/>
  <c r="K36" i="18"/>
  <c r="O36" i="18"/>
  <c r="Q36" i="18"/>
  <c r="V36" i="18"/>
  <c r="G40" i="18"/>
  <c r="I40" i="18"/>
  <c r="K40" i="18"/>
  <c r="M40" i="18"/>
  <c r="O40" i="18"/>
  <c r="Q40" i="18"/>
  <c r="V40" i="18"/>
  <c r="G47" i="18"/>
  <c r="M47" i="18" s="1"/>
  <c r="I47" i="18"/>
  <c r="K47" i="18"/>
  <c r="O47" i="18"/>
  <c r="Q47" i="18"/>
  <c r="V47" i="18"/>
  <c r="G51" i="18"/>
  <c r="M51" i="18" s="1"/>
  <c r="I51" i="18"/>
  <c r="K51" i="18"/>
  <c r="O51" i="18"/>
  <c r="Q51" i="18"/>
  <c r="V51" i="18"/>
  <c r="G57" i="18"/>
  <c r="M57" i="18" s="1"/>
  <c r="I57" i="18"/>
  <c r="K57" i="18"/>
  <c r="O57" i="18"/>
  <c r="Q57" i="18"/>
  <c r="V57" i="18"/>
  <c r="G62" i="18"/>
  <c r="I62" i="18"/>
  <c r="K62" i="18"/>
  <c r="M62" i="18"/>
  <c r="O62" i="18"/>
  <c r="Q62" i="18"/>
  <c r="V62" i="18"/>
  <c r="G67" i="18"/>
  <c r="M67" i="18" s="1"/>
  <c r="I67" i="18"/>
  <c r="K67" i="18"/>
  <c r="O67" i="18"/>
  <c r="Q67" i="18"/>
  <c r="V67" i="18"/>
  <c r="G71" i="18"/>
  <c r="M71" i="18" s="1"/>
  <c r="I71" i="18"/>
  <c r="K71" i="18"/>
  <c r="O71" i="18"/>
  <c r="Q71" i="18"/>
  <c r="V71" i="18"/>
  <c r="G79" i="18"/>
  <c r="M79" i="18" s="1"/>
  <c r="I79" i="18"/>
  <c r="K79" i="18"/>
  <c r="O79" i="18"/>
  <c r="Q79" i="18"/>
  <c r="V79" i="18"/>
  <c r="G82" i="18"/>
  <c r="I82" i="18"/>
  <c r="K82" i="18"/>
  <c r="M82" i="18"/>
  <c r="O82" i="18"/>
  <c r="Q82" i="18"/>
  <c r="V82" i="18"/>
  <c r="G91" i="18"/>
  <c r="M91" i="18" s="1"/>
  <c r="I91" i="18"/>
  <c r="K91" i="18"/>
  <c r="O91" i="18"/>
  <c r="Q91" i="18"/>
  <c r="V91" i="18"/>
  <c r="G97" i="18"/>
  <c r="M97" i="18" s="1"/>
  <c r="I97" i="18"/>
  <c r="K97" i="18"/>
  <c r="O97" i="18"/>
  <c r="Q97" i="18"/>
  <c r="V97" i="18"/>
  <c r="G101" i="18"/>
  <c r="M101" i="18" s="1"/>
  <c r="I101" i="18"/>
  <c r="K101" i="18"/>
  <c r="O101" i="18"/>
  <c r="Q101" i="18"/>
  <c r="V101" i="18"/>
  <c r="G104" i="18"/>
  <c r="I104" i="18"/>
  <c r="K104" i="18"/>
  <c r="M104" i="18"/>
  <c r="O104" i="18"/>
  <c r="Q104" i="18"/>
  <c r="V104" i="18"/>
  <c r="G106" i="18"/>
  <c r="M106" i="18" s="1"/>
  <c r="I106" i="18"/>
  <c r="K106" i="18"/>
  <c r="O106" i="18"/>
  <c r="Q106" i="18"/>
  <c r="V106" i="18"/>
  <c r="G108" i="18"/>
  <c r="M108" i="18" s="1"/>
  <c r="I108" i="18"/>
  <c r="K108" i="18"/>
  <c r="O108" i="18"/>
  <c r="Q108" i="18"/>
  <c r="V108" i="18"/>
  <c r="G110" i="18"/>
  <c r="M110" i="18" s="1"/>
  <c r="I110" i="18"/>
  <c r="K110" i="18"/>
  <c r="O110" i="18"/>
  <c r="Q110" i="18"/>
  <c r="V110" i="18"/>
  <c r="G112" i="18"/>
  <c r="I112" i="18"/>
  <c r="K112" i="18"/>
  <c r="M112" i="18"/>
  <c r="O112" i="18"/>
  <c r="Q112" i="18"/>
  <c r="V112" i="18"/>
  <c r="G115" i="18"/>
  <c r="M115" i="18" s="1"/>
  <c r="I115" i="18"/>
  <c r="K115" i="18"/>
  <c r="O115" i="18"/>
  <c r="Q115" i="18"/>
  <c r="V115" i="18"/>
  <c r="G118" i="18"/>
  <c r="M118" i="18" s="1"/>
  <c r="I118" i="18"/>
  <c r="K118" i="18"/>
  <c r="O118" i="18"/>
  <c r="Q118" i="18"/>
  <c r="V118" i="18"/>
  <c r="G122" i="18"/>
  <c r="I122" i="18"/>
  <c r="I121" i="18" s="1"/>
  <c r="K122" i="18"/>
  <c r="M122" i="18"/>
  <c r="O122" i="18"/>
  <c r="Q122" i="18"/>
  <c r="Q121" i="18" s="1"/>
  <c r="V122" i="18"/>
  <c r="G125" i="18"/>
  <c r="M125" i="18" s="1"/>
  <c r="I125" i="18"/>
  <c r="K125" i="18"/>
  <c r="K121" i="18" s="1"/>
  <c r="O125" i="18"/>
  <c r="O121" i="18" s="1"/>
  <c r="Q125" i="18"/>
  <c r="V125" i="18"/>
  <c r="G129" i="18"/>
  <c r="G128" i="18" s="1"/>
  <c r="I129" i="18"/>
  <c r="K129" i="18"/>
  <c r="O129" i="18"/>
  <c r="Q129" i="18"/>
  <c r="V129" i="18"/>
  <c r="G133" i="18"/>
  <c r="M133" i="18" s="1"/>
  <c r="I133" i="18"/>
  <c r="K133" i="18"/>
  <c r="O133" i="18"/>
  <c r="Q133" i="18"/>
  <c r="V133" i="18"/>
  <c r="G138" i="18"/>
  <c r="I138" i="18"/>
  <c r="K138" i="18"/>
  <c r="M138" i="18"/>
  <c r="O138" i="18"/>
  <c r="Q138" i="18"/>
  <c r="V138" i="18"/>
  <c r="G142" i="18"/>
  <c r="M142" i="18" s="1"/>
  <c r="I142" i="18"/>
  <c r="K142" i="18"/>
  <c r="O142" i="18"/>
  <c r="Q142" i="18"/>
  <c r="V142" i="18"/>
  <c r="G147" i="18"/>
  <c r="M147" i="18" s="1"/>
  <c r="I147" i="18"/>
  <c r="K147" i="18"/>
  <c r="O147" i="18"/>
  <c r="Q147" i="18"/>
  <c r="V147" i="18"/>
  <c r="G150" i="18"/>
  <c r="M150" i="18" s="1"/>
  <c r="I150" i="18"/>
  <c r="K150" i="18"/>
  <c r="O150" i="18"/>
  <c r="Q150" i="18"/>
  <c r="V150" i="18"/>
  <c r="G154" i="18"/>
  <c r="I154" i="18"/>
  <c r="K154" i="18"/>
  <c r="M154" i="18"/>
  <c r="O154" i="18"/>
  <c r="Q154" i="18"/>
  <c r="V154" i="18"/>
  <c r="G157" i="18"/>
  <c r="M157" i="18" s="1"/>
  <c r="I157" i="18"/>
  <c r="K157" i="18"/>
  <c r="O157" i="18"/>
  <c r="Q157" i="18"/>
  <c r="V157" i="18"/>
  <c r="G161" i="18"/>
  <c r="M161" i="18" s="1"/>
  <c r="I161" i="18"/>
  <c r="K161" i="18"/>
  <c r="O161" i="18"/>
  <c r="Q161" i="18"/>
  <c r="V161" i="18"/>
  <c r="G164" i="18"/>
  <c r="M164" i="18" s="1"/>
  <c r="I164" i="18"/>
  <c r="K164" i="18"/>
  <c r="O164" i="18"/>
  <c r="Q164" i="18"/>
  <c r="V164" i="18"/>
  <c r="G167" i="18"/>
  <c r="I167" i="18"/>
  <c r="K167" i="18"/>
  <c r="M167" i="18"/>
  <c r="O167" i="18"/>
  <c r="Q167" i="18"/>
  <c r="V167" i="18"/>
  <c r="G170" i="18"/>
  <c r="M170" i="18" s="1"/>
  <c r="I170" i="18"/>
  <c r="K170" i="18"/>
  <c r="O170" i="18"/>
  <c r="Q170" i="18"/>
  <c r="V170" i="18"/>
  <c r="G173" i="18"/>
  <c r="M173" i="18" s="1"/>
  <c r="I173" i="18"/>
  <c r="K173" i="18"/>
  <c r="O173" i="18"/>
  <c r="Q173" i="18"/>
  <c r="V173" i="18"/>
  <c r="G178" i="18"/>
  <c r="M178" i="18" s="1"/>
  <c r="I178" i="18"/>
  <c r="K178" i="18"/>
  <c r="O178" i="18"/>
  <c r="Q178" i="18"/>
  <c r="V178" i="18"/>
  <c r="G181" i="18"/>
  <c r="I181" i="18"/>
  <c r="K181" i="18"/>
  <c r="M181" i="18"/>
  <c r="O181" i="18"/>
  <c r="Q181" i="18"/>
  <c r="V181" i="18"/>
  <c r="G184" i="18"/>
  <c r="M184" i="18" s="1"/>
  <c r="I184" i="18"/>
  <c r="K184" i="18"/>
  <c r="O184" i="18"/>
  <c r="Q184" i="18"/>
  <c r="V184" i="18"/>
  <c r="G187" i="18"/>
  <c r="M187" i="18" s="1"/>
  <c r="I187" i="18"/>
  <c r="K187" i="18"/>
  <c r="O187" i="18"/>
  <c r="Q187" i="18"/>
  <c r="V187" i="18"/>
  <c r="G190" i="18"/>
  <c r="M190" i="18" s="1"/>
  <c r="I190" i="18"/>
  <c r="K190" i="18"/>
  <c r="O190" i="18"/>
  <c r="Q190" i="18"/>
  <c r="V190" i="18"/>
  <c r="G192" i="18"/>
  <c r="I192" i="18"/>
  <c r="K192" i="18"/>
  <c r="M192" i="18"/>
  <c r="O192" i="18"/>
  <c r="Q192" i="18"/>
  <c r="V192" i="18"/>
  <c r="G194" i="18"/>
  <c r="M194" i="18" s="1"/>
  <c r="I194" i="18"/>
  <c r="K194" i="18"/>
  <c r="O194" i="18"/>
  <c r="Q194" i="18"/>
  <c r="V194" i="18"/>
  <c r="G196" i="18"/>
  <c r="M196" i="18" s="1"/>
  <c r="I196" i="18"/>
  <c r="K196" i="18"/>
  <c r="O196" i="18"/>
  <c r="Q196" i="18"/>
  <c r="V196" i="18"/>
  <c r="G199" i="18"/>
  <c r="M199" i="18" s="1"/>
  <c r="I199" i="18"/>
  <c r="K199" i="18"/>
  <c r="O199" i="18"/>
  <c r="Q199" i="18"/>
  <c r="V199" i="18"/>
  <c r="G202" i="18"/>
  <c r="I202" i="18"/>
  <c r="K202" i="18"/>
  <c r="M202" i="18"/>
  <c r="O202" i="18"/>
  <c r="Q202" i="18"/>
  <c r="V202" i="18"/>
  <c r="G205" i="18"/>
  <c r="M205" i="18" s="1"/>
  <c r="I205" i="18"/>
  <c r="K205" i="18"/>
  <c r="O205" i="18"/>
  <c r="Q205" i="18"/>
  <c r="V205" i="18"/>
  <c r="G208" i="18"/>
  <c r="M208" i="18" s="1"/>
  <c r="I208" i="18"/>
  <c r="K208" i="18"/>
  <c r="O208" i="18"/>
  <c r="Q208" i="18"/>
  <c r="V208" i="18"/>
  <c r="G211" i="18"/>
  <c r="M211" i="18" s="1"/>
  <c r="I211" i="18"/>
  <c r="K211" i="18"/>
  <c r="O211" i="18"/>
  <c r="Q211" i="18"/>
  <c r="V211" i="18"/>
  <c r="G213" i="18"/>
  <c r="I213" i="18"/>
  <c r="K213" i="18"/>
  <c r="M213" i="18"/>
  <c r="O213" i="18"/>
  <c r="Q213" i="18"/>
  <c r="V213" i="18"/>
  <c r="G215" i="18"/>
  <c r="M215" i="18" s="1"/>
  <c r="I215" i="18"/>
  <c r="K215" i="18"/>
  <c r="O215" i="18"/>
  <c r="Q215" i="18"/>
  <c r="V215" i="18"/>
  <c r="G217" i="18"/>
  <c r="M217" i="18" s="1"/>
  <c r="I217" i="18"/>
  <c r="K217" i="18"/>
  <c r="O217" i="18"/>
  <c r="Q217" i="18"/>
  <c r="V217" i="18"/>
  <c r="G219" i="18"/>
  <c r="M219" i="18" s="1"/>
  <c r="I219" i="18"/>
  <c r="K219" i="18"/>
  <c r="O219" i="18"/>
  <c r="Q219" i="18"/>
  <c r="V219" i="18"/>
  <c r="G221" i="18"/>
  <c r="I221" i="18"/>
  <c r="K221" i="18"/>
  <c r="M221" i="18"/>
  <c r="O221" i="18"/>
  <c r="Q221" i="18"/>
  <c r="V221" i="18"/>
  <c r="G223" i="18"/>
  <c r="M223" i="18" s="1"/>
  <c r="I223" i="18"/>
  <c r="K223" i="18"/>
  <c r="O223" i="18"/>
  <c r="Q223" i="18"/>
  <c r="V223" i="18"/>
  <c r="G225" i="18"/>
  <c r="M225" i="18" s="1"/>
  <c r="I225" i="18"/>
  <c r="K225" i="18"/>
  <c r="O225" i="18"/>
  <c r="Q225" i="18"/>
  <c r="V225" i="18"/>
  <c r="G227" i="18"/>
  <c r="M227" i="18" s="1"/>
  <c r="I227" i="18"/>
  <c r="K227" i="18"/>
  <c r="O227" i="18"/>
  <c r="Q227" i="18"/>
  <c r="V227" i="18"/>
  <c r="G229" i="18"/>
  <c r="I229" i="18"/>
  <c r="K229" i="18"/>
  <c r="M229" i="18"/>
  <c r="O229" i="18"/>
  <c r="Q229" i="18"/>
  <c r="V229" i="18"/>
  <c r="G231" i="18"/>
  <c r="M231" i="18" s="1"/>
  <c r="I231" i="18"/>
  <c r="K231" i="18"/>
  <c r="O231" i="18"/>
  <c r="Q231" i="18"/>
  <c r="V231" i="18"/>
  <c r="G233" i="18"/>
  <c r="M233" i="18" s="1"/>
  <c r="I233" i="18"/>
  <c r="K233" i="18"/>
  <c r="O233" i="18"/>
  <c r="Q233" i="18"/>
  <c r="V233" i="18"/>
  <c r="G235" i="18"/>
  <c r="M235" i="18" s="1"/>
  <c r="I235" i="18"/>
  <c r="K235" i="18"/>
  <c r="O235" i="18"/>
  <c r="Q235" i="18"/>
  <c r="V235" i="18"/>
  <c r="G237" i="18"/>
  <c r="I237" i="18"/>
  <c r="K237" i="18"/>
  <c r="M237" i="18"/>
  <c r="O237" i="18"/>
  <c r="Q237" i="18"/>
  <c r="V237" i="18"/>
  <c r="G239" i="18"/>
  <c r="M239" i="18" s="1"/>
  <c r="I239" i="18"/>
  <c r="K239" i="18"/>
  <c r="O239" i="18"/>
  <c r="Q239" i="18"/>
  <c r="V239" i="18"/>
  <c r="G241" i="18"/>
  <c r="M241" i="18" s="1"/>
  <c r="I241" i="18"/>
  <c r="K241" i="18"/>
  <c r="O241" i="18"/>
  <c r="Q241" i="18"/>
  <c r="V241" i="18"/>
  <c r="G243" i="18"/>
  <c r="M243" i="18" s="1"/>
  <c r="I243" i="18"/>
  <c r="K243" i="18"/>
  <c r="O243" i="18"/>
  <c r="Q243" i="18"/>
  <c r="V243" i="18"/>
  <c r="Q245" i="18"/>
  <c r="G246" i="18"/>
  <c r="G245" i="18" s="1"/>
  <c r="I246" i="18"/>
  <c r="I245" i="18" s="1"/>
  <c r="K246" i="18"/>
  <c r="K245" i="18" s="1"/>
  <c r="O246" i="18"/>
  <c r="O245" i="18" s="1"/>
  <c r="Q246" i="18"/>
  <c r="V246" i="18"/>
  <c r="V245" i="18" s="1"/>
  <c r="AE251" i="18"/>
  <c r="F51" i="1" s="1"/>
  <c r="BA102" i="17"/>
  <c r="BA47" i="17"/>
  <c r="BA36" i="17"/>
  <c r="BA10" i="17"/>
  <c r="G9" i="17"/>
  <c r="M9" i="17" s="1"/>
  <c r="I9" i="17"/>
  <c r="K9" i="17"/>
  <c r="O9" i="17"/>
  <c r="Q9" i="17"/>
  <c r="V9" i="17"/>
  <c r="G35" i="17"/>
  <c r="M35" i="17" s="1"/>
  <c r="I35" i="17"/>
  <c r="K35" i="17"/>
  <c r="O35" i="17"/>
  <c r="Q35" i="17"/>
  <c r="V35" i="17"/>
  <c r="G39" i="17"/>
  <c r="I39" i="17"/>
  <c r="K39" i="17"/>
  <c r="M39" i="17"/>
  <c r="O39" i="17"/>
  <c r="Q39" i="17"/>
  <c r="V39" i="17"/>
  <c r="G42" i="17"/>
  <c r="M42" i="17" s="1"/>
  <c r="I42" i="17"/>
  <c r="K42" i="17"/>
  <c r="O42" i="17"/>
  <c r="Q42" i="17"/>
  <c r="V42" i="17"/>
  <c r="G46" i="17"/>
  <c r="M46" i="17" s="1"/>
  <c r="I46" i="17"/>
  <c r="K46" i="17"/>
  <c r="O46" i="17"/>
  <c r="Q46" i="17"/>
  <c r="V46" i="17"/>
  <c r="G50" i="17"/>
  <c r="M50" i="17" s="1"/>
  <c r="I50" i="17"/>
  <c r="K50" i="17"/>
  <c r="O50" i="17"/>
  <c r="Q50" i="17"/>
  <c r="V50" i="17"/>
  <c r="G55" i="17"/>
  <c r="M55" i="17" s="1"/>
  <c r="I55" i="17"/>
  <c r="K55" i="17"/>
  <c r="O55" i="17"/>
  <c r="Q55" i="17"/>
  <c r="V55" i="17"/>
  <c r="G60" i="17"/>
  <c r="M60" i="17" s="1"/>
  <c r="I60" i="17"/>
  <c r="K60" i="17"/>
  <c r="O60" i="17"/>
  <c r="Q60" i="17"/>
  <c r="V60" i="17"/>
  <c r="G64" i="17"/>
  <c r="M64" i="17" s="1"/>
  <c r="I64" i="17"/>
  <c r="K64" i="17"/>
  <c r="O64" i="17"/>
  <c r="Q64" i="17"/>
  <c r="V64" i="17"/>
  <c r="G90" i="17"/>
  <c r="M90" i="17" s="1"/>
  <c r="I90" i="17"/>
  <c r="K90" i="17"/>
  <c r="O90" i="17"/>
  <c r="Q90" i="17"/>
  <c r="V90" i="17"/>
  <c r="G93" i="17"/>
  <c r="I93" i="17"/>
  <c r="K93" i="17"/>
  <c r="M93" i="17"/>
  <c r="O93" i="17"/>
  <c r="Q93" i="17"/>
  <c r="V93" i="17"/>
  <c r="G101" i="17"/>
  <c r="M101" i="17" s="1"/>
  <c r="I101" i="17"/>
  <c r="K101" i="17"/>
  <c r="O101" i="17"/>
  <c r="Q101" i="17"/>
  <c r="V101" i="17"/>
  <c r="G127" i="17"/>
  <c r="M127" i="17" s="1"/>
  <c r="I127" i="17"/>
  <c r="K127" i="17"/>
  <c r="O127" i="17"/>
  <c r="Q127" i="17"/>
  <c r="V127" i="17"/>
  <c r="G130" i="17"/>
  <c r="M130" i="17" s="1"/>
  <c r="I130" i="17"/>
  <c r="K130" i="17"/>
  <c r="O130" i="17"/>
  <c r="Q130" i="17"/>
  <c r="V130" i="17"/>
  <c r="Q133" i="17"/>
  <c r="G134" i="17"/>
  <c r="G133" i="17" s="1"/>
  <c r="I134" i="17"/>
  <c r="I133" i="17" s="1"/>
  <c r="K134" i="17"/>
  <c r="K133" i="17" s="1"/>
  <c r="O134" i="17"/>
  <c r="O133" i="17" s="1"/>
  <c r="Q134" i="17"/>
  <c r="V134" i="17"/>
  <c r="V133" i="17" s="1"/>
  <c r="G161" i="17"/>
  <c r="I161" i="17"/>
  <c r="K161" i="17"/>
  <c r="O161" i="17"/>
  <c r="Q161" i="17"/>
  <c r="V161" i="17"/>
  <c r="G166" i="17"/>
  <c r="I166" i="17"/>
  <c r="K166" i="17"/>
  <c r="M166" i="17"/>
  <c r="O166" i="17"/>
  <c r="Q166" i="17"/>
  <c r="V166" i="17"/>
  <c r="G169" i="17"/>
  <c r="M169" i="17" s="1"/>
  <c r="I169" i="17"/>
  <c r="K169" i="17"/>
  <c r="O169" i="17"/>
  <c r="Q169" i="17"/>
  <c r="V169" i="17"/>
  <c r="G172" i="17"/>
  <c r="M172" i="17" s="1"/>
  <c r="I172" i="17"/>
  <c r="K172" i="17"/>
  <c r="O172" i="17"/>
  <c r="Q172" i="17"/>
  <c r="V172" i="17"/>
  <c r="G175" i="17"/>
  <c r="M175" i="17" s="1"/>
  <c r="I175" i="17"/>
  <c r="K175" i="17"/>
  <c r="O175" i="17"/>
  <c r="Q175" i="17"/>
  <c r="V175" i="17"/>
  <c r="G177" i="17"/>
  <c r="I177" i="17"/>
  <c r="K177" i="17"/>
  <c r="M177" i="17"/>
  <c r="O177" i="17"/>
  <c r="Q177" i="17"/>
  <c r="V177" i="17"/>
  <c r="G179" i="17"/>
  <c r="M179" i="17" s="1"/>
  <c r="I179" i="17"/>
  <c r="K179" i="17"/>
  <c r="O179" i="17"/>
  <c r="Q179" i="17"/>
  <c r="V179" i="17"/>
  <c r="G182" i="17"/>
  <c r="I182" i="17"/>
  <c r="K182" i="17"/>
  <c r="M182" i="17"/>
  <c r="O182" i="17"/>
  <c r="Q182" i="17"/>
  <c r="V182" i="17"/>
  <c r="G185" i="17"/>
  <c r="M185" i="17" s="1"/>
  <c r="I185" i="17"/>
  <c r="K185" i="17"/>
  <c r="O185" i="17"/>
  <c r="Q185" i="17"/>
  <c r="V185" i="17"/>
  <c r="G188" i="17"/>
  <c r="I188" i="17"/>
  <c r="K188" i="17"/>
  <c r="M188" i="17"/>
  <c r="O188" i="17"/>
  <c r="Q188" i="17"/>
  <c r="V188" i="17"/>
  <c r="O191" i="17"/>
  <c r="V191" i="17"/>
  <c r="G192" i="17"/>
  <c r="G191" i="17" s="1"/>
  <c r="I192" i="17"/>
  <c r="I191" i="17" s="1"/>
  <c r="K192" i="17"/>
  <c r="K191" i="17" s="1"/>
  <c r="M192" i="17"/>
  <c r="M191" i="17" s="1"/>
  <c r="O192" i="17"/>
  <c r="Q192" i="17"/>
  <c r="Q191" i="17" s="1"/>
  <c r="V192" i="17"/>
  <c r="AE197" i="17"/>
  <c r="F50" i="1" s="1"/>
  <c r="BA140" i="16"/>
  <c r="BA86" i="16"/>
  <c r="BA47" i="16"/>
  <c r="BA31" i="16"/>
  <c r="BA30" i="16"/>
  <c r="BA26" i="16"/>
  <c r="BA18" i="16"/>
  <c r="BA14" i="16"/>
  <c r="BA10" i="16"/>
  <c r="G9" i="16"/>
  <c r="I9" i="16"/>
  <c r="K9" i="16"/>
  <c r="O9" i="16"/>
  <c r="Q9" i="16"/>
  <c r="V9" i="16"/>
  <c r="G13" i="16"/>
  <c r="I13" i="16"/>
  <c r="K13" i="16"/>
  <c r="M13" i="16"/>
  <c r="O13" i="16"/>
  <c r="Q13" i="16"/>
  <c r="V13" i="16"/>
  <c r="G17" i="16"/>
  <c r="M17" i="16" s="1"/>
  <c r="I17" i="16"/>
  <c r="K17" i="16"/>
  <c r="O17" i="16"/>
  <c r="Q17" i="16"/>
  <c r="V17" i="16"/>
  <c r="G25" i="16"/>
  <c r="I25" i="16"/>
  <c r="K25" i="16"/>
  <c r="M25" i="16"/>
  <c r="O25" i="16"/>
  <c r="Q25" i="16"/>
  <c r="V25" i="16"/>
  <c r="G29" i="16"/>
  <c r="M29" i="16" s="1"/>
  <c r="I29" i="16"/>
  <c r="K29" i="16"/>
  <c r="O29" i="16"/>
  <c r="Q29" i="16"/>
  <c r="V29" i="16"/>
  <c r="G33" i="16"/>
  <c r="M33" i="16" s="1"/>
  <c r="I33" i="16"/>
  <c r="K33" i="16"/>
  <c r="O33" i="16"/>
  <c r="Q33" i="16"/>
  <c r="V33" i="16"/>
  <c r="G42" i="16"/>
  <c r="M42" i="16" s="1"/>
  <c r="I42" i="16"/>
  <c r="K42" i="16"/>
  <c r="O42" i="16"/>
  <c r="Q42" i="16"/>
  <c r="V42" i="16"/>
  <c r="G46" i="16"/>
  <c r="M46" i="16" s="1"/>
  <c r="I46" i="16"/>
  <c r="K46" i="16"/>
  <c r="O46" i="16"/>
  <c r="Q46" i="16"/>
  <c r="V46" i="16"/>
  <c r="G51" i="16"/>
  <c r="M51" i="16" s="1"/>
  <c r="I51" i="16"/>
  <c r="K51" i="16"/>
  <c r="O51" i="16"/>
  <c r="Q51" i="16"/>
  <c r="V51" i="16"/>
  <c r="G56" i="16"/>
  <c r="M56" i="16" s="1"/>
  <c r="I56" i="16"/>
  <c r="K56" i="16"/>
  <c r="O56" i="16"/>
  <c r="Q56" i="16"/>
  <c r="V56" i="16"/>
  <c r="G61" i="16"/>
  <c r="M61" i="16" s="1"/>
  <c r="I61" i="16"/>
  <c r="K61" i="16"/>
  <c r="O61" i="16"/>
  <c r="Q61" i="16"/>
  <c r="V61" i="16"/>
  <c r="G65" i="16"/>
  <c r="I65" i="16"/>
  <c r="K65" i="16"/>
  <c r="M65" i="16"/>
  <c r="O65" i="16"/>
  <c r="Q65" i="16"/>
  <c r="V65" i="16"/>
  <c r="G73" i="16"/>
  <c r="M73" i="16" s="1"/>
  <c r="I73" i="16"/>
  <c r="K73" i="16"/>
  <c r="O73" i="16"/>
  <c r="Q73" i="16"/>
  <c r="V73" i="16"/>
  <c r="G76" i="16"/>
  <c r="M76" i="16" s="1"/>
  <c r="I76" i="16"/>
  <c r="K76" i="16"/>
  <c r="O76" i="16"/>
  <c r="Q76" i="16"/>
  <c r="V76" i="16"/>
  <c r="G85" i="16"/>
  <c r="M85" i="16" s="1"/>
  <c r="I85" i="16"/>
  <c r="K85" i="16"/>
  <c r="O85" i="16"/>
  <c r="Q85" i="16"/>
  <c r="V85" i="16"/>
  <c r="G91" i="16"/>
  <c r="I91" i="16"/>
  <c r="K91" i="16"/>
  <c r="M91" i="16"/>
  <c r="O91" i="16"/>
  <c r="Q91" i="16"/>
  <c r="V91" i="16"/>
  <c r="G94" i="16"/>
  <c r="M94" i="16" s="1"/>
  <c r="I94" i="16"/>
  <c r="K94" i="16"/>
  <c r="O94" i="16"/>
  <c r="Q94" i="16"/>
  <c r="V94" i="16"/>
  <c r="G96" i="16"/>
  <c r="M96" i="16" s="1"/>
  <c r="I96" i="16"/>
  <c r="K96" i="16"/>
  <c r="O96" i="16"/>
  <c r="Q96" i="16"/>
  <c r="V96" i="16"/>
  <c r="G98" i="16"/>
  <c r="M98" i="16" s="1"/>
  <c r="I98" i="16"/>
  <c r="K98" i="16"/>
  <c r="O98" i="16"/>
  <c r="Q98" i="16"/>
  <c r="V98" i="16"/>
  <c r="G100" i="16"/>
  <c r="I100" i="16"/>
  <c r="K100" i="16"/>
  <c r="M100" i="16"/>
  <c r="O100" i="16"/>
  <c r="Q100" i="16"/>
  <c r="V100" i="16"/>
  <c r="G102" i="16"/>
  <c r="M102" i="16" s="1"/>
  <c r="I102" i="16"/>
  <c r="K102" i="16"/>
  <c r="O102" i="16"/>
  <c r="Q102" i="16"/>
  <c r="V102" i="16"/>
  <c r="G105" i="16"/>
  <c r="M105" i="16" s="1"/>
  <c r="I105" i="16"/>
  <c r="K105" i="16"/>
  <c r="O105" i="16"/>
  <c r="Q105" i="16"/>
  <c r="V105" i="16"/>
  <c r="G109" i="16"/>
  <c r="I109" i="16"/>
  <c r="I108" i="16" s="1"/>
  <c r="K109" i="16"/>
  <c r="M109" i="16"/>
  <c r="O109" i="16"/>
  <c r="Q109" i="16"/>
  <c r="Q108" i="16" s="1"/>
  <c r="V109" i="16"/>
  <c r="G112" i="16"/>
  <c r="M112" i="16" s="1"/>
  <c r="I112" i="16"/>
  <c r="K112" i="16"/>
  <c r="K108" i="16" s="1"/>
  <c r="O112" i="16"/>
  <c r="O108" i="16" s="1"/>
  <c r="Q112" i="16"/>
  <c r="V112" i="16"/>
  <c r="G116" i="16"/>
  <c r="G115" i="16" s="1"/>
  <c r="I116" i="16"/>
  <c r="K116" i="16"/>
  <c r="O116" i="16"/>
  <c r="Q116" i="16"/>
  <c r="V116" i="16"/>
  <c r="G122" i="16"/>
  <c r="I122" i="16"/>
  <c r="K122" i="16"/>
  <c r="M122" i="16"/>
  <c r="O122" i="16"/>
  <c r="Q122" i="16"/>
  <c r="V122" i="16"/>
  <c r="G127" i="16"/>
  <c r="I127" i="16"/>
  <c r="K127" i="16"/>
  <c r="M127" i="16"/>
  <c r="O127" i="16"/>
  <c r="Q127" i="16"/>
  <c r="V127" i="16"/>
  <c r="G131" i="16"/>
  <c r="M131" i="16" s="1"/>
  <c r="I131" i="16"/>
  <c r="K131" i="16"/>
  <c r="O131" i="16"/>
  <c r="Q131" i="16"/>
  <c r="V131" i="16"/>
  <c r="G135" i="16"/>
  <c r="I135" i="16"/>
  <c r="K135" i="16"/>
  <c r="M135" i="16"/>
  <c r="O135" i="16"/>
  <c r="Q135" i="16"/>
  <c r="V135" i="16"/>
  <c r="G139" i="16"/>
  <c r="M139" i="16" s="1"/>
  <c r="I139" i="16"/>
  <c r="K139" i="16"/>
  <c r="O139" i="16"/>
  <c r="Q139" i="16"/>
  <c r="V139" i="16"/>
  <c r="G143" i="16"/>
  <c r="I143" i="16"/>
  <c r="K143" i="16"/>
  <c r="M143" i="16"/>
  <c r="O143" i="16"/>
  <c r="Q143" i="16"/>
  <c r="V143" i="16"/>
  <c r="G147" i="16"/>
  <c r="M147" i="16" s="1"/>
  <c r="I147" i="16"/>
  <c r="K147" i="16"/>
  <c r="O147" i="16"/>
  <c r="Q147" i="16"/>
  <c r="V147" i="16"/>
  <c r="G150" i="16"/>
  <c r="M150" i="16" s="1"/>
  <c r="I150" i="16"/>
  <c r="K150" i="16"/>
  <c r="O150" i="16"/>
  <c r="Q150" i="16"/>
  <c r="V150" i="16"/>
  <c r="G153" i="16"/>
  <c r="M153" i="16" s="1"/>
  <c r="I153" i="16"/>
  <c r="K153" i="16"/>
  <c r="O153" i="16"/>
  <c r="Q153" i="16"/>
  <c r="V153" i="16"/>
  <c r="G156" i="16"/>
  <c r="M156" i="16" s="1"/>
  <c r="I156" i="16"/>
  <c r="K156" i="16"/>
  <c r="O156" i="16"/>
  <c r="Q156" i="16"/>
  <c r="V156" i="16"/>
  <c r="G159" i="16"/>
  <c r="M159" i="16" s="1"/>
  <c r="I159" i="16"/>
  <c r="K159" i="16"/>
  <c r="O159" i="16"/>
  <c r="Q159" i="16"/>
  <c r="V159" i="16"/>
  <c r="G162" i="16"/>
  <c r="I162" i="16"/>
  <c r="K162" i="16"/>
  <c r="M162" i="16"/>
  <c r="O162" i="16"/>
  <c r="Q162" i="16"/>
  <c r="V162" i="16"/>
  <c r="G165" i="16"/>
  <c r="M165" i="16" s="1"/>
  <c r="I165" i="16"/>
  <c r="K165" i="16"/>
  <c r="O165" i="16"/>
  <c r="Q165" i="16"/>
  <c r="V165" i="16"/>
  <c r="G167" i="16"/>
  <c r="I167" i="16"/>
  <c r="K167" i="16"/>
  <c r="M167" i="16"/>
  <c r="O167" i="16"/>
  <c r="Q167" i="16"/>
  <c r="V167" i="16"/>
  <c r="G170" i="16"/>
  <c r="M170" i="16" s="1"/>
  <c r="I170" i="16"/>
  <c r="K170" i="16"/>
  <c r="O170" i="16"/>
  <c r="Q170" i="16"/>
  <c r="V170" i="16"/>
  <c r="G173" i="16"/>
  <c r="M173" i="16" s="1"/>
  <c r="I173" i="16"/>
  <c r="K173" i="16"/>
  <c r="O173" i="16"/>
  <c r="Q173" i="16"/>
  <c r="V173" i="16"/>
  <c r="G176" i="16"/>
  <c r="M176" i="16" s="1"/>
  <c r="I176" i="16"/>
  <c r="K176" i="16"/>
  <c r="O176" i="16"/>
  <c r="Q176" i="16"/>
  <c r="V176" i="16"/>
  <c r="G178" i="16"/>
  <c r="M178" i="16" s="1"/>
  <c r="I178" i="16"/>
  <c r="K178" i="16"/>
  <c r="O178" i="16"/>
  <c r="Q178" i="16"/>
  <c r="V178" i="16"/>
  <c r="G181" i="16"/>
  <c r="M181" i="16" s="1"/>
  <c r="I181" i="16"/>
  <c r="K181" i="16"/>
  <c r="O181" i="16"/>
  <c r="Q181" i="16"/>
  <c r="V181" i="16"/>
  <c r="G183" i="16"/>
  <c r="M183" i="16" s="1"/>
  <c r="I183" i="16"/>
  <c r="K183" i="16"/>
  <c r="O183" i="16"/>
  <c r="Q183" i="16"/>
  <c r="V183" i="16"/>
  <c r="G186" i="16"/>
  <c r="M186" i="16" s="1"/>
  <c r="I186" i="16"/>
  <c r="K186" i="16"/>
  <c r="O186" i="16"/>
  <c r="Q186" i="16"/>
  <c r="V186" i="16"/>
  <c r="G189" i="16"/>
  <c r="I189" i="16"/>
  <c r="K189" i="16"/>
  <c r="M189" i="16"/>
  <c r="O189" i="16"/>
  <c r="Q189" i="16"/>
  <c r="V189" i="16"/>
  <c r="G192" i="16"/>
  <c r="M192" i="16" s="1"/>
  <c r="I192" i="16"/>
  <c r="K192" i="16"/>
  <c r="O192" i="16"/>
  <c r="Q192" i="16"/>
  <c r="V192" i="16"/>
  <c r="G194" i="16"/>
  <c r="M194" i="16" s="1"/>
  <c r="I194" i="16"/>
  <c r="K194" i="16"/>
  <c r="O194" i="16"/>
  <c r="Q194" i="16"/>
  <c r="V194" i="16"/>
  <c r="G196" i="16"/>
  <c r="M196" i="16" s="1"/>
  <c r="I196" i="16"/>
  <c r="K196" i="16"/>
  <c r="O196" i="16"/>
  <c r="Q196" i="16"/>
  <c r="V196" i="16"/>
  <c r="G198" i="16"/>
  <c r="I198" i="16"/>
  <c r="K198" i="16"/>
  <c r="M198" i="16"/>
  <c r="O198" i="16"/>
  <c r="Q198" i="16"/>
  <c r="V198" i="16"/>
  <c r="G200" i="16"/>
  <c r="M200" i="16" s="1"/>
  <c r="I200" i="16"/>
  <c r="K200" i="16"/>
  <c r="O200" i="16"/>
  <c r="Q200" i="16"/>
  <c r="V200" i="16"/>
  <c r="G202" i="16"/>
  <c r="M202" i="16" s="1"/>
  <c r="I202" i="16"/>
  <c r="K202" i="16"/>
  <c r="O202" i="16"/>
  <c r="Q202" i="16"/>
  <c r="V202" i="16"/>
  <c r="G204" i="16"/>
  <c r="M204" i="16" s="1"/>
  <c r="I204" i="16"/>
  <c r="K204" i="16"/>
  <c r="O204" i="16"/>
  <c r="Q204" i="16"/>
  <c r="V204" i="16"/>
  <c r="G206" i="16"/>
  <c r="I206" i="16"/>
  <c r="K206" i="16"/>
  <c r="M206" i="16"/>
  <c r="O206" i="16"/>
  <c r="Q206" i="16"/>
  <c r="V206" i="16"/>
  <c r="G208" i="16"/>
  <c r="M208" i="16" s="1"/>
  <c r="I208" i="16"/>
  <c r="K208" i="16"/>
  <c r="O208" i="16"/>
  <c r="Q208" i="16"/>
  <c r="V208" i="16"/>
  <c r="G210" i="16"/>
  <c r="M210" i="16" s="1"/>
  <c r="I210" i="16"/>
  <c r="K210" i="16"/>
  <c r="O210" i="16"/>
  <c r="Q210" i="16"/>
  <c r="V210" i="16"/>
  <c r="G212" i="16"/>
  <c r="M212" i="16" s="1"/>
  <c r="I212" i="16"/>
  <c r="K212" i="16"/>
  <c r="O212" i="16"/>
  <c r="Q212" i="16"/>
  <c r="V212" i="16"/>
  <c r="G214" i="16"/>
  <c r="I214" i="16"/>
  <c r="K214" i="16"/>
  <c r="M214" i="16"/>
  <c r="O214" i="16"/>
  <c r="Q214" i="16"/>
  <c r="V214" i="16"/>
  <c r="G216" i="16"/>
  <c r="M216" i="16" s="1"/>
  <c r="I216" i="16"/>
  <c r="K216" i="16"/>
  <c r="O216" i="16"/>
  <c r="Q216" i="16"/>
  <c r="V216" i="16"/>
  <c r="G219" i="16"/>
  <c r="G218" i="16" s="1"/>
  <c r="I219" i="16"/>
  <c r="I218" i="16" s="1"/>
  <c r="K219" i="16"/>
  <c r="K218" i="16" s="1"/>
  <c r="O219" i="16"/>
  <c r="O218" i="16" s="1"/>
  <c r="Q219" i="16"/>
  <c r="Q218" i="16" s="1"/>
  <c r="V219" i="16"/>
  <c r="V218" i="16" s="1"/>
  <c r="AE224" i="16"/>
  <c r="BA206" i="15"/>
  <c r="BA196" i="15"/>
  <c r="BA193" i="15"/>
  <c r="BA121" i="15"/>
  <c r="BA75" i="15"/>
  <c r="BA64" i="15"/>
  <c r="BA39" i="15"/>
  <c r="BA35" i="15"/>
  <c r="BA10" i="15"/>
  <c r="G9" i="15"/>
  <c r="M9" i="15" s="1"/>
  <c r="I9" i="15"/>
  <c r="K9" i="15"/>
  <c r="O9" i="15"/>
  <c r="Q9" i="15"/>
  <c r="V9" i="15"/>
  <c r="G34" i="15"/>
  <c r="I34" i="15"/>
  <c r="K34" i="15"/>
  <c r="O34" i="15"/>
  <c r="Q34" i="15"/>
  <c r="V34" i="15"/>
  <c r="V8" i="15" s="1"/>
  <c r="G38" i="15"/>
  <c r="I38" i="15"/>
  <c r="K38" i="15"/>
  <c r="M38" i="15"/>
  <c r="O38" i="15"/>
  <c r="Q38" i="15"/>
  <c r="V38" i="15"/>
  <c r="G63" i="15"/>
  <c r="M63" i="15" s="1"/>
  <c r="I63" i="15"/>
  <c r="K63" i="15"/>
  <c r="O63" i="15"/>
  <c r="Q63" i="15"/>
  <c r="V63" i="15"/>
  <c r="G67" i="15"/>
  <c r="M67" i="15" s="1"/>
  <c r="I67" i="15"/>
  <c r="K67" i="15"/>
  <c r="O67" i="15"/>
  <c r="Q67" i="15"/>
  <c r="V67" i="15"/>
  <c r="G70" i="15"/>
  <c r="M70" i="15" s="1"/>
  <c r="I70" i="15"/>
  <c r="K70" i="15"/>
  <c r="O70" i="15"/>
  <c r="Q70" i="15"/>
  <c r="V70" i="15"/>
  <c r="G74" i="15"/>
  <c r="I74" i="15"/>
  <c r="K74" i="15"/>
  <c r="M74" i="15"/>
  <c r="O74" i="15"/>
  <c r="Q74" i="15"/>
  <c r="V74" i="15"/>
  <c r="G79" i="15"/>
  <c r="M79" i="15" s="1"/>
  <c r="I79" i="15"/>
  <c r="K79" i="15"/>
  <c r="O79" i="15"/>
  <c r="Q79" i="15"/>
  <c r="V79" i="15"/>
  <c r="G84" i="15"/>
  <c r="M84" i="15" s="1"/>
  <c r="I84" i="15"/>
  <c r="K84" i="15"/>
  <c r="O84" i="15"/>
  <c r="Q84" i="15"/>
  <c r="V84" i="15"/>
  <c r="G89" i="15"/>
  <c r="M89" i="15" s="1"/>
  <c r="I89" i="15"/>
  <c r="K89" i="15"/>
  <c r="O89" i="15"/>
  <c r="Q89" i="15"/>
  <c r="V89" i="15"/>
  <c r="G93" i="15"/>
  <c r="I93" i="15"/>
  <c r="K93" i="15"/>
  <c r="M93" i="15"/>
  <c r="O93" i="15"/>
  <c r="Q93" i="15"/>
  <c r="V93" i="15"/>
  <c r="G107" i="15"/>
  <c r="M107" i="15" s="1"/>
  <c r="I107" i="15"/>
  <c r="K107" i="15"/>
  <c r="O107" i="15"/>
  <c r="Q107" i="15"/>
  <c r="V107" i="15"/>
  <c r="G110" i="15"/>
  <c r="M110" i="15" s="1"/>
  <c r="I110" i="15"/>
  <c r="K110" i="15"/>
  <c r="O110" i="15"/>
  <c r="Q110" i="15"/>
  <c r="V110" i="15"/>
  <c r="G120" i="15"/>
  <c r="M120" i="15" s="1"/>
  <c r="I120" i="15"/>
  <c r="K120" i="15"/>
  <c r="O120" i="15"/>
  <c r="Q120" i="15"/>
  <c r="V120" i="15"/>
  <c r="G145" i="15"/>
  <c r="I145" i="15"/>
  <c r="K145" i="15"/>
  <c r="M145" i="15"/>
  <c r="O145" i="15"/>
  <c r="Q145" i="15"/>
  <c r="V145" i="15"/>
  <c r="G148" i="15"/>
  <c r="M148" i="15" s="1"/>
  <c r="I148" i="15"/>
  <c r="K148" i="15"/>
  <c r="O148" i="15"/>
  <c r="Q148" i="15"/>
  <c r="V148" i="15"/>
  <c r="G152" i="15"/>
  <c r="I152" i="15"/>
  <c r="K152" i="15"/>
  <c r="K151" i="15" s="1"/>
  <c r="O152" i="15"/>
  <c r="Q152" i="15"/>
  <c r="V152" i="15"/>
  <c r="G177" i="15"/>
  <c r="M177" i="15" s="1"/>
  <c r="I177" i="15"/>
  <c r="I151" i="15" s="1"/>
  <c r="K177" i="15"/>
  <c r="O177" i="15"/>
  <c r="Q177" i="15"/>
  <c r="Q151" i="15" s="1"/>
  <c r="V177" i="15"/>
  <c r="G182" i="15"/>
  <c r="I182" i="15"/>
  <c r="K182" i="15"/>
  <c r="M182" i="15"/>
  <c r="O182" i="15"/>
  <c r="Q182" i="15"/>
  <c r="V182" i="15"/>
  <c r="G186" i="15"/>
  <c r="I186" i="15"/>
  <c r="K186" i="15"/>
  <c r="O186" i="15"/>
  <c r="Q186" i="15"/>
  <c r="V186" i="15"/>
  <c r="G190" i="15"/>
  <c r="M190" i="15" s="1"/>
  <c r="I190" i="15"/>
  <c r="K190" i="15"/>
  <c r="O190" i="15"/>
  <c r="Q190" i="15"/>
  <c r="V190" i="15"/>
  <c r="G192" i="15"/>
  <c r="M192" i="15" s="1"/>
  <c r="I192" i="15"/>
  <c r="K192" i="15"/>
  <c r="O192" i="15"/>
  <c r="Q192" i="15"/>
  <c r="V192" i="15"/>
  <c r="G195" i="15"/>
  <c r="M195" i="15" s="1"/>
  <c r="I195" i="15"/>
  <c r="K195" i="15"/>
  <c r="O195" i="15"/>
  <c r="Q195" i="15"/>
  <c r="V195" i="15"/>
  <c r="G198" i="15"/>
  <c r="M198" i="15" s="1"/>
  <c r="I198" i="15"/>
  <c r="K198" i="15"/>
  <c r="O198" i="15"/>
  <c r="Q198" i="15"/>
  <c r="V198" i="15"/>
  <c r="G201" i="15"/>
  <c r="M201" i="15" s="1"/>
  <c r="I201" i="15"/>
  <c r="K201" i="15"/>
  <c r="O201" i="15"/>
  <c r="Q201" i="15"/>
  <c r="V201" i="15"/>
  <c r="G208" i="15"/>
  <c r="M208" i="15" s="1"/>
  <c r="I208" i="15"/>
  <c r="K208" i="15"/>
  <c r="O208" i="15"/>
  <c r="Q208" i="15"/>
  <c r="V208" i="15"/>
  <c r="G210" i="15"/>
  <c r="I210" i="15"/>
  <c r="K210" i="15"/>
  <c r="M210" i="15"/>
  <c r="O210" i="15"/>
  <c r="Q210" i="15"/>
  <c r="V210" i="15"/>
  <c r="G212" i="15"/>
  <c r="M212" i="15" s="1"/>
  <c r="I212" i="15"/>
  <c r="K212" i="15"/>
  <c r="O212" i="15"/>
  <c r="Q212" i="15"/>
  <c r="V212" i="15"/>
  <c r="G214" i="15"/>
  <c r="M214" i="15" s="1"/>
  <c r="I214" i="15"/>
  <c r="K214" i="15"/>
  <c r="O214" i="15"/>
  <c r="Q214" i="15"/>
  <c r="V214" i="15"/>
  <c r="G216" i="15"/>
  <c r="M216" i="15" s="1"/>
  <c r="I216" i="15"/>
  <c r="K216" i="15"/>
  <c r="O216" i="15"/>
  <c r="Q216" i="15"/>
  <c r="V216" i="15"/>
  <c r="G218" i="15"/>
  <c r="M218" i="15" s="1"/>
  <c r="I218" i="15"/>
  <c r="K218" i="15"/>
  <c r="O218" i="15"/>
  <c r="Q218" i="15"/>
  <c r="V218" i="15"/>
  <c r="G220" i="15"/>
  <c r="M220" i="15" s="1"/>
  <c r="I220" i="15"/>
  <c r="K220" i="15"/>
  <c r="O220" i="15"/>
  <c r="Q220" i="15"/>
  <c r="V220" i="15"/>
  <c r="G223" i="15"/>
  <c r="M223" i="15" s="1"/>
  <c r="I223" i="15"/>
  <c r="K223" i="15"/>
  <c r="O223" i="15"/>
  <c r="Q223" i="15"/>
  <c r="V223" i="15"/>
  <c r="G226" i="15"/>
  <c r="M226" i="15" s="1"/>
  <c r="I226" i="15"/>
  <c r="K226" i="15"/>
  <c r="O226" i="15"/>
  <c r="Q226" i="15"/>
  <c r="V226" i="15"/>
  <c r="G228" i="15"/>
  <c r="I228" i="15"/>
  <c r="K228" i="15"/>
  <c r="M228" i="15"/>
  <c r="O228" i="15"/>
  <c r="Q228" i="15"/>
  <c r="V228" i="15"/>
  <c r="G230" i="15"/>
  <c r="M230" i="15" s="1"/>
  <c r="I230" i="15"/>
  <c r="K230" i="15"/>
  <c r="O230" i="15"/>
  <c r="Q230" i="15"/>
  <c r="V230" i="15"/>
  <c r="G232" i="15"/>
  <c r="M232" i="15" s="1"/>
  <c r="I232" i="15"/>
  <c r="K232" i="15"/>
  <c r="O232" i="15"/>
  <c r="Q232" i="15"/>
  <c r="V232" i="15"/>
  <c r="G235" i="15"/>
  <c r="M235" i="15" s="1"/>
  <c r="I235" i="15"/>
  <c r="K235" i="15"/>
  <c r="O235" i="15"/>
  <c r="Q235" i="15"/>
  <c r="V235" i="15"/>
  <c r="G237" i="15"/>
  <c r="I237" i="15"/>
  <c r="K237" i="15"/>
  <c r="M237" i="15"/>
  <c r="O237" i="15"/>
  <c r="Q237" i="15"/>
  <c r="V237" i="15"/>
  <c r="G239" i="15"/>
  <c r="M239" i="15" s="1"/>
  <c r="I239" i="15"/>
  <c r="K239" i="15"/>
  <c r="O239" i="15"/>
  <c r="Q239" i="15"/>
  <c r="V239" i="15"/>
  <c r="G242" i="15"/>
  <c r="M242" i="15" s="1"/>
  <c r="I242" i="15"/>
  <c r="K242" i="15"/>
  <c r="O242" i="15"/>
  <c r="Q242" i="15"/>
  <c r="V242" i="15"/>
  <c r="G245" i="15"/>
  <c r="M245" i="15" s="1"/>
  <c r="I245" i="15"/>
  <c r="K245" i="15"/>
  <c r="O245" i="15"/>
  <c r="Q245" i="15"/>
  <c r="V245" i="15"/>
  <c r="G247" i="15"/>
  <c r="I247" i="15"/>
  <c r="K247" i="15"/>
  <c r="M247" i="15"/>
  <c r="O247" i="15"/>
  <c r="Q247" i="15"/>
  <c r="V247" i="15"/>
  <c r="G249" i="15"/>
  <c r="M249" i="15" s="1"/>
  <c r="I249" i="15"/>
  <c r="K249" i="15"/>
  <c r="O249" i="15"/>
  <c r="Q249" i="15"/>
  <c r="V249" i="15"/>
  <c r="G251" i="15"/>
  <c r="M251" i="15" s="1"/>
  <c r="I251" i="15"/>
  <c r="K251" i="15"/>
  <c r="O251" i="15"/>
  <c r="Q251" i="15"/>
  <c r="V251" i="15"/>
  <c r="O253" i="15"/>
  <c r="V253" i="15"/>
  <c r="G254" i="15"/>
  <c r="G253" i="15" s="1"/>
  <c r="I254" i="15"/>
  <c r="I253" i="15" s="1"/>
  <c r="K254" i="15"/>
  <c r="K253" i="15" s="1"/>
  <c r="M254" i="15"/>
  <c r="M253" i="15" s="1"/>
  <c r="O254" i="15"/>
  <c r="Q254" i="15"/>
  <c r="Q253" i="15" s="1"/>
  <c r="V254" i="15"/>
  <c r="AE259" i="15"/>
  <c r="F47" i="1" s="1"/>
  <c r="BA185" i="14"/>
  <c r="BA184" i="14"/>
  <c r="BA180" i="14"/>
  <c r="BA165" i="14"/>
  <c r="BA158" i="14"/>
  <c r="BA151" i="14"/>
  <c r="BA150" i="14"/>
  <c r="BA145" i="14"/>
  <c r="BA141" i="14"/>
  <c r="BA138" i="14"/>
  <c r="BA137" i="14"/>
  <c r="BA136" i="14"/>
  <c r="BA135" i="14"/>
  <c r="BA134" i="14"/>
  <c r="BA133" i="14"/>
  <c r="BA131" i="14"/>
  <c r="BA129" i="14"/>
  <c r="BA75" i="14"/>
  <c r="BA45" i="14"/>
  <c r="BA29" i="14"/>
  <c r="BA25" i="14"/>
  <c r="BA18" i="14"/>
  <c r="BA14" i="14"/>
  <c r="BA10" i="14"/>
  <c r="G9" i="14"/>
  <c r="M9" i="14" s="1"/>
  <c r="I9" i="14"/>
  <c r="K9" i="14"/>
  <c r="O9" i="14"/>
  <c r="Q9" i="14"/>
  <c r="V9" i="14"/>
  <c r="G13" i="14"/>
  <c r="M13" i="14" s="1"/>
  <c r="I13" i="14"/>
  <c r="K13" i="14"/>
  <c r="O13" i="14"/>
  <c r="Q13" i="14"/>
  <c r="V13" i="14"/>
  <c r="G17" i="14"/>
  <c r="I17" i="14"/>
  <c r="K17" i="14"/>
  <c r="M17" i="14"/>
  <c r="O17" i="14"/>
  <c r="Q17" i="14"/>
  <c r="V17" i="14"/>
  <c r="G24" i="14"/>
  <c r="M24" i="14" s="1"/>
  <c r="I24" i="14"/>
  <c r="K24" i="14"/>
  <c r="O24" i="14"/>
  <c r="Q24" i="14"/>
  <c r="V24" i="14"/>
  <c r="G28" i="14"/>
  <c r="I28" i="14"/>
  <c r="K28" i="14"/>
  <c r="M28" i="14"/>
  <c r="O28" i="14"/>
  <c r="Q28" i="14"/>
  <c r="V28" i="14"/>
  <c r="G32" i="14"/>
  <c r="M32" i="14" s="1"/>
  <c r="I32" i="14"/>
  <c r="K32" i="14"/>
  <c r="O32" i="14"/>
  <c r="Q32" i="14"/>
  <c r="V32" i="14"/>
  <c r="G40" i="14"/>
  <c r="I40" i="14"/>
  <c r="K40" i="14"/>
  <c r="M40" i="14"/>
  <c r="O40" i="14"/>
  <c r="Q40" i="14"/>
  <c r="V40" i="14"/>
  <c r="G44" i="14"/>
  <c r="M44" i="14" s="1"/>
  <c r="I44" i="14"/>
  <c r="K44" i="14"/>
  <c r="O44" i="14"/>
  <c r="Q44" i="14"/>
  <c r="V44" i="14"/>
  <c r="G49" i="14"/>
  <c r="M49" i="14" s="1"/>
  <c r="I49" i="14"/>
  <c r="K49" i="14"/>
  <c r="O49" i="14"/>
  <c r="Q49" i="14"/>
  <c r="V49" i="14"/>
  <c r="G54" i="14"/>
  <c r="M54" i="14" s="1"/>
  <c r="I54" i="14"/>
  <c r="K54" i="14"/>
  <c r="O54" i="14"/>
  <c r="Q54" i="14"/>
  <c r="V54" i="14"/>
  <c r="G59" i="14"/>
  <c r="M59" i="14" s="1"/>
  <c r="I59" i="14"/>
  <c r="K59" i="14"/>
  <c r="O59" i="14"/>
  <c r="Q59" i="14"/>
  <c r="V59" i="14"/>
  <c r="G63" i="14"/>
  <c r="M63" i="14" s="1"/>
  <c r="I63" i="14"/>
  <c r="K63" i="14"/>
  <c r="O63" i="14"/>
  <c r="Q63" i="14"/>
  <c r="V63" i="14"/>
  <c r="G66" i="14"/>
  <c r="I66" i="14"/>
  <c r="K66" i="14"/>
  <c r="M66" i="14"/>
  <c r="O66" i="14"/>
  <c r="Q66" i="14"/>
  <c r="V66" i="14"/>
  <c r="G74" i="14"/>
  <c r="M74" i="14" s="1"/>
  <c r="I74" i="14"/>
  <c r="K74" i="14"/>
  <c r="O74" i="14"/>
  <c r="Q74" i="14"/>
  <c r="V74" i="14"/>
  <c r="G81" i="14"/>
  <c r="I81" i="14"/>
  <c r="K81" i="14"/>
  <c r="M81" i="14"/>
  <c r="O81" i="14"/>
  <c r="Q81" i="14"/>
  <c r="V81" i="14"/>
  <c r="G84" i="14"/>
  <c r="M84" i="14" s="1"/>
  <c r="I84" i="14"/>
  <c r="K84" i="14"/>
  <c r="O84" i="14"/>
  <c r="Q84" i="14"/>
  <c r="V84" i="14"/>
  <c r="G86" i="14"/>
  <c r="M86" i="14" s="1"/>
  <c r="I86" i="14"/>
  <c r="K86" i="14"/>
  <c r="O86" i="14"/>
  <c r="Q86" i="14"/>
  <c r="V86" i="14"/>
  <c r="G88" i="14"/>
  <c r="M88" i="14" s="1"/>
  <c r="I88" i="14"/>
  <c r="K88" i="14"/>
  <c r="O88" i="14"/>
  <c r="Q88" i="14"/>
  <c r="V88" i="14"/>
  <c r="G90" i="14"/>
  <c r="M90" i="14" s="1"/>
  <c r="I90" i="14"/>
  <c r="K90" i="14"/>
  <c r="O90" i="14"/>
  <c r="Q90" i="14"/>
  <c r="V90" i="14"/>
  <c r="G93" i="14"/>
  <c r="M93" i="14" s="1"/>
  <c r="I93" i="14"/>
  <c r="K93" i="14"/>
  <c r="O93" i="14"/>
  <c r="Q93" i="14"/>
  <c r="V93" i="14"/>
  <c r="G97" i="14"/>
  <c r="G96" i="14" s="1"/>
  <c r="I97" i="14"/>
  <c r="K97" i="14"/>
  <c r="O97" i="14"/>
  <c r="Q97" i="14"/>
  <c r="V97" i="14"/>
  <c r="G101" i="14"/>
  <c r="M101" i="14" s="1"/>
  <c r="I101" i="14"/>
  <c r="K101" i="14"/>
  <c r="O101" i="14"/>
  <c r="Q101" i="14"/>
  <c r="V101" i="14"/>
  <c r="G104" i="14"/>
  <c r="M104" i="14" s="1"/>
  <c r="I104" i="14"/>
  <c r="K104" i="14"/>
  <c r="O104" i="14"/>
  <c r="Q104" i="14"/>
  <c r="V104" i="14"/>
  <c r="G108" i="14"/>
  <c r="I108" i="14"/>
  <c r="K108" i="14"/>
  <c r="M108" i="14"/>
  <c r="O108" i="14"/>
  <c r="Q108" i="14"/>
  <c r="V108" i="14"/>
  <c r="G111" i="14"/>
  <c r="M111" i="14" s="1"/>
  <c r="I111" i="14"/>
  <c r="K111" i="14"/>
  <c r="O111" i="14"/>
  <c r="Q111" i="14"/>
  <c r="V111" i="14"/>
  <c r="G115" i="14"/>
  <c r="I115" i="14"/>
  <c r="K115" i="14"/>
  <c r="O115" i="14"/>
  <c r="Q115" i="14"/>
  <c r="V115" i="14"/>
  <c r="G122" i="14"/>
  <c r="M122" i="14" s="1"/>
  <c r="I122" i="14"/>
  <c r="K122" i="14"/>
  <c r="O122" i="14"/>
  <c r="Q122" i="14"/>
  <c r="V122" i="14"/>
  <c r="G125" i="14"/>
  <c r="M125" i="14" s="1"/>
  <c r="I125" i="14"/>
  <c r="K125" i="14"/>
  <c r="O125" i="14"/>
  <c r="Q125" i="14"/>
  <c r="V125" i="14"/>
  <c r="G140" i="14"/>
  <c r="I140" i="14"/>
  <c r="K140" i="14"/>
  <c r="M140" i="14"/>
  <c r="O140" i="14"/>
  <c r="Q140" i="14"/>
  <c r="V140" i="14"/>
  <c r="G144" i="14"/>
  <c r="M144" i="14" s="1"/>
  <c r="I144" i="14"/>
  <c r="K144" i="14"/>
  <c r="O144" i="14"/>
  <c r="Q144" i="14"/>
  <c r="V144" i="14"/>
  <c r="G153" i="14"/>
  <c r="M153" i="14" s="1"/>
  <c r="I153" i="14"/>
  <c r="K153" i="14"/>
  <c r="O153" i="14"/>
  <c r="Q153" i="14"/>
  <c r="V153" i="14"/>
  <c r="G160" i="14"/>
  <c r="M160" i="14" s="1"/>
  <c r="I160" i="14"/>
  <c r="K160" i="14"/>
  <c r="O160" i="14"/>
  <c r="Q160" i="14"/>
  <c r="V160" i="14"/>
  <c r="G167" i="14"/>
  <c r="I167" i="14"/>
  <c r="K167" i="14"/>
  <c r="M167" i="14"/>
  <c r="O167" i="14"/>
  <c r="Q167" i="14"/>
  <c r="V167" i="14"/>
  <c r="G170" i="14"/>
  <c r="M170" i="14" s="1"/>
  <c r="I170" i="14"/>
  <c r="K170" i="14"/>
  <c r="O170" i="14"/>
  <c r="Q170" i="14"/>
  <c r="V170" i="14"/>
  <c r="G173" i="14"/>
  <c r="M173" i="14" s="1"/>
  <c r="I173" i="14"/>
  <c r="K173" i="14"/>
  <c r="O173" i="14"/>
  <c r="Q173" i="14"/>
  <c r="V173" i="14"/>
  <c r="G177" i="14"/>
  <c r="M177" i="14" s="1"/>
  <c r="I177" i="14"/>
  <c r="K177" i="14"/>
  <c r="O177" i="14"/>
  <c r="Q177" i="14"/>
  <c r="V177" i="14"/>
  <c r="G179" i="14"/>
  <c r="M179" i="14" s="1"/>
  <c r="I179" i="14"/>
  <c r="K179" i="14"/>
  <c r="O179" i="14"/>
  <c r="Q179" i="14"/>
  <c r="V179" i="14"/>
  <c r="G187" i="14"/>
  <c r="M187" i="14" s="1"/>
  <c r="I187" i="14"/>
  <c r="K187" i="14"/>
  <c r="O187" i="14"/>
  <c r="Q187" i="14"/>
  <c r="V187" i="14"/>
  <c r="G190" i="14"/>
  <c r="I190" i="14"/>
  <c r="K190" i="14"/>
  <c r="M190" i="14"/>
  <c r="O190" i="14"/>
  <c r="Q190" i="14"/>
  <c r="V190" i="14"/>
  <c r="G193" i="14"/>
  <c r="M193" i="14" s="1"/>
  <c r="I193" i="14"/>
  <c r="K193" i="14"/>
  <c r="O193" i="14"/>
  <c r="Q193" i="14"/>
  <c r="V193" i="14"/>
  <c r="G196" i="14"/>
  <c r="I196" i="14"/>
  <c r="K196" i="14"/>
  <c r="M196" i="14"/>
  <c r="O196" i="14"/>
  <c r="Q196" i="14"/>
  <c r="V196" i="14"/>
  <c r="G198" i="14"/>
  <c r="M198" i="14" s="1"/>
  <c r="I198" i="14"/>
  <c r="K198" i="14"/>
  <c r="O198" i="14"/>
  <c r="Q198" i="14"/>
  <c r="V198" i="14"/>
  <c r="G201" i="14"/>
  <c r="M201" i="14" s="1"/>
  <c r="I201" i="14"/>
  <c r="K201" i="14"/>
  <c r="O201" i="14"/>
  <c r="Q201" i="14"/>
  <c r="V201" i="14"/>
  <c r="G204" i="14"/>
  <c r="M204" i="14" s="1"/>
  <c r="I204" i="14"/>
  <c r="K204" i="14"/>
  <c r="O204" i="14"/>
  <c r="Q204" i="14"/>
  <c r="V204" i="14"/>
  <c r="G207" i="14"/>
  <c r="M207" i="14" s="1"/>
  <c r="I207" i="14"/>
  <c r="K207" i="14"/>
  <c r="O207" i="14"/>
  <c r="Q207" i="14"/>
  <c r="V207" i="14"/>
  <c r="G210" i="14"/>
  <c r="M210" i="14" s="1"/>
  <c r="I210" i="14"/>
  <c r="K210" i="14"/>
  <c r="O210" i="14"/>
  <c r="Q210" i="14"/>
  <c r="V210" i="14"/>
  <c r="G213" i="14"/>
  <c r="M213" i="14" s="1"/>
  <c r="I213" i="14"/>
  <c r="K213" i="14"/>
  <c r="O213" i="14"/>
  <c r="Q213" i="14"/>
  <c r="V213" i="14"/>
  <c r="G216" i="14"/>
  <c r="M216" i="14" s="1"/>
  <c r="I216" i="14"/>
  <c r="K216" i="14"/>
  <c r="O216" i="14"/>
  <c r="Q216" i="14"/>
  <c r="V216" i="14"/>
  <c r="G219" i="14"/>
  <c r="I219" i="14"/>
  <c r="K219" i="14"/>
  <c r="M219" i="14"/>
  <c r="O219" i="14"/>
  <c r="Q219" i="14"/>
  <c r="V219" i="14"/>
  <c r="G221" i="14"/>
  <c r="M221" i="14" s="1"/>
  <c r="I221" i="14"/>
  <c r="K221" i="14"/>
  <c r="O221" i="14"/>
  <c r="Q221" i="14"/>
  <c r="V221" i="14"/>
  <c r="G223" i="14"/>
  <c r="M223" i="14" s="1"/>
  <c r="I223" i="14"/>
  <c r="K223" i="14"/>
  <c r="O223" i="14"/>
  <c r="Q223" i="14"/>
  <c r="V223" i="14"/>
  <c r="G225" i="14"/>
  <c r="M225" i="14" s="1"/>
  <c r="I225" i="14"/>
  <c r="K225" i="14"/>
  <c r="O225" i="14"/>
  <c r="Q225" i="14"/>
  <c r="V225" i="14"/>
  <c r="G228" i="14"/>
  <c r="M228" i="14" s="1"/>
  <c r="I228" i="14"/>
  <c r="K228" i="14"/>
  <c r="O228" i="14"/>
  <c r="Q228" i="14"/>
  <c r="V228" i="14"/>
  <c r="G232" i="14"/>
  <c r="M232" i="14" s="1"/>
  <c r="M231" i="14" s="1"/>
  <c r="I232" i="14"/>
  <c r="I231" i="14" s="1"/>
  <c r="K232" i="14"/>
  <c r="K231" i="14" s="1"/>
  <c r="O232" i="14"/>
  <c r="O231" i="14" s="1"/>
  <c r="Q232" i="14"/>
  <c r="Q231" i="14" s="1"/>
  <c r="V232" i="14"/>
  <c r="V231" i="14" s="1"/>
  <c r="AE237" i="14"/>
  <c r="BA173" i="13"/>
  <c r="BA168" i="13"/>
  <c r="BA80" i="13"/>
  <c r="BA73" i="13"/>
  <c r="BA60" i="13"/>
  <c r="BA33" i="13"/>
  <c r="BA28" i="13"/>
  <c r="BA24" i="13"/>
  <c r="BA20" i="13"/>
  <c r="G9" i="13"/>
  <c r="I9" i="13"/>
  <c r="K9" i="13"/>
  <c r="M9" i="13"/>
  <c r="O9" i="13"/>
  <c r="Q9" i="13"/>
  <c r="V9" i="13"/>
  <c r="G15" i="13"/>
  <c r="G8" i="13" s="1"/>
  <c r="I15" i="13"/>
  <c r="K15" i="13"/>
  <c r="O15" i="13"/>
  <c r="Q15" i="13"/>
  <c r="V15" i="13"/>
  <c r="G19" i="13"/>
  <c r="I19" i="13"/>
  <c r="K19" i="13"/>
  <c r="M19" i="13"/>
  <c r="O19" i="13"/>
  <c r="Q19" i="13"/>
  <c r="V19" i="13"/>
  <c r="G23" i="13"/>
  <c r="M23" i="13" s="1"/>
  <c r="I23" i="13"/>
  <c r="K23" i="13"/>
  <c r="O23" i="13"/>
  <c r="Q23" i="13"/>
  <c r="V23" i="13"/>
  <c r="G27" i="13"/>
  <c r="M27" i="13" s="1"/>
  <c r="I27" i="13"/>
  <c r="K27" i="13"/>
  <c r="O27" i="13"/>
  <c r="Q27" i="13"/>
  <c r="V27" i="13"/>
  <c r="G32" i="13"/>
  <c r="M32" i="13" s="1"/>
  <c r="I32" i="13"/>
  <c r="K32" i="13"/>
  <c r="O32" i="13"/>
  <c r="Q32" i="13"/>
  <c r="V32" i="13"/>
  <c r="G36" i="13"/>
  <c r="M36" i="13" s="1"/>
  <c r="I36" i="13"/>
  <c r="K36" i="13"/>
  <c r="O36" i="13"/>
  <c r="Q36" i="13"/>
  <c r="V36" i="13"/>
  <c r="G44" i="13"/>
  <c r="M44" i="13" s="1"/>
  <c r="I44" i="13"/>
  <c r="K44" i="13"/>
  <c r="O44" i="13"/>
  <c r="Q44" i="13"/>
  <c r="V44" i="13"/>
  <c r="G48" i="13"/>
  <c r="M48" i="13" s="1"/>
  <c r="I48" i="13"/>
  <c r="K48" i="13"/>
  <c r="O48" i="13"/>
  <c r="Q48" i="13"/>
  <c r="V48" i="13"/>
  <c r="G56" i="13"/>
  <c r="M56" i="13" s="1"/>
  <c r="I56" i="13"/>
  <c r="K56" i="13"/>
  <c r="O56" i="13"/>
  <c r="Q56" i="13"/>
  <c r="V56" i="13"/>
  <c r="G59" i="13"/>
  <c r="I59" i="13"/>
  <c r="K59" i="13"/>
  <c r="M59" i="13"/>
  <c r="O59" i="13"/>
  <c r="Q59" i="13"/>
  <c r="V59" i="13"/>
  <c r="G64" i="13"/>
  <c r="M64" i="13" s="1"/>
  <c r="I64" i="13"/>
  <c r="K64" i="13"/>
  <c r="O64" i="13"/>
  <c r="Q64" i="13"/>
  <c r="V64" i="13"/>
  <c r="G68" i="13"/>
  <c r="M68" i="13" s="1"/>
  <c r="I68" i="13"/>
  <c r="K68" i="13"/>
  <c r="O68" i="13"/>
  <c r="Q68" i="13"/>
  <c r="V68" i="13"/>
  <c r="G72" i="13"/>
  <c r="M72" i="13" s="1"/>
  <c r="I72" i="13"/>
  <c r="K72" i="13"/>
  <c r="O72" i="13"/>
  <c r="Q72" i="13"/>
  <c r="V72" i="13"/>
  <c r="G75" i="13"/>
  <c r="I75" i="13"/>
  <c r="K75" i="13"/>
  <c r="M75" i="13"/>
  <c r="O75" i="13"/>
  <c r="Q75" i="13"/>
  <c r="V75" i="13"/>
  <c r="G79" i="13"/>
  <c r="M79" i="13" s="1"/>
  <c r="I79" i="13"/>
  <c r="K79" i="13"/>
  <c r="O79" i="13"/>
  <c r="Q79" i="13"/>
  <c r="V79" i="13"/>
  <c r="G83" i="13"/>
  <c r="M83" i="13" s="1"/>
  <c r="I83" i="13"/>
  <c r="K83" i="13"/>
  <c r="O83" i="13"/>
  <c r="Q83" i="13"/>
  <c r="V83" i="13"/>
  <c r="G86" i="13"/>
  <c r="M86" i="13" s="1"/>
  <c r="I86" i="13"/>
  <c r="K86" i="13"/>
  <c r="O86" i="13"/>
  <c r="Q86" i="13"/>
  <c r="V86" i="13"/>
  <c r="G89" i="13"/>
  <c r="I89" i="13"/>
  <c r="K89" i="13"/>
  <c r="M89" i="13"/>
  <c r="O89" i="13"/>
  <c r="Q89" i="13"/>
  <c r="V89" i="13"/>
  <c r="G92" i="13"/>
  <c r="M92" i="13" s="1"/>
  <c r="I92" i="13"/>
  <c r="K92" i="13"/>
  <c r="O92" i="13"/>
  <c r="Q92" i="13"/>
  <c r="V92" i="13"/>
  <c r="G95" i="13"/>
  <c r="M95" i="13" s="1"/>
  <c r="I95" i="13"/>
  <c r="K95" i="13"/>
  <c r="O95" i="13"/>
  <c r="Q95" i="13"/>
  <c r="V95" i="13"/>
  <c r="G98" i="13"/>
  <c r="M98" i="13" s="1"/>
  <c r="I98" i="13"/>
  <c r="K98" i="13"/>
  <c r="O98" i="13"/>
  <c r="Q98" i="13"/>
  <c r="V98" i="13"/>
  <c r="Q102" i="13"/>
  <c r="G103" i="13"/>
  <c r="G102" i="13" s="1"/>
  <c r="I103" i="13"/>
  <c r="I102" i="13" s="1"/>
  <c r="K103" i="13"/>
  <c r="K102" i="13" s="1"/>
  <c r="O103" i="13"/>
  <c r="O102" i="13" s="1"/>
  <c r="Q103" i="13"/>
  <c r="V103" i="13"/>
  <c r="V102" i="13" s="1"/>
  <c r="G106" i="13"/>
  <c r="I106" i="13"/>
  <c r="K106" i="13"/>
  <c r="O106" i="13"/>
  <c r="O105" i="13" s="1"/>
  <c r="Q106" i="13"/>
  <c r="V106" i="13"/>
  <c r="G111" i="13"/>
  <c r="I111" i="13"/>
  <c r="I105" i="13" s="1"/>
  <c r="K111" i="13"/>
  <c r="M111" i="13"/>
  <c r="O111" i="13"/>
  <c r="Q111" i="13"/>
  <c r="V111" i="13"/>
  <c r="G116" i="13"/>
  <c r="M116" i="13" s="1"/>
  <c r="I116" i="13"/>
  <c r="K116" i="13"/>
  <c r="O116" i="13"/>
  <c r="Q116" i="13"/>
  <c r="V116" i="13"/>
  <c r="G120" i="13"/>
  <c r="M120" i="13" s="1"/>
  <c r="I120" i="13"/>
  <c r="K120" i="13"/>
  <c r="O120" i="13"/>
  <c r="Q120" i="13"/>
  <c r="V120" i="13"/>
  <c r="G124" i="13"/>
  <c r="I124" i="13"/>
  <c r="I123" i="13" s="1"/>
  <c r="K124" i="13"/>
  <c r="M124" i="13"/>
  <c r="O124" i="13"/>
  <c r="Q124" i="13"/>
  <c r="Q123" i="13" s="1"/>
  <c r="V124" i="13"/>
  <c r="G126" i="13"/>
  <c r="G123" i="13" s="1"/>
  <c r="I126" i="13"/>
  <c r="K126" i="13"/>
  <c r="O126" i="13"/>
  <c r="O123" i="13" s="1"/>
  <c r="Q126" i="13"/>
  <c r="V126" i="13"/>
  <c r="I128" i="13"/>
  <c r="Q128" i="13"/>
  <c r="G129" i="13"/>
  <c r="G128" i="13" s="1"/>
  <c r="I129" i="13"/>
  <c r="K129" i="13"/>
  <c r="K128" i="13" s="1"/>
  <c r="O129" i="13"/>
  <c r="O128" i="13" s="1"/>
  <c r="Q129" i="13"/>
  <c r="V129" i="13"/>
  <c r="V128" i="13" s="1"/>
  <c r="G134" i="13"/>
  <c r="I134" i="13"/>
  <c r="K134" i="13"/>
  <c r="O134" i="13"/>
  <c r="Q134" i="13"/>
  <c r="V134" i="13"/>
  <c r="G137" i="13"/>
  <c r="I137" i="13"/>
  <c r="K137" i="13"/>
  <c r="M137" i="13"/>
  <c r="O137" i="13"/>
  <c r="Q137" i="13"/>
  <c r="V137" i="13"/>
  <c r="G140" i="13"/>
  <c r="M140" i="13" s="1"/>
  <c r="I140" i="13"/>
  <c r="K140" i="13"/>
  <c r="O140" i="13"/>
  <c r="Q140" i="13"/>
  <c r="V140" i="13"/>
  <c r="G146" i="13"/>
  <c r="I146" i="13"/>
  <c r="K146" i="13"/>
  <c r="M146" i="13"/>
  <c r="O146" i="13"/>
  <c r="Q146" i="13"/>
  <c r="V146" i="13"/>
  <c r="G150" i="13"/>
  <c r="M150" i="13" s="1"/>
  <c r="I150" i="13"/>
  <c r="K150" i="13"/>
  <c r="O150" i="13"/>
  <c r="Q150" i="13"/>
  <c r="V150" i="13"/>
  <c r="G155" i="13"/>
  <c r="M155" i="13" s="1"/>
  <c r="I155" i="13"/>
  <c r="K155" i="13"/>
  <c r="O155" i="13"/>
  <c r="Q155" i="13"/>
  <c r="V155" i="13"/>
  <c r="G157" i="13"/>
  <c r="M157" i="13" s="1"/>
  <c r="I157" i="13"/>
  <c r="K157" i="13"/>
  <c r="O157" i="13"/>
  <c r="Q157" i="13"/>
  <c r="V157" i="13"/>
  <c r="G161" i="13"/>
  <c r="M161" i="13" s="1"/>
  <c r="I161" i="13"/>
  <c r="K161" i="13"/>
  <c r="O161" i="13"/>
  <c r="Q161" i="13"/>
  <c r="V161" i="13"/>
  <c r="G164" i="13"/>
  <c r="M164" i="13" s="1"/>
  <c r="I164" i="13"/>
  <c r="K164" i="13"/>
  <c r="O164" i="13"/>
  <c r="Q164" i="13"/>
  <c r="V164" i="13"/>
  <c r="G167" i="13"/>
  <c r="M167" i="13" s="1"/>
  <c r="I167" i="13"/>
  <c r="K167" i="13"/>
  <c r="O167" i="13"/>
  <c r="Q167" i="13"/>
  <c r="V167" i="13"/>
  <c r="G172" i="13"/>
  <c r="M172" i="13" s="1"/>
  <c r="I172" i="13"/>
  <c r="K172" i="13"/>
  <c r="O172" i="13"/>
  <c r="Q172" i="13"/>
  <c r="V172" i="13"/>
  <c r="G178" i="13"/>
  <c r="I178" i="13"/>
  <c r="K178" i="13"/>
  <c r="M178" i="13"/>
  <c r="O178" i="13"/>
  <c r="Q178" i="13"/>
  <c r="V178" i="13"/>
  <c r="G180" i="13"/>
  <c r="M180" i="13" s="1"/>
  <c r="I180" i="13"/>
  <c r="K180" i="13"/>
  <c r="O180" i="13"/>
  <c r="Q180" i="13"/>
  <c r="V180" i="13"/>
  <c r="G182" i="13"/>
  <c r="M182" i="13" s="1"/>
  <c r="I182" i="13"/>
  <c r="K182" i="13"/>
  <c r="O182" i="13"/>
  <c r="Q182" i="13"/>
  <c r="V182" i="13"/>
  <c r="G186" i="13"/>
  <c r="M186" i="13" s="1"/>
  <c r="I186" i="13"/>
  <c r="K186" i="13"/>
  <c r="O186" i="13"/>
  <c r="Q186" i="13"/>
  <c r="V186" i="13"/>
  <c r="G189" i="13"/>
  <c r="I189" i="13"/>
  <c r="K189" i="13"/>
  <c r="M189" i="13"/>
  <c r="O189" i="13"/>
  <c r="Q189" i="13"/>
  <c r="V189" i="13"/>
  <c r="G192" i="13"/>
  <c r="M192" i="13" s="1"/>
  <c r="I192" i="13"/>
  <c r="K192" i="13"/>
  <c r="O192" i="13"/>
  <c r="Q192" i="13"/>
  <c r="V192" i="13"/>
  <c r="G197" i="13"/>
  <c r="I197" i="13"/>
  <c r="K197" i="13"/>
  <c r="O197" i="13"/>
  <c r="Q197" i="13"/>
  <c r="V197" i="13"/>
  <c r="G200" i="13"/>
  <c r="M200" i="13" s="1"/>
  <c r="I200" i="13"/>
  <c r="K200" i="13"/>
  <c r="O200" i="13"/>
  <c r="Q200" i="13"/>
  <c r="V200" i="13"/>
  <c r="G204" i="13"/>
  <c r="M204" i="13" s="1"/>
  <c r="I204" i="13"/>
  <c r="K204" i="13"/>
  <c r="O204" i="13"/>
  <c r="Q204" i="13"/>
  <c r="V204" i="13"/>
  <c r="G207" i="13"/>
  <c r="I207" i="13"/>
  <c r="K207" i="13"/>
  <c r="M207" i="13"/>
  <c r="O207" i="13"/>
  <c r="Q207" i="13"/>
  <c r="V207" i="13"/>
  <c r="G210" i="13"/>
  <c r="M210" i="13" s="1"/>
  <c r="I210" i="13"/>
  <c r="K210" i="13"/>
  <c r="O210" i="13"/>
  <c r="Q210" i="13"/>
  <c r="V210" i="13"/>
  <c r="G213" i="13"/>
  <c r="I213" i="13"/>
  <c r="K213" i="13"/>
  <c r="M213" i="13"/>
  <c r="O213" i="13"/>
  <c r="Q213" i="13"/>
  <c r="V213" i="13"/>
  <c r="G216" i="13"/>
  <c r="M216" i="13" s="1"/>
  <c r="I216" i="13"/>
  <c r="K216" i="13"/>
  <c r="O216" i="13"/>
  <c r="Q216" i="13"/>
  <c r="V216" i="13"/>
  <c r="G219" i="13"/>
  <c r="I219" i="13"/>
  <c r="K219" i="13"/>
  <c r="M219" i="13"/>
  <c r="O219" i="13"/>
  <c r="Q219" i="13"/>
  <c r="V219" i="13"/>
  <c r="G223" i="13"/>
  <c r="I223" i="13"/>
  <c r="K223" i="13"/>
  <c r="M223" i="13"/>
  <c r="O223" i="13"/>
  <c r="Q223" i="13"/>
  <c r="V223" i="13"/>
  <c r="G225" i="13"/>
  <c r="I225" i="13"/>
  <c r="K225" i="13"/>
  <c r="O225" i="13"/>
  <c r="Q225" i="13"/>
  <c r="V225" i="13"/>
  <c r="G227" i="13"/>
  <c r="I227" i="13"/>
  <c r="K227" i="13"/>
  <c r="M227" i="13"/>
  <c r="O227" i="13"/>
  <c r="Q227" i="13"/>
  <c r="V227" i="13"/>
  <c r="G229" i="13"/>
  <c r="M229" i="13" s="1"/>
  <c r="I229" i="13"/>
  <c r="K229" i="13"/>
  <c r="O229" i="13"/>
  <c r="Q229" i="13"/>
  <c r="V229" i="13"/>
  <c r="G231" i="13"/>
  <c r="M231" i="13" s="1"/>
  <c r="I231" i="13"/>
  <c r="K231" i="13"/>
  <c r="O231" i="13"/>
  <c r="Q231" i="13"/>
  <c r="V231" i="13"/>
  <c r="G236" i="13"/>
  <c r="M236" i="13" s="1"/>
  <c r="I236" i="13"/>
  <c r="K236" i="13"/>
  <c r="O236" i="13"/>
  <c r="Q236" i="13"/>
  <c r="V236" i="13"/>
  <c r="G239" i="13"/>
  <c r="M239" i="13" s="1"/>
  <c r="I239" i="13"/>
  <c r="K239" i="13"/>
  <c r="O239" i="13"/>
  <c r="Q239" i="13"/>
  <c r="V239" i="13"/>
  <c r="G242" i="13"/>
  <c r="M242" i="13" s="1"/>
  <c r="I242" i="13"/>
  <c r="K242" i="13"/>
  <c r="O242" i="13"/>
  <c r="Q242" i="13"/>
  <c r="V242" i="13"/>
  <c r="G247" i="13"/>
  <c r="I247" i="13"/>
  <c r="K247" i="13"/>
  <c r="M247" i="13"/>
  <c r="O247" i="13"/>
  <c r="Q247" i="13"/>
  <c r="V247" i="13"/>
  <c r="G249" i="13"/>
  <c r="M249" i="13" s="1"/>
  <c r="I249" i="13"/>
  <c r="K249" i="13"/>
  <c r="O249" i="13"/>
  <c r="Q249" i="13"/>
  <c r="V249" i="13"/>
  <c r="G251" i="13"/>
  <c r="I251" i="13"/>
  <c r="K251" i="13"/>
  <c r="M251" i="13"/>
  <c r="O251" i="13"/>
  <c r="Q251" i="13"/>
  <c r="V251" i="13"/>
  <c r="G253" i="13"/>
  <c r="M253" i="13" s="1"/>
  <c r="I253" i="13"/>
  <c r="K253" i="13"/>
  <c r="O253" i="13"/>
  <c r="Q253" i="13"/>
  <c r="V253" i="13"/>
  <c r="G256" i="13"/>
  <c r="M256" i="13" s="1"/>
  <c r="I256" i="13"/>
  <c r="K256" i="13"/>
  <c r="O256" i="13"/>
  <c r="Q256" i="13"/>
  <c r="V256" i="13"/>
  <c r="G262" i="13"/>
  <c r="M262" i="13" s="1"/>
  <c r="I262" i="13"/>
  <c r="K262" i="13"/>
  <c r="O262" i="13"/>
  <c r="Q262" i="13"/>
  <c r="V262" i="13"/>
  <c r="G265" i="13"/>
  <c r="M265" i="13" s="1"/>
  <c r="I265" i="13"/>
  <c r="K265" i="13"/>
  <c r="O265" i="13"/>
  <c r="Q265" i="13"/>
  <c r="V265" i="13"/>
  <c r="G268" i="13"/>
  <c r="M268" i="13" s="1"/>
  <c r="I268" i="13"/>
  <c r="K268" i="13"/>
  <c r="O268" i="13"/>
  <c r="Q268" i="13"/>
  <c r="V268" i="13"/>
  <c r="I271" i="13"/>
  <c r="G272" i="13"/>
  <c r="G271" i="13" s="1"/>
  <c r="I272" i="13"/>
  <c r="K272" i="13"/>
  <c r="K271" i="13" s="1"/>
  <c r="O272" i="13"/>
  <c r="O271" i="13" s="1"/>
  <c r="Q272" i="13"/>
  <c r="Q271" i="13" s="1"/>
  <c r="V272" i="13"/>
  <c r="V271" i="13" s="1"/>
  <c r="AE276" i="13"/>
  <c r="BA90" i="12"/>
  <c r="BA86" i="12"/>
  <c r="BA29" i="12"/>
  <c r="BA17" i="12"/>
  <c r="BA10" i="12"/>
  <c r="G9" i="12"/>
  <c r="I9" i="12"/>
  <c r="K9" i="12"/>
  <c r="O9" i="12"/>
  <c r="Q9" i="12"/>
  <c r="V9" i="12"/>
  <c r="G12" i="12"/>
  <c r="M12" i="12" s="1"/>
  <c r="I12" i="12"/>
  <c r="K12" i="12"/>
  <c r="O12" i="12"/>
  <c r="Q12" i="12"/>
  <c r="V12" i="12"/>
  <c r="G16" i="12"/>
  <c r="M16" i="12" s="1"/>
  <c r="I16" i="12"/>
  <c r="K16" i="12"/>
  <c r="O16" i="12"/>
  <c r="Q16" i="12"/>
  <c r="V16" i="12"/>
  <c r="G20" i="12"/>
  <c r="M20" i="12" s="1"/>
  <c r="I20" i="12"/>
  <c r="K20" i="12"/>
  <c r="O20" i="12"/>
  <c r="Q20" i="12"/>
  <c r="V20" i="12"/>
  <c r="G28" i="12"/>
  <c r="M28" i="12" s="1"/>
  <c r="I28" i="12"/>
  <c r="K28" i="12"/>
  <c r="O28" i="12"/>
  <c r="Q28" i="12"/>
  <c r="V28" i="12"/>
  <c r="G32" i="12"/>
  <c r="I32" i="12"/>
  <c r="K32" i="12"/>
  <c r="M32" i="12"/>
  <c r="O32" i="12"/>
  <c r="Q32" i="12"/>
  <c r="V32" i="12"/>
  <c r="G36" i="12"/>
  <c r="M36" i="12" s="1"/>
  <c r="I36" i="12"/>
  <c r="K36" i="12"/>
  <c r="O36" i="12"/>
  <c r="Q36" i="12"/>
  <c r="V36" i="12"/>
  <c r="G40" i="12"/>
  <c r="I40" i="12"/>
  <c r="K40" i="12"/>
  <c r="M40" i="12"/>
  <c r="O40" i="12"/>
  <c r="Q40" i="12"/>
  <c r="V40" i="12"/>
  <c r="G44" i="12"/>
  <c r="M44" i="12" s="1"/>
  <c r="I44" i="12"/>
  <c r="K44" i="12"/>
  <c r="O44" i="12"/>
  <c r="Q44" i="12"/>
  <c r="V44" i="12"/>
  <c r="G48" i="12"/>
  <c r="M48" i="12" s="1"/>
  <c r="I48" i="12"/>
  <c r="K48" i="12"/>
  <c r="O48" i="12"/>
  <c r="Q48" i="12"/>
  <c r="V48" i="12"/>
  <c r="G52" i="12"/>
  <c r="M52" i="12" s="1"/>
  <c r="I52" i="12"/>
  <c r="K52" i="12"/>
  <c r="O52" i="12"/>
  <c r="Q52" i="12"/>
  <c r="V52" i="12"/>
  <c r="G56" i="12"/>
  <c r="M56" i="12" s="1"/>
  <c r="I56" i="12"/>
  <c r="K56" i="12"/>
  <c r="O56" i="12"/>
  <c r="Q56" i="12"/>
  <c r="V56" i="12"/>
  <c r="G59" i="12"/>
  <c r="M59" i="12" s="1"/>
  <c r="I59" i="12"/>
  <c r="K59" i="12"/>
  <c r="O59" i="12"/>
  <c r="Q59" i="12"/>
  <c r="V59" i="12"/>
  <c r="G62" i="12"/>
  <c r="I62" i="12"/>
  <c r="K62" i="12"/>
  <c r="M62" i="12"/>
  <c r="O62" i="12"/>
  <c r="Q62" i="12"/>
  <c r="V62" i="12"/>
  <c r="G67" i="12"/>
  <c r="M67" i="12" s="1"/>
  <c r="I67" i="12"/>
  <c r="K67" i="12"/>
  <c r="O67" i="12"/>
  <c r="Q67" i="12"/>
  <c r="V67" i="12"/>
  <c r="G72" i="12"/>
  <c r="I72" i="12"/>
  <c r="K72" i="12"/>
  <c r="M72" i="12"/>
  <c r="O72" i="12"/>
  <c r="Q72" i="12"/>
  <c r="V72" i="12"/>
  <c r="G76" i="12"/>
  <c r="I76" i="12"/>
  <c r="K76" i="12"/>
  <c r="M76" i="12"/>
  <c r="O76" i="12"/>
  <c r="Q76" i="12"/>
  <c r="V76" i="12"/>
  <c r="G78" i="12"/>
  <c r="M78" i="12" s="1"/>
  <c r="I78" i="12"/>
  <c r="K78" i="12"/>
  <c r="O78" i="12"/>
  <c r="Q78" i="12"/>
  <c r="V78" i="12"/>
  <c r="G80" i="12"/>
  <c r="I80" i="12"/>
  <c r="K80" i="12"/>
  <c r="M80" i="12"/>
  <c r="O80" i="12"/>
  <c r="Q80" i="12"/>
  <c r="V80" i="12"/>
  <c r="G82" i="12"/>
  <c r="M82" i="12" s="1"/>
  <c r="I82" i="12"/>
  <c r="K82" i="12"/>
  <c r="O82" i="12"/>
  <c r="Q82" i="12"/>
  <c r="V82" i="12"/>
  <c r="G85" i="12"/>
  <c r="I85" i="12"/>
  <c r="K85" i="12"/>
  <c r="O85" i="12"/>
  <c r="Q85" i="12"/>
  <c r="V85" i="12"/>
  <c r="G89" i="12"/>
  <c r="I89" i="12"/>
  <c r="K89" i="12"/>
  <c r="M89" i="12"/>
  <c r="O89" i="12"/>
  <c r="Q89" i="12"/>
  <c r="V89" i="12"/>
  <c r="G94" i="12"/>
  <c r="M94" i="12" s="1"/>
  <c r="I94" i="12"/>
  <c r="K94" i="12"/>
  <c r="O94" i="12"/>
  <c r="Q94" i="12"/>
  <c r="V94" i="12"/>
  <c r="G97" i="12"/>
  <c r="I97" i="12"/>
  <c r="K97" i="12"/>
  <c r="M97" i="12"/>
  <c r="O97" i="12"/>
  <c r="Q97" i="12"/>
  <c r="V97" i="12"/>
  <c r="O101" i="12"/>
  <c r="V101" i="12"/>
  <c r="G102" i="12"/>
  <c r="G101" i="12" s="1"/>
  <c r="I102" i="12"/>
  <c r="I101" i="12" s="1"/>
  <c r="K102" i="12"/>
  <c r="K101" i="12" s="1"/>
  <c r="M102" i="12"/>
  <c r="M101" i="12" s="1"/>
  <c r="O102" i="12"/>
  <c r="Q102" i="12"/>
  <c r="Q101" i="12" s="1"/>
  <c r="V102" i="12"/>
  <c r="AE106" i="12"/>
  <c r="H62" i="1"/>
  <c r="V84" i="12" l="1"/>
  <c r="Q8" i="12"/>
  <c r="O222" i="13"/>
  <c r="O181" i="15"/>
  <c r="V8" i="16"/>
  <c r="Q8" i="19"/>
  <c r="F43" i="1"/>
  <c r="F44" i="1"/>
  <c r="G196" i="13"/>
  <c r="G133" i="13"/>
  <c r="O8" i="13"/>
  <c r="G114" i="14"/>
  <c r="I96" i="14"/>
  <c r="Q181" i="15"/>
  <c r="I181" i="15"/>
  <c r="G8" i="15"/>
  <c r="V160" i="17"/>
  <c r="O8" i="17"/>
  <c r="I8" i="17"/>
  <c r="G121" i="19"/>
  <c r="Q84" i="12"/>
  <c r="I84" i="12"/>
  <c r="O84" i="12"/>
  <c r="K75" i="12"/>
  <c r="Q75" i="12"/>
  <c r="I75" i="12"/>
  <c r="G8" i="12"/>
  <c r="V222" i="13"/>
  <c r="I196" i="13"/>
  <c r="O196" i="13"/>
  <c r="V105" i="13"/>
  <c r="I114" i="14"/>
  <c r="O114" i="14"/>
  <c r="Q96" i="14"/>
  <c r="K96" i="14"/>
  <c r="O8" i="14"/>
  <c r="I8" i="14"/>
  <c r="G151" i="15"/>
  <c r="O8" i="15"/>
  <c r="K126" i="16"/>
  <c r="Q126" i="16"/>
  <c r="I126" i="16"/>
  <c r="K115" i="16"/>
  <c r="G160" i="17"/>
  <c r="K76" i="21"/>
  <c r="Q76" i="21"/>
  <c r="I76" i="21"/>
  <c r="G71" i="21"/>
  <c r="F41" i="1"/>
  <c r="F42" i="1"/>
  <c r="F39" i="1"/>
  <c r="F62" i="1" s="1"/>
  <c r="G23" i="1" s="1"/>
  <c r="K8" i="12"/>
  <c r="V133" i="13"/>
  <c r="Q105" i="13"/>
  <c r="V8" i="14"/>
  <c r="K137" i="18"/>
  <c r="Q137" i="18"/>
  <c r="I137" i="18"/>
  <c r="K8" i="19"/>
  <c r="I8" i="19"/>
  <c r="G84" i="12"/>
  <c r="O75" i="12"/>
  <c r="K123" i="13"/>
  <c r="O96" i="14"/>
  <c r="K181" i="15"/>
  <c r="G8" i="16"/>
  <c r="AF224" i="16"/>
  <c r="F53" i="1"/>
  <c r="F54" i="1"/>
  <c r="G127" i="20"/>
  <c r="K84" i="12"/>
  <c r="V75" i="12"/>
  <c r="I8" i="12"/>
  <c r="O8" i="12"/>
  <c r="G222" i="13"/>
  <c r="I76" i="1" s="1"/>
  <c r="Q196" i="13"/>
  <c r="K196" i="13"/>
  <c r="K133" i="13"/>
  <c r="G105" i="13"/>
  <c r="V8" i="13"/>
  <c r="AF276" i="13"/>
  <c r="G231" i="14"/>
  <c r="I78" i="1" s="1"/>
  <c r="Q114" i="14"/>
  <c r="K114" i="14"/>
  <c r="K8" i="14"/>
  <c r="Q8" i="14"/>
  <c r="G181" i="15"/>
  <c r="O151" i="15"/>
  <c r="F49" i="1"/>
  <c r="F48" i="1"/>
  <c r="V126" i="16"/>
  <c r="V115" i="16"/>
  <c r="K8" i="16"/>
  <c r="Q160" i="17"/>
  <c r="I160" i="17"/>
  <c r="O160" i="17"/>
  <c r="V8" i="17"/>
  <c r="AF251" i="18"/>
  <c r="K128" i="18"/>
  <c r="K121" i="19"/>
  <c r="Q121" i="19"/>
  <c r="I121" i="19"/>
  <c r="V8" i="12"/>
  <c r="K222" i="13"/>
  <c r="Q222" i="13"/>
  <c r="I222" i="13"/>
  <c r="V196" i="13"/>
  <c r="Q133" i="13"/>
  <c r="I133" i="13"/>
  <c r="O133" i="13"/>
  <c r="V123" i="13"/>
  <c r="K105" i="13"/>
  <c r="K8" i="13"/>
  <c r="Q8" i="13"/>
  <c r="I8" i="13"/>
  <c r="F45" i="1"/>
  <c r="F46" i="1"/>
  <c r="V114" i="14"/>
  <c r="V96" i="14"/>
  <c r="V181" i="15"/>
  <c r="V151" i="15"/>
  <c r="K8" i="15"/>
  <c r="Q8" i="15"/>
  <c r="I8" i="15"/>
  <c r="O126" i="16"/>
  <c r="Q115" i="16"/>
  <c r="I115" i="16"/>
  <c r="O115" i="16"/>
  <c r="V108" i="16"/>
  <c r="Q8" i="16"/>
  <c r="I8" i="16"/>
  <c r="O8" i="16"/>
  <c r="K160" i="17"/>
  <c r="K8" i="17"/>
  <c r="Q8" i="17"/>
  <c r="K8" i="18"/>
  <c r="O103" i="19"/>
  <c r="M13" i="19"/>
  <c r="AF170" i="19"/>
  <c r="K8" i="20"/>
  <c r="Q8" i="20"/>
  <c r="I8" i="20"/>
  <c r="O8" i="21"/>
  <c r="V137" i="18"/>
  <c r="V128" i="18"/>
  <c r="Q8" i="18"/>
  <c r="I8" i="18"/>
  <c r="O8" i="18"/>
  <c r="V121" i="19"/>
  <c r="K103" i="19"/>
  <c r="Q103" i="19"/>
  <c r="I103" i="19"/>
  <c r="V8" i="19"/>
  <c r="O69" i="20"/>
  <c r="V8" i="20"/>
  <c r="G111" i="21"/>
  <c r="I82" i="1" s="1"/>
  <c r="Q101" i="21"/>
  <c r="I101" i="21"/>
  <c r="O101" i="21"/>
  <c r="V76" i="21"/>
  <c r="K8" i="21"/>
  <c r="Q8" i="21"/>
  <c r="I8" i="21"/>
  <c r="G180" i="22"/>
  <c r="I79" i="1" s="1"/>
  <c r="I17" i="1" s="1"/>
  <c r="V145" i="22"/>
  <c r="O124" i="22"/>
  <c r="O116" i="22"/>
  <c r="V8" i="22"/>
  <c r="O8" i="23"/>
  <c r="F52" i="1"/>
  <c r="F56" i="1"/>
  <c r="F58" i="1"/>
  <c r="F60" i="1"/>
  <c r="I60" i="1" s="1"/>
  <c r="K69" i="20"/>
  <c r="Q69" i="20"/>
  <c r="I69" i="20"/>
  <c r="G64" i="20"/>
  <c r="I73" i="1" s="1"/>
  <c r="Q111" i="21"/>
  <c r="I111" i="21"/>
  <c r="O111" i="21"/>
  <c r="K101" i="21"/>
  <c r="G76" i="21"/>
  <c r="I80" i="1" s="1"/>
  <c r="I18" i="1" s="1"/>
  <c r="V8" i="21"/>
  <c r="Q180" i="22"/>
  <c r="I180" i="22"/>
  <c r="O180" i="22"/>
  <c r="G145" i="22"/>
  <c r="I77" i="1" s="1"/>
  <c r="G8" i="22"/>
  <c r="O28" i="23"/>
  <c r="K8" i="23"/>
  <c r="Q8" i="23"/>
  <c r="I8" i="23"/>
  <c r="G60" i="1"/>
  <c r="O137" i="18"/>
  <c r="Q128" i="18"/>
  <c r="I128" i="18"/>
  <c r="O128" i="18"/>
  <c r="V121" i="18"/>
  <c r="V8" i="18"/>
  <c r="O121" i="19"/>
  <c r="G103" i="19"/>
  <c r="O8" i="19"/>
  <c r="V69" i="20"/>
  <c r="O8" i="20"/>
  <c r="K111" i="21"/>
  <c r="V101" i="21"/>
  <c r="O76" i="21"/>
  <c r="G8" i="21"/>
  <c r="AF198" i="22"/>
  <c r="K180" i="22"/>
  <c r="Q145" i="22"/>
  <c r="I145" i="22"/>
  <c r="O145" i="22"/>
  <c r="V133" i="22"/>
  <c r="V124" i="22"/>
  <c r="V116" i="22"/>
  <c r="Q8" i="22"/>
  <c r="I8" i="22"/>
  <c r="O8" i="22"/>
  <c r="K28" i="23"/>
  <c r="Q28" i="23"/>
  <c r="I28" i="23"/>
  <c r="V8" i="23"/>
  <c r="V180" i="22"/>
  <c r="K145" i="22"/>
  <c r="G116" i="22"/>
  <c r="K8" i="22"/>
  <c r="V28" i="23"/>
  <c r="I61" i="1"/>
  <c r="M28" i="23"/>
  <c r="M8" i="23"/>
  <c r="G28" i="23"/>
  <c r="I84" i="1" s="1"/>
  <c r="I20" i="1" s="1"/>
  <c r="G8" i="23"/>
  <c r="M133" i="22"/>
  <c r="M124" i="22"/>
  <c r="G133" i="22"/>
  <c r="G124" i="22"/>
  <c r="I72" i="1" s="1"/>
  <c r="M181" i="22"/>
  <c r="M180" i="22" s="1"/>
  <c r="M177" i="22"/>
  <c r="M176" i="22" s="1"/>
  <c r="M146" i="22"/>
  <c r="M145" i="22" s="1"/>
  <c r="M143" i="22"/>
  <c r="M142" i="22" s="1"/>
  <c r="M117" i="22"/>
  <c r="M116" i="22" s="1"/>
  <c r="M9" i="22"/>
  <c r="M8" i="22" s="1"/>
  <c r="AF130" i="21"/>
  <c r="M112" i="21"/>
  <c r="M111" i="21" s="1"/>
  <c r="M102" i="21"/>
  <c r="M101" i="21" s="1"/>
  <c r="M80" i="21"/>
  <c r="M76" i="21" s="1"/>
  <c r="M13" i="21"/>
  <c r="M8" i="21" s="1"/>
  <c r="M69" i="20"/>
  <c r="M8" i="20"/>
  <c r="G69" i="20"/>
  <c r="G8" i="20"/>
  <c r="AF133" i="20"/>
  <c r="G55" i="1" s="1"/>
  <c r="I55" i="1" s="1"/>
  <c r="M8" i="19"/>
  <c r="M165" i="19"/>
  <c r="M164" i="19" s="1"/>
  <c r="M125" i="19"/>
  <c r="M121" i="19" s="1"/>
  <c r="M108" i="19"/>
  <c r="M103" i="19" s="1"/>
  <c r="G8" i="19"/>
  <c r="M137" i="18"/>
  <c r="M121" i="18"/>
  <c r="G137" i="18"/>
  <c r="G121" i="18"/>
  <c r="G251" i="18" s="1"/>
  <c r="M246" i="18"/>
  <c r="M245" i="18" s="1"/>
  <c r="M129" i="18"/>
  <c r="M128" i="18" s="1"/>
  <c r="M9" i="18"/>
  <c r="M8" i="18" s="1"/>
  <c r="M8" i="17"/>
  <c r="G8" i="17"/>
  <c r="G197" i="17" s="1"/>
  <c r="AF197" i="17"/>
  <c r="G50" i="1" s="1"/>
  <c r="I50" i="1" s="1"/>
  <c r="M161" i="17"/>
  <c r="M160" i="17" s="1"/>
  <c r="M134" i="17"/>
  <c r="M133" i="17" s="1"/>
  <c r="M126" i="16"/>
  <c r="M108" i="16"/>
  <c r="G126" i="16"/>
  <c r="G108" i="16"/>
  <c r="M219" i="16"/>
  <c r="M218" i="16" s="1"/>
  <c r="M116" i="16"/>
  <c r="M115" i="16" s="1"/>
  <c r="M9" i="16"/>
  <c r="M8" i="16" s="1"/>
  <c r="AF259" i="15"/>
  <c r="G47" i="1" s="1"/>
  <c r="I47" i="1" s="1"/>
  <c r="M186" i="15"/>
  <c r="M181" i="15" s="1"/>
  <c r="M152" i="15"/>
  <c r="M151" i="15" s="1"/>
  <c r="M34" i="15"/>
  <c r="M8" i="15" s="1"/>
  <c r="M8" i="14"/>
  <c r="G8" i="14"/>
  <c r="G237" i="14" s="1"/>
  <c r="AF237" i="14"/>
  <c r="M115" i="14"/>
  <c r="M114" i="14" s="1"/>
  <c r="M97" i="14"/>
  <c r="M96" i="14" s="1"/>
  <c r="M272" i="13"/>
  <c r="M271" i="13" s="1"/>
  <c r="M225" i="13"/>
  <c r="M222" i="13" s="1"/>
  <c r="M197" i="13"/>
  <c r="M196" i="13" s="1"/>
  <c r="M134" i="13"/>
  <c r="M133" i="13" s="1"/>
  <c r="M129" i="13"/>
  <c r="M128" i="13" s="1"/>
  <c r="M126" i="13"/>
  <c r="M123" i="13" s="1"/>
  <c r="M106" i="13"/>
  <c r="M105" i="13" s="1"/>
  <c r="M103" i="13"/>
  <c r="M102" i="13" s="1"/>
  <c r="M15" i="13"/>
  <c r="M8" i="13" s="1"/>
  <c r="M75" i="12"/>
  <c r="G75" i="12"/>
  <c r="I70" i="1" s="1"/>
  <c r="AF106" i="12"/>
  <c r="M85" i="12"/>
  <c r="M84" i="12" s="1"/>
  <c r="M9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G53" i="1" l="1"/>
  <c r="I53" i="1" s="1"/>
  <c r="G54" i="1"/>
  <c r="I54" i="1" s="1"/>
  <c r="I71" i="1"/>
  <c r="I74" i="1"/>
  <c r="I75" i="1"/>
  <c r="G54" i="23"/>
  <c r="I83" i="1"/>
  <c r="I19" i="1" s="1"/>
  <c r="G170" i="19"/>
  <c r="G51" i="1"/>
  <c r="I51" i="1" s="1"/>
  <c r="G52" i="1"/>
  <c r="I52" i="1" s="1"/>
  <c r="G259" i="15"/>
  <c r="I69" i="1"/>
  <c r="G106" i="12"/>
  <c r="G45" i="1"/>
  <c r="I45" i="1" s="1"/>
  <c r="G46" i="1"/>
  <c r="I46" i="1" s="1"/>
  <c r="G59" i="1"/>
  <c r="I59" i="1" s="1"/>
  <c r="G58" i="1"/>
  <c r="I58" i="1" s="1"/>
  <c r="G43" i="1"/>
  <c r="I43" i="1" s="1"/>
  <c r="G44" i="1"/>
  <c r="I44" i="1" s="1"/>
  <c r="G49" i="1"/>
  <c r="I49" i="1" s="1"/>
  <c r="G48" i="1"/>
  <c r="I48" i="1" s="1"/>
  <c r="G41" i="1"/>
  <c r="I41" i="1" s="1"/>
  <c r="G42" i="1"/>
  <c r="I42" i="1" s="1"/>
  <c r="G39" i="1"/>
  <c r="G133" i="20"/>
  <c r="G57" i="1"/>
  <c r="I57" i="1" s="1"/>
  <c r="G56" i="1"/>
  <c r="I56" i="1" s="1"/>
  <c r="G130" i="21"/>
  <c r="G198" i="22"/>
  <c r="G224" i="16"/>
  <c r="G276" i="13"/>
  <c r="G62" i="1" l="1"/>
  <c r="G25" i="1" s="1"/>
  <c r="A27" i="1" s="1"/>
  <c r="A28" i="1" s="1"/>
  <c r="G28" i="1" s="1"/>
  <c r="G27" i="1" s="1"/>
  <c r="G29" i="1" s="1"/>
  <c r="I39" i="1"/>
  <c r="I62" i="1" s="1"/>
  <c r="I16" i="1"/>
  <c r="I21" i="1" s="1"/>
  <c r="I85" i="1"/>
  <c r="J84" i="1" l="1"/>
  <c r="J73" i="1"/>
  <c r="J81" i="1"/>
  <c r="J77" i="1"/>
  <c r="J69" i="1"/>
  <c r="J79" i="1"/>
  <c r="J80" i="1"/>
  <c r="J72" i="1"/>
  <c r="J71" i="1"/>
  <c r="J76" i="1"/>
  <c r="J75" i="1"/>
  <c r="J78" i="1"/>
  <c r="J70" i="1"/>
  <c r="J83" i="1"/>
  <c r="J82" i="1"/>
  <c r="J74" i="1"/>
  <c r="J60" i="1"/>
  <c r="J53" i="1"/>
  <c r="J43" i="1"/>
  <c r="J59" i="1"/>
  <c r="J46" i="1"/>
  <c r="J54" i="1"/>
  <c r="J61" i="1"/>
  <c r="J49" i="1"/>
  <c r="J51" i="1"/>
  <c r="J58" i="1"/>
  <c r="J44" i="1"/>
  <c r="J41" i="1"/>
  <c r="J47" i="1"/>
  <c r="J39" i="1"/>
  <c r="J62" i="1" s="1"/>
  <c r="J48" i="1"/>
  <c r="J56" i="1"/>
  <c r="J42" i="1"/>
  <c r="J45" i="1"/>
  <c r="J57" i="1"/>
  <c r="J52" i="1"/>
  <c r="J50" i="1"/>
  <c r="J55" i="1"/>
  <c r="J85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Darebnicek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<sst xmlns="http://schemas.openxmlformats.org/spreadsheetml/2006/main" count="7656" uniqueCount="1552">
  <si>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</si>
  <si>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</si>
  <si>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</si>
  <si>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</si>
  <si>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</si>
  <si>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</si>
  <si>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</si>
  <si>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</si>
  <si>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</si>
  <si>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</si>
  <si>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</si>
  <si>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</si>
  <si>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</si>
  <si>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</si>
  <si>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</si>
  <si>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</si>
  <si>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</si>
  <si>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</si>
  <si>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</si>
  <si>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</si>
  <si>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</si>
  <si>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</si>
  <si>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</si>
  <si>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</si>
  <si>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</si>
  <si>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</si>
  <si>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</si>
  <si>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</si>
  <si>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</si>
  <si>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</si>
  <si>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</si>
  <si>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</si>
  <si>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</si>
  <si>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</si>
  <si>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</si>
  <si>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</si>
  <si>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</si>
  <si>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</si>
  <si>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</si>
  <si>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</si>
  <si>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</si>
  <si>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</si>
  <si>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</si>
  <si>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HL2021-04</t>
  </si>
  <si>
    <t>Technická infrastruktura pro plochu bydlení v k.ú. Juřinka</t>
  </si>
  <si>
    <t>Město Valašské Meziříčí</t>
  </si>
  <si>
    <t>Náměstí 7/5</t>
  </si>
  <si>
    <t>Valašské Meziříčí-Valašské Meziříčí</t>
  </si>
  <si>
    <t>75701</t>
  </si>
  <si>
    <t>00304387</t>
  </si>
  <si>
    <t>CZ00304387</t>
  </si>
  <si>
    <t>Stavba</t>
  </si>
  <si>
    <t>Stavební objekt</t>
  </si>
  <si>
    <t>SO 01</t>
  </si>
  <si>
    <t>Příprava území</t>
  </si>
  <si>
    <t>01.1</t>
  </si>
  <si>
    <t>SO01 příprava území</t>
  </si>
  <si>
    <t>SO 02</t>
  </si>
  <si>
    <t>Komunikace a zpevněné plochy</t>
  </si>
  <si>
    <t>02.1</t>
  </si>
  <si>
    <t>SO02 komunikace a zpevněné plochy</t>
  </si>
  <si>
    <t>SO 03</t>
  </si>
  <si>
    <t>Vodovodní řád</t>
  </si>
  <si>
    <t>03.1</t>
  </si>
  <si>
    <t>SO03 prodloužení vodovodního řádu</t>
  </si>
  <si>
    <t>03.2</t>
  </si>
  <si>
    <t>SO03.1 vodovodní přípojky</t>
  </si>
  <si>
    <t>SO 04</t>
  </si>
  <si>
    <t>Kanalizace splašková</t>
  </si>
  <si>
    <t>04.1</t>
  </si>
  <si>
    <t>SO04 splašková kanalizace</t>
  </si>
  <si>
    <t>04.2</t>
  </si>
  <si>
    <t>SO04.1 odbočení spaškové kanalizace</t>
  </si>
  <si>
    <t>SO 05</t>
  </si>
  <si>
    <t>Kanalizace dešťová</t>
  </si>
  <si>
    <t>05.1</t>
  </si>
  <si>
    <t>SO05 dešťová kanalizace</t>
  </si>
  <si>
    <t>SO 06</t>
  </si>
  <si>
    <t>Rozvod plynu</t>
  </si>
  <si>
    <t>06.1</t>
  </si>
  <si>
    <t>SO06 STL plynovod</t>
  </si>
  <si>
    <t>06.2</t>
  </si>
  <si>
    <t>SO06.1 plynovodní přípojky</t>
  </si>
  <si>
    <t>SO 07</t>
  </si>
  <si>
    <t>Veřejné osvětlení</t>
  </si>
  <si>
    <t>07.1</t>
  </si>
  <si>
    <t>SO07 veřejné osvětlení</t>
  </si>
  <si>
    <t>SO 08</t>
  </si>
  <si>
    <t>Dětské hřiště</t>
  </si>
  <si>
    <t>08.1</t>
  </si>
  <si>
    <t>SO08 dětské hřiště</t>
  </si>
  <si>
    <t>VRN</t>
  </si>
  <si>
    <t>Vedlejší rozpočtové náklady</t>
  </si>
  <si>
    <t>00.1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</si>
  <si>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</si>
  <si>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</si>
  <si>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</si>
  <si>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</si>
  <si>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</si>
  <si>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</si>
  <si>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</si>
  <si>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</si>
  <si>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</si>
  <si>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</si>
  <si>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</si>
  <si>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</si>
  <si>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</si>
  <si>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</si>
  <si>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</si>
  <si>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</si>
  <si>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</si>
  <si>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</si>
  <si>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</si>
  <si>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</si>
  <si>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</si>
  <si>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</si>
  <si>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</si>
  <si>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</si>
  <si>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767</t>
  </si>
  <si>
    <t>Konstrukce zámečnické</t>
  </si>
  <si>
    <t>M21</t>
  </si>
  <si>
    <t>Elektromontáže</t>
  </si>
  <si>
    <t>M46</t>
  </si>
  <si>
    <t>Zemní práce při montážích</t>
  </si>
  <si>
    <t>M65</t>
  </si>
  <si>
    <t>Elektroinstalace a veřejné osvětlení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</si>
  <si>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</si>
  <si>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</si>
  <si>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</si>
  <si>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</si>
  <si>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</si>
  <si>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</si>
  <si>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</si>
  <si>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</si>
  <si>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</si>
  <si>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</si>
  <si>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</si>
  <si>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</si>
  <si>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</si>
  <si>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</si>
  <si>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</si>
  <si>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</si>
  <si>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</si>
  <si>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</si>
  <si>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</si>
  <si>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</si>
  <si>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</si>
  <si>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</si>
  <si>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</si>
  <si>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</si>
  <si>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</si>
  <si>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</si>
  <si>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</si>
  <si>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</si>
  <si>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</si>
  <si>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</si>
  <si>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112101101R00</t>
  </si>
  <si>
    <t>Kácení stromů listnatých_x000D_
 o průměru kmene přes 100 do 300 mm</t>
  </si>
  <si>
    <t>kus</t>
  </si>
  <si>
    <t>800-1</t>
  </si>
  <si>
    <t>RTS 21/ II</t>
  </si>
  <si>
    <t>RTS 20/ I</t>
  </si>
  <si>
    <t>Práce</t>
  </si>
  <si>
    <t>POL1_</t>
  </si>
  <si>
    <t>s odřezáním kmene a odvětvením, včetně případného odklizení kmene a větví na oddělené hromady na vzdálenost do 50 m nebo s naložením na dopravní prostředek,</t>
  </si>
  <si>
    <t>SPI</t>
  </si>
  <si>
    <t>SPU</t>
  </si>
  <si>
    <t>112111111R00</t>
  </si>
  <si>
    <t>Spálení větví stromů spálení větví všech druhů stromů o průměru kmene přes 100 mm na hromadách</t>
  </si>
  <si>
    <t>823-2</t>
  </si>
  <si>
    <t>RTS 21/ I</t>
  </si>
  <si>
    <t>o průměru kmene přes 10 cm na hromadách,</t>
  </si>
  <si>
    <t>Včetně likvidaci ohniště.</t>
  </si>
  <si>
    <t>POP</t>
  </si>
  <si>
    <t>112201101R00</t>
  </si>
  <si>
    <t>Odstranění pařezů pod úrovní terénu vykopáním_x000D_
 o průměru přes 100 do 300 mm</t>
  </si>
  <si>
    <t>s jejich vykopáním nebo vytrháním, s přesekáním kořenů a s případným nutným přemístěním pařezů na hromady do vzdálenosti do 50 m nebo s naložením na dopravní prostředek,</t>
  </si>
  <si>
    <t>Odkaz na mn. položky pořadí 1 : 24,00000</t>
  </si>
  <si>
    <t>VV</t>
  </si>
  <si>
    <t>112211111R00</t>
  </si>
  <si>
    <t>Spálení pařezů na hromadách průměr přes 100 do 300 mm</t>
  </si>
  <si>
    <t>Včetně:</t>
  </si>
  <si>
    <t>- vodorovné přemístění pařezů ze vzdálenosti do 20 m,</t>
  </si>
  <si>
    <t>- ukládání pařezů na ohništi,</t>
  </si>
  <si>
    <t>- udržování ohně,</t>
  </si>
  <si>
    <t>- likvidaci ohniště,</t>
  </si>
  <si>
    <t>- zajištění požární ochrany prostoru, v němž se spalování provádí.</t>
  </si>
  <si>
    <t>121101103R00</t>
  </si>
  <si>
    <t>Sejmutí ornice s přemístěním na vzdálenost přes 100 do 250 m</t>
  </si>
  <si>
    <t>m3</t>
  </si>
  <si>
    <t>nebo lesní půdy, s vodorovným přemístěním na hromady v místě upotřebení nebo na dočasné či trvalé skládky se složením</t>
  </si>
  <si>
    <t>5850*0,1</t>
  </si>
  <si>
    <t>122201101R00</t>
  </si>
  <si>
    <t>Odkopávky a  prokopávky nezapažené v hornině 3_x000D_
 do 100 m3</t>
  </si>
  <si>
    <t>s přehozením výkopku na vzdálenost do 3 m nebo s naložením na dopravní prostředek,</t>
  </si>
  <si>
    <t>případné sanace podloží, dle TZ : 0,5*4025,0</t>
  </si>
  <si>
    <t>122201109R00</t>
  </si>
  <si>
    <t>Odkopávky a  prokopávky nezapažené v hornině 3_x000D_
 příplatek k cenám za lepivost horniny</t>
  </si>
  <si>
    <t>Odkaz na mn. položky pořadí 6 : 2012,50000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</si>
  <si>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</si>
  <si>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</si>
  <si>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</si>
  <si>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</si>
  <si>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m_x000D_
 z horniny 1 až 4</t>
  </si>
  <si>
    <t>Odkaz na mn. položky pořadí 8 : 2012,50000*20</t>
  </si>
  <si>
    <t>162301411R00</t>
  </si>
  <si>
    <t>Vodorovné přemístění větví, kmenů, nebo pařezů kmenů stromů listnatých, průměru kmene přes 100 do 300 mm, na vzdálenost do 5 000 m</t>
  </si>
  <si>
    <t xml:space="preserve"> s naložením, složením a dopravou,</t>
  </si>
  <si>
    <t>Odkaz na mn. položky pořadí 3 : 24,00000</t>
  </si>
  <si>
    <t>162301421R00</t>
  </si>
  <si>
    <t>Vodorovné přemístění větví, kmenů, nebo pařezů pařezů, průměru kmene přes 100 do 300 mm, na vzdálenost do 5 000 m</t>
  </si>
  <si>
    <t>Odkaz na mn. položky pořadí 10 : 24,00000</t>
  </si>
  <si>
    <t>171201201R00</t>
  </si>
  <si>
    <t>Uložení sypaniny na dočasnou skládku tak, že na 1 m2 plochy připadá přes 2 m3 výkopku nebo ornice</t>
  </si>
  <si>
    <t>Odkaz na mn. položky pořadí 8 : 2012,50000</t>
  </si>
  <si>
    <t>181305111R00</t>
  </si>
  <si>
    <t>Převrstvení ornice na skládce převrstvení ornice na skládce</t>
  </si>
  <si>
    <t>823-1</t>
  </si>
  <si>
    <t>Odkaz na mn. položky pořadí 5 : 585,00000</t>
  </si>
  <si>
    <t>184807111R00</t>
  </si>
  <si>
    <t>Ochrana stromu bedněním zřízení bednění</t>
  </si>
  <si>
    <t>m2</t>
  </si>
  <si>
    <t>před poškozením stavebním provozem,</t>
  </si>
  <si>
    <t>Včetně řeziva.</t>
  </si>
  <si>
    <t>4,0*19</t>
  </si>
  <si>
    <t>184807112R00</t>
  </si>
  <si>
    <t>Ochrana stromu bedněním odstranění bednění</t>
  </si>
  <si>
    <t>Odkaz na mn. položky pořadí 14 : 76,00000</t>
  </si>
  <si>
    <t>199000005R00</t>
  </si>
  <si>
    <t>Poplatky za skládku zeminy 1- 4, skupina 17 05 04 z Katalogu odpadů</t>
  </si>
  <si>
    <t>t</t>
  </si>
  <si>
    <t>Odkaz na mn. položky pořadí 8 : 2012,50000*2</t>
  </si>
  <si>
    <t>111111000</t>
  </si>
  <si>
    <t>Označení hranic jednotlivých parcel, včetně ochrany značek před poškozením po celou dobu výstavby</t>
  </si>
  <si>
    <t>soubor</t>
  </si>
  <si>
    <t>Vlastní</t>
  </si>
  <si>
    <t>Indiv</t>
  </si>
  <si>
    <t>111111001</t>
  </si>
  <si>
    <t>Provedení geologického průzkumu s vyhodnocením</t>
  </si>
  <si>
    <t>111111002</t>
  </si>
  <si>
    <t>Zkoušky únosnosti pláně</t>
  </si>
  <si>
    <t xml:space="preserve">ks    </t>
  </si>
  <si>
    <t>111111003</t>
  </si>
  <si>
    <t>Provedení geotechnického průzkumu</t>
  </si>
  <si>
    <t>kompl.</t>
  </si>
  <si>
    <t>561301112R00</t>
  </si>
  <si>
    <t>Stabilizace podkladu hydraulickými pojivy tloušťky 150 mm</t>
  </si>
  <si>
    <t>822-1</t>
  </si>
  <si>
    <t>Rozrušení pláně dozerem. Pokládka pojiva. Zafrézování pojiva do podkladu. Úprava pláně do požadované nivelety. Zhutnění pláně. Bez dodávky pojiva.</t>
  </si>
  <si>
    <t>Chodníky</t>
  </si>
  <si>
    <t>561301119R00</t>
  </si>
  <si>
    <t>Stabilizace podkladu hydraulickými pojivy tloušťky 500 mm</t>
  </si>
  <si>
    <t>Komunikace asfaltová</t>
  </si>
  <si>
    <t>zpevněná plocha K2 : 4025</t>
  </si>
  <si>
    <t>564871111R00</t>
  </si>
  <si>
    <t>Podklad ze štěrkodrti s rozprostřením a zhutněním frakce 0-63 mm, tloušťka po zhutnění 250 mm</t>
  </si>
  <si>
    <t>sanace podloží, dle TZ : 4025</t>
  </si>
  <si>
    <t>567142115R00</t>
  </si>
  <si>
    <t>Podklad z kameniva zpevněného cementem SC C8/10, tloušťka po zhutnění 250 mm</t>
  </si>
  <si>
    <t>bez dilatačních spár, s rozprostřením a zhutněním, ošetřením povrchu podkladu vodou</t>
  </si>
  <si>
    <t>998222011R00</t>
  </si>
  <si>
    <t>Přesun hmot pozemních komunikací, kryt z kameniva jakékoliv délky objektu</t>
  </si>
  <si>
    <t>Přesun hmot</t>
  </si>
  <si>
    <t>POL7_</t>
  </si>
  <si>
    <t>vodorovně do 200 m</t>
  </si>
  <si>
    <t>SUM</t>
  </si>
  <si>
    <t>END</t>
  </si>
  <si>
    <t>větev A : 4,0*2*(0,31/2*2,91+0,18/2*3,79+0,18/2*17,22+0,35/2*55,12+(0,35+0,31)/2*26+0,31/2*29,06+0,1/2*28,18+(0,1+0,07)/2*10,5+(0,07+1,11)/2*50,0+(1,11+1,27)/2*6,0+(1,27+0,76)/2*12,0+(0,76+0,21)/2*10,0+0,21/2*20,44+0,31/2*1,39)</t>
  </si>
  <si>
    <t>větev A1 : 4,0*2*(0,31/2*1,41+0,08/2*6,83+(0,08+0,01)/2*24,0+(0,01+0,51)/2*13,0)</t>
  </si>
  <si>
    <t>chodníky - včetně chodníků v rámci SO08 : 115,5</t>
  </si>
  <si>
    <t>Odkaz na mn. položky pořadí 1 : 822,35720</t>
  </si>
  <si>
    <t>131201110R00</t>
  </si>
  <si>
    <t>Hloubení nezapažených jam a zářezů do 50 m3, v hornině 3, hloubení strojně</t>
  </si>
  <si>
    <t>Kalkul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</si>
  <si>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</si>
  <si>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podzemní kontejnery : 36,0</t>
  </si>
  <si>
    <t>131201119R00</t>
  </si>
  <si>
    <t xml:space="preserve">Hloubení nezapažených jam a zářezů příplatek za lepivost, v hornině 3,  </t>
  </si>
  <si>
    <t>Odkaz na mn. položky pořadí 3 : 36,00000</t>
  </si>
  <si>
    <t>132201112R00</t>
  </si>
  <si>
    <t>Hloubení rýh šířky do 60 cm nad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</si>
  <si>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</si>
  <si>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větev A : 333,5*2*0,5*0,5</t>
  </si>
  <si>
    <t>větev A1 : 108,0*2*0,5*0,5</t>
  </si>
  <si>
    <t>132201119R00</t>
  </si>
  <si>
    <t xml:space="preserve">Hloubení rýh šířky do 60 cm příplatek za lepivost, v hornině 3,  </t>
  </si>
  <si>
    <t>Odkaz na mn. položky pořadí 5 : 220,75000</t>
  </si>
  <si>
    <t>Odkaz na mn. položky pořadí 9 : 399,41720*-1</t>
  </si>
  <si>
    <t>Odkaz na mn. položky pořadí 11 : 31,47611*-1</t>
  </si>
  <si>
    <t>Odkaz na mn. položky pořadí 7 : 648,21389*20</t>
  </si>
  <si>
    <t>171102111R00</t>
  </si>
  <si>
    <t>Uložení sypaniny do zhutněných násypů dálnic a let z hornin nesoudržných sypkých_x000D_
 v aktivní zóně</t>
  </si>
  <si>
    <t>s rozprostřením sypaniny ve vrstvách, s hrubým urovnáním a uzavřením povrchu násypu,</t>
  </si>
  <si>
    <t>Násypy mezi skladbou komunikací a zemní plání</t>
  </si>
  <si>
    <t xml:space="preserve">vyrovnání nivelety komunikací : </t>
  </si>
  <si>
    <t>větev A : 4,0*2*(0,01/2*(0,09+0,21)+0,05/2*(4,78+7,88)+0,01/2*(0,94+2,82)+0,35/2*34,06+(0,35+0,22)/2*5,5+(0,22+0,36)/2*3,0+0,36/2*1,61)</t>
  </si>
  <si>
    <t>větev A1 : 4,0*2*(0,35/2*1,59+(0,35+0,24)/2*4,0+(0,24+0,33)/2*29,0+0,33/2*28,17)</t>
  </si>
  <si>
    <t>chodníky : 212,25</t>
  </si>
  <si>
    <t>Odkaz na mn. položky pořadí 7 : 648,21389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</si>
  <si>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</si>
  <si>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</si>
  <si>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</si>
  <si>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Odkaz na mn. položky pořadí 4 : 36,00000</t>
  </si>
  <si>
    <t>-pi*0,6^2*2,0*2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</si>
  <si>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</si>
  <si>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</si>
  <si>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</si>
  <si>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Odkaz na mn. položky pořadí 16 : 730,00000</t>
  </si>
  <si>
    <t>181006114R00</t>
  </si>
  <si>
    <t>Rozprostření zemin schopných zúrodnění sklon svahu do 1:5, tloušťka přes 200 do 300 mm</t>
  </si>
  <si>
    <t>v rovině a ve sklonu do 1:5</t>
  </si>
  <si>
    <t>ve sklonu přes 1:5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</si>
  <si>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</si>
  <si>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</si>
  <si>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</si>
  <si>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182001111R00</t>
  </si>
  <si>
    <t>Plošná úprava terénu při nerovnostech terénu přes 50 do 100 mm, v rovině nebo na svahu do 1:5</t>
  </si>
  <si>
    <t>s urovnáním povrchu, bez doplnění ornice, v hornině 1 až 4,</t>
  </si>
  <si>
    <t>Odkaz na mn. položky pořadí 14 : 730,00000</t>
  </si>
  <si>
    <t>185803111R00</t>
  </si>
  <si>
    <t>Ošetření trávníku v rovině nebo na svahu do 1:5</t>
  </si>
  <si>
    <t>bez ohledu na způsob založení, tj. pokosení se shrabáním, naložením shrabků na dopravní prostředek s odvezením do 20 km a se složením,</t>
  </si>
  <si>
    <t>Odkaz na mn. položky pořadí 7 : 648,21389*2</t>
  </si>
  <si>
    <t>181101102R01</t>
  </si>
  <si>
    <t>Úprava pláně v zářezech v hor. 1-4, se zhutněním, chodníky min. 30MPa</t>
  </si>
  <si>
    <t>zpevněná plocha K1 : 2065</t>
  </si>
  <si>
    <t>181101102R02</t>
  </si>
  <si>
    <t>v hor. 1-4, se zhutněním, asfaltové komunikace min. 45MPa</t>
  </si>
  <si>
    <t>00572410R</t>
  </si>
  <si>
    <t>směs travní parková, pro mírnou zátěž</t>
  </si>
  <si>
    <t>kg</t>
  </si>
  <si>
    <t>SPCM</t>
  </si>
  <si>
    <t>Specifikace</t>
  </si>
  <si>
    <t>POL3_</t>
  </si>
  <si>
    <t>Odkaz na mn. položky pořadí 12 : 730,00000*0,015</t>
  </si>
  <si>
    <t>58337344R</t>
  </si>
  <si>
    <t>štěrkopísek frakce 0,0 až 32,0 mm; třída B</t>
  </si>
  <si>
    <t>Odkaz na mn. položky pořadí 11 : 31,47611*1,8</t>
  </si>
  <si>
    <t>58344197R</t>
  </si>
  <si>
    <t>štěrkodrť frakce 0,0 až 63,0 mm; třída A</t>
  </si>
  <si>
    <t>Pro podsypy v komunikacích</t>
  </si>
  <si>
    <t>Odkaz na mn. položky pořadí 9 : 399,41720*1,8</t>
  </si>
  <si>
    <t>Zkoušky únosnosti podkladních vrstev</t>
  </si>
  <si>
    <t>212572111R00</t>
  </si>
  <si>
    <t>Lože pro trativody ze štěrkopísku tříděného</t>
  </si>
  <si>
    <t>800-2</t>
  </si>
  <si>
    <t>Včetně vyčištění dna rýh.</t>
  </si>
  <si>
    <t>větev A : 333,5*2*0,5*0,1</t>
  </si>
  <si>
    <t>větev A1 : 108,0*2*0,5*0,1</t>
  </si>
  <si>
    <t>212571111R00</t>
  </si>
  <si>
    <t>Výplň trativodů štěrkopískem, tříděným</t>
  </si>
  <si>
    <t>do rýh bez zhutnění s úpravou povrchu výplně,</t>
  </si>
  <si>
    <t>větev A : 333,5*2*0,5*0,4</t>
  </si>
  <si>
    <t>větev A1 : 108,0*2*0,5*0,4</t>
  </si>
  <si>
    <t>212753114R00</t>
  </si>
  <si>
    <t>Plastové drenážní trubky montáž ohebné plastové drenážní trubky do rýhy, DN 100, bez lože</t>
  </si>
  <si>
    <t>m</t>
  </si>
  <si>
    <t>827-1</t>
  </si>
  <si>
    <t>větev A : 333,5*2</t>
  </si>
  <si>
    <t>větev A1 : 108,0*2</t>
  </si>
  <si>
    <t>28611223.AR</t>
  </si>
  <si>
    <t>trubka plastová drenážní PVC; ohebná; perforovaná po celém obvodu; DN 100,0 mm</t>
  </si>
  <si>
    <t>Odkaz na mn. položky pořadí 26 : 883,00000*1,1</t>
  </si>
  <si>
    <t>333333001</t>
  </si>
  <si>
    <t>Osazení podzemního kontejneru</t>
  </si>
  <si>
    <t>333333002</t>
  </si>
  <si>
    <t>Polopodzemní kontejner, objem 1,5m3, dle PD</t>
  </si>
  <si>
    <t>452311141R00</t>
  </si>
  <si>
    <t>Podkladní a zajišťovací konstrukce z betonu desky pod potrubí, stoky a drobné objekty , z betonu prostého třídy C 16/20</t>
  </si>
  <si>
    <t>z cementu portlandského nebo struskoportlandského, v otevřeném výkopu,</t>
  </si>
  <si>
    <t>pod podzemní kontejnery, vč. výztuže : 1,5</t>
  </si>
  <si>
    <t>564851111R00</t>
  </si>
  <si>
    <t>Podklad ze štěrkodrti s rozprostřením a zhutněním frakce 0-63 mm, tloušťka po zhutnění 150 mm</t>
  </si>
  <si>
    <t>2700</t>
  </si>
  <si>
    <t>564861111R00</t>
  </si>
  <si>
    <t>Podklad ze štěrkodrti s rozprostřením a zhutněním frakce 0-63 mm, tloušťka po zhutnění 200 mm</t>
  </si>
  <si>
    <t>komunikace ŠD 0-32 : 4025,0</t>
  </si>
  <si>
    <t>komunikace ŠD 0-63 : 4025,0</t>
  </si>
  <si>
    <t>chodníky ŠD 0-32 - včetně chodníků v rámci SO08 : 2065,0</t>
  </si>
  <si>
    <t>podzemní kontejnery ŠD 0-32 : 24,0</t>
  </si>
  <si>
    <t>vjezdy : -5,6*1,5*21</t>
  </si>
  <si>
    <t>565151211R00</t>
  </si>
  <si>
    <t>Podklad z kameniva obaleného asfaltem ACP 16+ až ACP 22+, v pruhu šířky přes 3 m, třídy 1, tloušťka po zhutnění 70 mm</t>
  </si>
  <si>
    <t>s rozprostřením a zhutněním</t>
  </si>
  <si>
    <t>Odkaz na mn. položky pořadí 38 : 2700,00000</t>
  </si>
  <si>
    <t>čerpací stanice : 76,0</t>
  </si>
  <si>
    <t>vjezdy : 5,6*1,5*21</t>
  </si>
  <si>
    <t>569903311R00</t>
  </si>
  <si>
    <t>Zřízení zemních krajnic z hornin jakékoliv třídy se zhutněním</t>
  </si>
  <si>
    <t>573111114R00</t>
  </si>
  <si>
    <t>Postřik živičný infiltrační s posypem kamenivem v množství 2 kg/m2</t>
  </si>
  <si>
    <t>z asfaltu silničního</t>
  </si>
  <si>
    <t>Hodnota z bývalého odkazu. : 2700</t>
  </si>
  <si>
    <t>573211111R00</t>
  </si>
  <si>
    <t>Postřik živičný spojovací bez posypu kamenivem z asfaltu silničního, v množství od 0,5 do 0,7 kg/m2</t>
  </si>
  <si>
    <t>Odkaz na mn. položky pořadí 37 : 2700,00000</t>
  </si>
  <si>
    <t>577132111R00</t>
  </si>
  <si>
    <t>Beton asfaltový s rozprostřením a zhutněním v pruhu šířky přes 3 m, ACO 11+, tloušťky 40 mm, plochy přes 1000 m2</t>
  </si>
  <si>
    <t>Odkaz na mn. položky pořadí 34 : 2700,00000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</si>
  <si>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</si>
  <si>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</si>
  <si>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</si>
  <si>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chodníky - včetně chodníků v rámci SO08 : 1415</t>
  </si>
  <si>
    <t>Odkaz na mn. položky pořadí 41 : 276,40000*-1</t>
  </si>
  <si>
    <t>596215040R00</t>
  </si>
  <si>
    <t>Kladení zámkové dlažby do drtě tloušťka dlažby 80 mm, tloušťka lože 40 mm</t>
  </si>
  <si>
    <t>SO 02.1 kontejnerové stanoviště : 24,0</t>
  </si>
  <si>
    <t>596291111R00</t>
  </si>
  <si>
    <t>Řezání zámkové dlažby tloušťky 60 mm</t>
  </si>
  <si>
    <t>596291113R00</t>
  </si>
  <si>
    <t>Řezání zámkové dlažby tloušťky 80 mm</t>
  </si>
  <si>
    <t>59245110R</t>
  </si>
  <si>
    <t>dlažba betonová dvouvrstvá, skladebná; obdélník; šedá; l = 200 mm; š = 100 mm; tl. 60,0 mm</t>
  </si>
  <si>
    <t>Odkaz na mn. položky pořadí 40 : 1138,60000*1,1</t>
  </si>
  <si>
    <t>Odkaz na mn. položky pořadí 45 : 12,93600*-1</t>
  </si>
  <si>
    <t>592451151R</t>
  </si>
  <si>
    <t>dlažba betonová dvouvrstvá, skladebná; obdélník; dlaždice pro nevidomé; červená; l = 200 mm; š = 100 mm; tl. 60,0 mm</t>
  </si>
  <si>
    <t>4,9*0,4*6*1,1</t>
  </si>
  <si>
    <t>592451158R</t>
  </si>
  <si>
    <t>dlažba betonová dvouvrstvá, skladebná; obdélník; dlaždice pro nevidomé; červená; l = 200 mm; š = 100 mm; tl. 80,0 mm</t>
  </si>
  <si>
    <t>vjezdy : 5,6*0,4*21*1,1</t>
  </si>
  <si>
    <t>592451170R</t>
  </si>
  <si>
    <t>dlažba betonová dvouvrstvá; obdélník; šedá; l = 200 mm; š = 100 mm; tl. 80,0 mm</t>
  </si>
  <si>
    <t>Odkaz na mn. položky pořadí 41 : 276,40000*1,1</t>
  </si>
  <si>
    <t>Odkaz na mn. položky pořadí 46 : 51,74400*-1</t>
  </si>
  <si>
    <t>895941311R00</t>
  </si>
  <si>
    <t>Zřízení vpusti kanalizační uliční z betonových dílců_x000D_
 typ UVB - 50</t>
  </si>
  <si>
    <t>včetně zřízení lože ze štěrkopísku,</t>
  </si>
  <si>
    <t>899203111R00</t>
  </si>
  <si>
    <t>Osazení mříží litinových o hmotnost jednotlivě přes 100  do 150 kg</t>
  </si>
  <si>
    <t>včetně rámů a košů na bahno,</t>
  </si>
  <si>
    <t>Odkaz na mn. položky pořadí 48 : 23,00000</t>
  </si>
  <si>
    <t>55340394R</t>
  </si>
  <si>
    <t>rám s mříží uliční vpusti; rozměr 500/500 mm; zatížení 40 t</t>
  </si>
  <si>
    <t>55343920R</t>
  </si>
  <si>
    <t>koš kalový; pozink; kruhový; d = 385 mm; h = 600 mm</t>
  </si>
  <si>
    <t>Odkaz na mn. položky pořadí 55 : 23,00000</t>
  </si>
  <si>
    <t>59223869R</t>
  </si>
  <si>
    <t>TBV-Q 45/6 VP</t>
  </si>
  <si>
    <t>592238712R</t>
  </si>
  <si>
    <t>skruž betonová uliční vpusti, středová; kruhová; l = 295 mm; d = 450 mm</t>
  </si>
  <si>
    <t>Odkaz na mn. položky pořadí 50 : 23,00000</t>
  </si>
  <si>
    <t>592238715R</t>
  </si>
  <si>
    <t>skruž betonová uliční vpusti; s otvorem DN 150 mm PVC; kruhová; l = 450 mm; d = 450 mm</t>
  </si>
  <si>
    <t>Odkaz na mn. položky pořadí 53 : 23,00000</t>
  </si>
  <si>
    <t>592238720R</t>
  </si>
  <si>
    <t>dno uliční vpusti beton; Di = 450,0 mm; h = 240 mm; t = 50 mm; s kalištěm; beton C 40/50</t>
  </si>
  <si>
    <t>Odkaz na mn. položky pořadí 54 : 23,00000</t>
  </si>
  <si>
    <t>914001111R00</t>
  </si>
  <si>
    <t xml:space="preserve">Osazení a montáž svislých dopravních značek sloupek, do betonového základu,  </t>
  </si>
  <si>
    <t>915711111RT1</t>
  </si>
  <si>
    <t>Vodorovné značení krytů stříkané barvou, bílou, dělicích čar šířky 120 mm</t>
  </si>
  <si>
    <t>915711111RT2</t>
  </si>
  <si>
    <t>Vodorovné značení krytů stříkané barvou, žlutou, dělicích čar šířky 120 mm</t>
  </si>
  <si>
    <t>915721111RT1</t>
  </si>
  <si>
    <t>Vodorovné značení krytů stříkané barvou, bílou, stopčar, zeber, stínů, šipek, nápisů, přechodů apod.</t>
  </si>
  <si>
    <t>915791111R00</t>
  </si>
  <si>
    <t>Předznačení pro vodorovné značení pro dělící čáry, vodící proužky</t>
  </si>
  <si>
    <t>stříkané barvou nebo prováděné z nátěrových hmot</t>
  </si>
  <si>
    <t>dělící čáry : 441,5</t>
  </si>
  <si>
    <t>značení u kontejnerů : 20,0</t>
  </si>
  <si>
    <t>915791112R00</t>
  </si>
  <si>
    <t xml:space="preserve">Předznačení pro vodorovné značení pro stopčáry, zebry,stíny, šipky, nápisy, přechody </t>
  </si>
  <si>
    <t>919735112R00</t>
  </si>
  <si>
    <t>Řezání stávajících krytů nebo podkladů živičných, hloubky přes 50 do 100 mm</t>
  </si>
  <si>
    <t>včetně spotřeby vody</t>
  </si>
  <si>
    <t>917862111R01</t>
  </si>
  <si>
    <t>Osazení stojat. obrub.bet. s opěrou,lože z C 16/20</t>
  </si>
  <si>
    <t>Montáž obrubníků, včetně betonového lože</t>
  </si>
  <si>
    <t>silniční : 907</t>
  </si>
  <si>
    <t>chodníkové : 888</t>
  </si>
  <si>
    <t>40444973.AR</t>
  </si>
  <si>
    <t>značka dopravní silniční svislá; upravující přednost P2; tvar čtverec; 500 mm; štít z pozink.plechu s dvoj.ohybem,retroref.folie II.tř.; záruka 10 let</t>
  </si>
  <si>
    <t>40445000.AR</t>
  </si>
  <si>
    <t>značka dopravní silniční svislá; upravující přenost P6; tvar osmiúhelník; 700 mm; štít z pozink.plechu s dvoj.ohybem,retroref.folie II.tř.; záruka 10 let</t>
  </si>
  <si>
    <t>40445024.AR</t>
  </si>
  <si>
    <t>značka dopravní silniční svislá; zákazová B1-B34; tvar kruh; 700 mm; štít z pozink.plechu s dvoj.ohybem,retroref.folie II.tř.; záruka 10 let</t>
  </si>
  <si>
    <t>59217003R</t>
  </si>
  <si>
    <t>obrubník parkový materiál beton; l = 1000,0 mm; š = 80,0 mm; h = 250,0 mm; barva přírodní</t>
  </si>
  <si>
    <t>888*1,1</t>
  </si>
  <si>
    <t>59217010R</t>
  </si>
  <si>
    <t>obrubník silniční materiál beton; l = 1000,0 mm; š = 150,0 mm; h = 250,0 mm; barva přírodní</t>
  </si>
  <si>
    <t>907*1,1</t>
  </si>
  <si>
    <t>Odkaz na mn. položky pořadí 69 : 143,88000*-1</t>
  </si>
  <si>
    <t>Odkaz na mn. položky pořadí 70 : 33,00000*-1</t>
  </si>
  <si>
    <t>Odkaz na mn. položky pořadí 71 : 33,00000*-1</t>
  </si>
  <si>
    <t>59217020R</t>
  </si>
  <si>
    <t>obrubník silniční nájezdový; materiál beton; l = 1000,0 mm; š = 148,5 mm; h = 145,0 mm; barva přírodní</t>
  </si>
  <si>
    <t>(4,0*21+3,3*5+13,4+6,9+10,0)*1,1</t>
  </si>
  <si>
    <t>59217021R</t>
  </si>
  <si>
    <t>obrubník silniční přechodový pravý; materiál beton; l = 975,0 mm; š = 150,0 mm; výškový rozsah h = 145 až 250 mm; barva přírodní</t>
  </si>
  <si>
    <t>30*1,1</t>
  </si>
  <si>
    <t>59217022R</t>
  </si>
  <si>
    <t>obrubník silniční přechodový levý; materiál beton; l = 975,0 mm; š = 150,0 mm; výškový rozsah h = 145 až 250 mm; barva přírodní</t>
  </si>
  <si>
    <t>998225111R00</t>
  </si>
  <si>
    <t>Přesun hmot komunikací a letišť, kryt živičný jakékoliv délky objektu</t>
  </si>
  <si>
    <t>131201111R00</t>
  </si>
  <si>
    <t>Hloubení nezapažených jam a zářezů do 100 m3, v hornině 3, hloubení strojně</t>
  </si>
  <si>
    <t>startovací jámy pro protlaky řadu V1, V2 a V3 : 3*(4,0*2,5*1,8)</t>
  </si>
  <si>
    <t>Odkaz na mn. položky pořadí 1 : 54,00000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</si>
  <si>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</si>
  <si>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</si>
  <si>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</si>
  <si>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Řad V : 0,8*(1,5*58+(1,5+1,71)/2*59,5+(1,71+1,86)/2*34,5+(1,86+1,82)/2*19,0+(1,82+1,79)/2*21,0+(1,79+1,73)/2*56,0+(1,73+1,6)/2*24,0)</t>
  </si>
  <si>
    <t>Řad V1 : 0,8*((1,66+1,6)/2*4,0+(1,6+1,59)/2*4,0+1,59*0,5+(1,59+1,53)/2*15,0+(1,53+1,57)/2*5,5+1,57*0,5+(1,57+1,69)/2*15,5+(1,69+1,62)/2*7,5+1,62*0,5+(1,62+1,52)/2*11,5+(1,52+1,38)/2*11,0+(1,38+1,37)/2*0,5+(1,37+1,31)/2*5,0+(1,31+1,5)/2*7,0)</t>
  </si>
  <si>
    <t>Řad V2 : 0,8*((1,43+1,37)/2*2,6+(1,37+1,34)/2*2,0+(1,34+1,32)/2*2,5+(1,32+1,31)/2*0,5+(1,31+1,17)/2*14,5+(1,17+1,36)/2*11,5+(1,36+1,37)/2*0,5+(1,37+1,63)/2*15,0+(1,63+1,64)/2*0,5+(1,64+1,68)/2*6,5+(1,68+1,64)/2*3,0+(1,64+1,5)/2*9,0)</t>
  </si>
  <si>
    <t>Řad V3 : 0,8*((1,74+1,59)/2*3,2+(1,59+1,37)/2*4,5+(1,37+1,28)/2*2,0+1,28*0,5+1,28*9,5+(1,28+1,14)/2*12,0+(1,14+1,1)/2*4,0+(1,1+1,08)/2*2,0+(1,08+1,2)/2*16,0+(1,2+1,35)/2*5,0)</t>
  </si>
  <si>
    <t>132201219R00</t>
  </si>
  <si>
    <t xml:space="preserve">Hloubení rýh šířky přes 60 do 200 cm příplatek za lepivost, v hornině 3,  </t>
  </si>
  <si>
    <t>Odkaz na mn. položky pořadí 3 : 609,26240</t>
  </si>
  <si>
    <t>141721102R00</t>
  </si>
  <si>
    <t>Řízené protlačení a vtažení trub PE v hornině 1 - 4 průměru do 160 mm</t>
  </si>
  <si>
    <t>Horizontálně řízené vrtání, vtažení potrubí na principu rozplavování a rozrušování zeminy pomocí vysokotlaké směsi vody a bentonitu. Případné svařování vtahovaného potrubí.</t>
  </si>
  <si>
    <t>Protlaky řadu V1, V2 a V3 : 12,0+9,1+10,5</t>
  </si>
  <si>
    <t>151101101R00</t>
  </si>
  <si>
    <t>Zřízení pažení a rozepření stěn rýh příložné  pro jakoukoliv mezerovitost, hloubky do 2 m</t>
  </si>
  <si>
    <t>pro podzemní vedení pro všechny šířky rýhy,</t>
  </si>
  <si>
    <t>Řad V : 2*(1,5*58+(1,5+1,71)/2*59,5+(1,71+1,86)/2*34,5+(1,86+1,82)/2*19,0+(1,82+1,79)/2*21,0+(1,79+1,73)/2*56,0+(1,73+1,6)/2*24,0)</t>
  </si>
  <si>
    <t>Řad V1 : 2*((1,66+1,6)/2*4,0+(1,6+1,59)/2*4,0+1,59*0,5+(1,59+1,53)/2*15,0+(1,53+1,57)/2*5,5+1,57*0,5+(1,57+1,69)/2*15,5+(1,69+1,62)/2*7,5+1,62*0,5+(1,62+1,52)/2*11,5+(1,52+1,38)/2*11,0+(1,38+1,37)/2*0,5+(1,37+1,31)/2*5,0+(1,31+1,5)/2*7,0)</t>
  </si>
  <si>
    <t>Řad V2 : 2*((1,43+1,37)/2*2,6+(1,37+1,34)/2*2,0+(1,34+1,32)/2*2,5+(1,32+1,31)/2*0,5+(1,31+1,17)/2*14,5+(1,17+1,36)/2*11,5+(1,36+1,37)/2*0,5+(1,37+1,63)/2*15,0+(1,63+1,64)/2*0,5+(1,64+1,68)/2*6,5+(1,68+1,64)/2*3,0+(1,64+1,5)/2*9,0)</t>
  </si>
  <si>
    <t>Řad V3 : 2*((1,74+1,59)/2*3,2+(1,59+1,37)/2*4,5+(1,37+1,28)/2*2,0+1,28*0,5+1,28*9,5+(1,28+1,14)/2*12,0+(1,14+1,1)/2*4,0+(1,1+1,08)/2*2,0+(1,08+1,2)/2*16,0+(1,2+1,35)/2*5,0)</t>
  </si>
  <si>
    <t>startovací jámy pro protlaky řadu V1, V2 a V3 : 3*(4,0*1,8)*2</t>
  </si>
  <si>
    <t>151101111R00</t>
  </si>
  <si>
    <t>Odstranění pažení a rozepření rýh příložné , hloubky do 2 m</t>
  </si>
  <si>
    <t>pro podzemní vedení s uložením materiálu na vzdálenost do 3 m od kraje výkopu,</t>
  </si>
  <si>
    <t>Odkaz na mn. položky pořadí 6 : 1566,35600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</si>
  <si>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</si>
  <si>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</si>
  <si>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</si>
  <si>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162201102R00</t>
  </si>
  <si>
    <t>Vodorovné přemístění výkopku z horniny 1 až 4, na vzdálenost přes 20  do 50 m</t>
  </si>
  <si>
    <t>Odkaz na mn. položky pořadí 8 : 663,26240</t>
  </si>
  <si>
    <t>Odkaz na mn. položky pořadí 13 : 461,57440</t>
  </si>
  <si>
    <t>Odkaz na mn. položky pořadí 13 : 461,57440*-1</t>
  </si>
  <si>
    <t>Odkaz na mn. položky pořadí 10 : 201,68800*20</t>
  </si>
  <si>
    <t>Odkaz na mn. položky pořadí 10 : 201,68800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</si>
  <si>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</si>
  <si>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</si>
  <si>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</si>
  <si>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</si>
  <si>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Odkaz na mn. položky pořadí 14 : 159,32800*-1</t>
  </si>
  <si>
    <t>Odkaz na mn. položky pořadí 21 : 42,36000*-1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</si>
  <si>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</si>
  <si>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</si>
  <si>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</si>
  <si>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Řad V : 0,8*272,0*0,4</t>
  </si>
  <si>
    <t>Řad V1 : 0,8*(101,5-12,0)*0,4</t>
  </si>
  <si>
    <t>Řad V2 : 0,8*(84,0-9,1)*0,4</t>
  </si>
  <si>
    <t>Řad V3 : 0,8*(72,0-10,5)*0,4</t>
  </si>
  <si>
    <t>Odkaz na mn. položky pořadí 10 : 201,68800*2</t>
  </si>
  <si>
    <t>230194005R00</t>
  </si>
  <si>
    <t>Utěsnění chráničky manžetou DN 150</t>
  </si>
  <si>
    <t>230195006R00</t>
  </si>
  <si>
    <t>Montáž distanční objímky celistvé d 86-106 mm</t>
  </si>
  <si>
    <t>273443884R</t>
  </si>
  <si>
    <t>manžeta těsnicí na chráničky; EPDM; D trubky = 90 mm; D chráničky = 160 mm; DN 80; DN chráničky 150</t>
  </si>
  <si>
    <t>28613788R</t>
  </si>
  <si>
    <t>trubka plastová vodovodní hladká; HDPE (PE 100); SDR 11,0; PN 16; D = 160,0 mm; s = 14,60 mm; l = 12 000,0 mm</t>
  </si>
  <si>
    <t>Odkaz na mn. položky pořadí 5 : 31,60000*1,1</t>
  </si>
  <si>
    <t>2865350091R</t>
  </si>
  <si>
    <t>Kluzné objímky, typ A/B, výška 19mm</t>
  </si>
  <si>
    <t>32*3</t>
  </si>
  <si>
    <t>529,5*0,1*0,8</t>
  </si>
  <si>
    <t>272,0+101,5+84,0+72,0</t>
  </si>
  <si>
    <t>212971110R00</t>
  </si>
  <si>
    <t xml:space="preserve">Zřízení opláštění odvod. trativodů z geotextilie o sklonu do 2,5,  </t>
  </si>
  <si>
    <t>v rýze nebo v zářezu se stěnami,</t>
  </si>
  <si>
    <t>Odkaz na mn. položky pořadí 22 : 529,50000*0,8</t>
  </si>
  <si>
    <t>Odkaz na mn. položky pořadí 22 : 529,50000*1,1</t>
  </si>
  <si>
    <t>67390526R</t>
  </si>
  <si>
    <t>geotextilie PP, PES; funkce drenážní, separační, ochranná, výztužná, filtrační; plošná hmotnost 300 g/m2; tl. při 2 kPa 2,80 mm</t>
  </si>
  <si>
    <t>Odkaz na mn. položky pořadí 23 : 423,60000*1,1</t>
  </si>
  <si>
    <t>871241121R00</t>
  </si>
  <si>
    <t>Montáž potrubí z plastických hmot z tlakových trubek polyetylenových, vnějšího průměru 90 mm</t>
  </si>
  <si>
    <t>v otevřeném výkopu,</t>
  </si>
  <si>
    <t>řad V : 272,0</t>
  </si>
  <si>
    <t>řad V1 : 101,5</t>
  </si>
  <si>
    <t>řad V2 : 84,0</t>
  </si>
  <si>
    <t>řad V3 : 72,0</t>
  </si>
  <si>
    <t>877242121R00</t>
  </si>
  <si>
    <t>Montáž elektrotvarovek Přirážka za 1 spoj elektrotvarovky, vnějšího průměru 90 mm</t>
  </si>
  <si>
    <t>891247111R00</t>
  </si>
  <si>
    <t>Montáž vodovodních armatur na potrubí hydrantů podzemních (bez osazení poklopů), DN 80 mm</t>
  </si>
  <si>
    <t>POL1_1</t>
  </si>
  <si>
    <t>Montáž vodovodních armatur na potrubí hydrantů podzemních (bez osazení poklopů) DN 80</t>
  </si>
  <si>
    <t>Poznámka k souboru cen:</t>
  </si>
  <si>
    <t>1. V cenách jsou započteny i náklady:</t>
  </si>
  <si>
    <t>a) u šoupátek ceny -1112 na vytvoření otvorů ve stropech šachet pro prostup zemních souprav šoupátek,</t>
  </si>
  <si>
    <t>b) u hlavních ventilů ceny -3111 na osazení zemních souprav,</t>
  </si>
  <si>
    <t>c) u navrtávacích pasů ceny -9111 na výkop montážních jamek, opravu izolace ocelových trubek a na osazení zemních souprav.</t>
  </si>
  <si>
    <t>2. V cenách nejsou započteny náklady na:</t>
  </si>
  <si>
    <t>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</t>
  </si>
  <si>
    <t>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</t>
  </si>
  <si>
    <t>c) obsyp odvodňovacího zařízení hydrantů ze štěrku nebo štěrkopísku; obsyp se oceňuje příslušnými cenami souboru cen 451 5 . - . 1 Lože pod potrubí, stoky a drobné objekty části A 01 tohoto katalogu,</t>
  </si>
  <si>
    <t>d) osazení hydrantových, šoupátkových a ventilových poklopů; osazení poklopů se oceňuje příslušnými cenami souboru cen 899 40-11 Osazení poklopů litinových části A 01 tohoto katalogu.</t>
  </si>
  <si>
    <t>3. Vcenách 891 52-4121 a -5211 nejsou započteny náklady na dodání těsnících pryžových kroužků. Tyto se oceňují ve specifikaci, nejsou-li zahrnuty vceně trub.</t>
  </si>
  <si>
    <t>4. Vcenách 891 ..-5313 nejsou započteny náklady na dodání potrubní spojky. Tyto jsou zahrnuty vceně trub.</t>
  </si>
  <si>
    <t>892241111R00</t>
  </si>
  <si>
    <t>Tlakové zkoušky vodovodního potrubí DN do 80 mm</t>
  </si>
  <si>
    <t>přísun, montáže, demontáže a odsunu zkoušecího čerpadla, napuštění tlakovou vodou a dodání vody pro tlakovou zkoušku,</t>
  </si>
  <si>
    <t>Odkaz na mn. položky pořadí 26 : 529,50000</t>
  </si>
  <si>
    <t>892372111R00</t>
  </si>
  <si>
    <t>Zabezpečení konců vodovodního potrubí při tlakových zkouškách DN do 300 mm</t>
  </si>
  <si>
    <t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t>
  </si>
  <si>
    <t>Tlakové zkoušky vodou zabezpečení konců potrubí při tlakových zkouškách DN do 300</t>
  </si>
  <si>
    <t>1. Ceny -2111 jsou určeny pro zabezpečení jednoho konce zkoušeného úseku jakéhokoliv druhu potrubí.</t>
  </si>
  <si>
    <t>2. V cenách jsou započteny náklady:</t>
  </si>
  <si>
    <t>a) u cen -1111 - na přísun, montáž, demontáž a odsun zkoušecího čerpadla, napuštění tlakovou vodou a dodání vody pro tlakovou zkoušku,</t>
  </si>
  <si>
    <t>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</t>
  </si>
  <si>
    <t>899401112R00</t>
  </si>
  <si>
    <t>Osazení poklopů litinových šoupátkových</t>
  </si>
  <si>
    <t>včetně podezdění</t>
  </si>
  <si>
    <t>1. V cenách osazení poklopů jsou započteny i náklady na jejich podezdění.</t>
  </si>
  <si>
    <t>2. V cenách nejsou započteny náklady na dodání poklopů; tyto se oceňují ve specifikaci. Ztratné se nestanoví.</t>
  </si>
  <si>
    <t>899713111R00</t>
  </si>
  <si>
    <t>Orientační tabulky na vodovodních a kanalizačních řadech na sloupku ocelovém nebo betonovém</t>
  </si>
  <si>
    <t>1. V cenách jsou započteny náklady na dodání a připevnění tabulky.</t>
  </si>
  <si>
    <t>2. V ceně -3111 jsou započteny i náklady na osazení sloupků.</t>
  </si>
  <si>
    <t>3. V ceně -3111 nejsou započteny náklady na zemní práce a na dodání sloupků (betonových nebo ocelových s betonovými patkami); sloupky se oceňují ve specifikaci.</t>
  </si>
  <si>
    <t>899721112R00</t>
  </si>
  <si>
    <t>Výstražné fólie výstražná fólie pro vodovod, šířka 30 cm</t>
  </si>
  <si>
    <t>899731114R00</t>
  </si>
  <si>
    <t>Signalizační vodič CYY, 6 mm2</t>
  </si>
  <si>
    <t>722290234R00</t>
  </si>
  <si>
    <t>Proplach a dezinfekce vodovodního potrubí do DN 80</t>
  </si>
  <si>
    <t>800-721</t>
  </si>
  <si>
    <t>Včetně dodání desinfekčního prostředku.</t>
  </si>
  <si>
    <t>Odkaz na mn. položky pořadí 29 : 529,50000</t>
  </si>
  <si>
    <t>822110925R00</t>
  </si>
  <si>
    <t>Propojení dosavadního potrubí DN 100</t>
  </si>
  <si>
    <t>857242122</t>
  </si>
  <si>
    <t>Montáž litinových tvarovek jednoosých přírubových otevřený výkop DN 80</t>
  </si>
  <si>
    <t>URS</t>
  </si>
  <si>
    <t>Montáž litinových tvarovek na potrubí litinovém tlakovém jednoosých na potrubí z trub přírubových v otevřeném výkopu, kanálu nebo v šachtě DN 80</t>
  </si>
  <si>
    <t>1. V cenách souboru cen nejsou započteny náklady na:</t>
  </si>
  <si>
    <t>a) dodání tvarovek; tyto se oceňují ve specifikaci,</t>
  </si>
  <si>
    <t>b) podkladní konstrukci ze štěrkopísku - podkladní vrstva ze štěrkopísku se oceňuje cenou 564 28-111 Podklad ze štěrkopísku.</t>
  </si>
  <si>
    <t>2. V cenách 857 ..-1141, -1151, -3141 a -3151 nejsou započteny náklady nadodání těsnících nebo zámkových kroužků; tyto se oceňují ve specifikaci.</t>
  </si>
  <si>
    <t>89971312R</t>
  </si>
  <si>
    <t>D+M orientačního vodařského sloupku včetně betonové patky</t>
  </si>
  <si>
    <t>89971313R</t>
  </si>
  <si>
    <t>D+M betonového bloku pro vodovod - různé tvary</t>
  </si>
  <si>
    <t>R888001</t>
  </si>
  <si>
    <t>Zkouška funkčnosti signalizačního vodiče, vč. výchozí revize</t>
  </si>
  <si>
    <t xml:space="preserve">m     </t>
  </si>
  <si>
    <t>Odkaz na mn. položky pořadí 34 : 529,50000</t>
  </si>
  <si>
    <t>R888002</t>
  </si>
  <si>
    <t>Revize</t>
  </si>
  <si>
    <t>28613106.M1</t>
  </si>
  <si>
    <t>Elektrospojka d  90 mm SDR 11 PE 100</t>
  </si>
  <si>
    <t>Odkaz na mn. položky pořadí 27 : 25,00000</t>
  </si>
  <si>
    <t>286134632R</t>
  </si>
  <si>
    <t>trubka plastová vodovodní hladká; s certifikací dle PAS 1075; PE 100 RC; SDR 17,0; PN 10; D = 90,0 mm; s = 5,40 mm</t>
  </si>
  <si>
    <t>Odkaz na mn. položky pořadí 26 : 529,50000*1,1</t>
  </si>
  <si>
    <t>40008009016</t>
  </si>
  <si>
    <t>PŘÍRUBA 80/90</t>
  </si>
  <si>
    <t>POL3_0</t>
  </si>
  <si>
    <t>PŘÍRUBA S2000 80/90</t>
  </si>
  <si>
    <t>42221107</t>
  </si>
  <si>
    <t>šoupátko s přírubami Hawle DN 100 PN 16</t>
  </si>
  <si>
    <t>šoupátko s přírubami voda kategorie č.4000A DN 100 PN 16</t>
  </si>
  <si>
    <t>42273591</t>
  </si>
  <si>
    <t>hydrant podzemní DN 80 PN 16 jednoduchý uzávěr krycí v 1500mm</t>
  </si>
  <si>
    <t>42291073</t>
  </si>
  <si>
    <t>souprava zemní pro šoupátka DN 65-80mm Rd 1,5m</t>
  </si>
  <si>
    <t>504908000016</t>
  </si>
  <si>
    <t>KOLENO PATNÍ PŘÍRUBOVÉ 80</t>
  </si>
  <si>
    <t>551296414R</t>
  </si>
  <si>
    <t>příruba elektrotvarovka; mosaz; d = 110,0 mm; D = 90,0 mm; DN 100</t>
  </si>
  <si>
    <t>552700800R</t>
  </si>
  <si>
    <t>tvarovka přírubová s přírubovou odbočkou tvárná litina; PN 10, PN 16, PN 25, PN 40; DN 1 = 80 mm; DN 2 = 80 mm; uvnitř práškový epoxid; povrch. úprava práškový epoxid</t>
  </si>
  <si>
    <t>552700802R</t>
  </si>
  <si>
    <t>tvarovka přírubová s přírubovou odbočkou tvárná litina; PN 10, PN 16, PN 25, PN 40; DN 1 = 100 mm; DN 2 = 80 mm; uvnitř práškový epoxid; povrch. úprava práškový epoxid</t>
  </si>
  <si>
    <t>56230633</t>
  </si>
  <si>
    <t>poklop uliční šoupátkový kulatý plastový PA s litinovým víkem</t>
  </si>
  <si>
    <t>56230635</t>
  </si>
  <si>
    <t>poklop uliční hydrantový oválný plastový PA s litinovým víkem</t>
  </si>
  <si>
    <t>998276101R00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</si>
  <si>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</si>
  <si>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</si>
  <si>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na vzdálenost 15 m od hrany výkopu nebo od okraje šachty</t>
  </si>
  <si>
    <t xml:space="preserve">Přípojky : </t>
  </si>
  <si>
    <t>V1 : 3,2*3,2*1,37</t>
  </si>
  <si>
    <t>V2 : 3,2*3,2*1,28</t>
  </si>
  <si>
    <t>V3 : 3,2*3,2*1,14</t>
  </si>
  <si>
    <t>V4 : 3,2*3,2*1,10</t>
  </si>
  <si>
    <t>V5 : 3,2*3,2*1,35</t>
  </si>
  <si>
    <t>V6 : 3,2*3,2*1,32</t>
  </si>
  <si>
    <t>V7 : 3,2*3,2*1,31</t>
  </si>
  <si>
    <t>V8 : 3,2*3,2*1,36</t>
  </si>
  <si>
    <t>V9 : 3,2*3,2*1,37</t>
  </si>
  <si>
    <t>V10 : 3,2*3,2*1,64</t>
  </si>
  <si>
    <t>V11 : 3,2*3,2*1,64</t>
  </si>
  <si>
    <t>V12 : 3,2*3,2*1,50</t>
  </si>
  <si>
    <t>V13 : 3,2*3,2*1,59</t>
  </si>
  <si>
    <t>V14 : 3,2*3,2*1,59</t>
  </si>
  <si>
    <t>V15 : 3,2*3,2*1,57</t>
  </si>
  <si>
    <t>V16 : 3,2*3,2*1,57</t>
  </si>
  <si>
    <t>V17 : 3,2*3,2*1,62</t>
  </si>
  <si>
    <t>V18 : 3,2*3,2*1,62</t>
  </si>
  <si>
    <t>V19 : 3,2*3,2*1,37</t>
  </si>
  <si>
    <t>V20 : 3,2*3,2*1,38</t>
  </si>
  <si>
    <t>V21 : 3,2*3,2*1,50</t>
  </si>
  <si>
    <t>Odkaz na mn. položky pořadí 1 : 309,14560</t>
  </si>
  <si>
    <t>132201111R00</t>
  </si>
  <si>
    <t>Hloubení rýh šířky do 60 cm do 100 m3, v hornině 3, hloubení strojně</t>
  </si>
  <si>
    <t>V1 : 2,5*0,6*1,37</t>
  </si>
  <si>
    <t>V2 : 8,5*0,6*1,28</t>
  </si>
  <si>
    <t>V3 : 2,5*0,6*1,14</t>
  </si>
  <si>
    <t>V4 : 8,5*0,6*1,10</t>
  </si>
  <si>
    <t>V5 : 2,5*0,6*1,35</t>
  </si>
  <si>
    <t>V6 : 2,5*0,6*1,32</t>
  </si>
  <si>
    <t>V7 : 8,5*0,6*1,31</t>
  </si>
  <si>
    <t>V8 : 8,5*0,6*1,36</t>
  </si>
  <si>
    <t>V9 : 2,5*0,6*1,37</t>
  </si>
  <si>
    <t>V10 : 2,5*0,6*1,64</t>
  </si>
  <si>
    <t>V11 : 8,5*0,6*1,64</t>
  </si>
  <si>
    <t>V12 : 2,5*0,6*1,50</t>
  </si>
  <si>
    <t>V13 : 9,0*0,6*1,59</t>
  </si>
  <si>
    <t>V14 : 1,5*0,6*1,59</t>
  </si>
  <si>
    <t>V15 : 9,0*0,6*1,57</t>
  </si>
  <si>
    <t>V16 : 1,5*0,6*1,57</t>
  </si>
  <si>
    <t>V17 : 9,0*0,6*1,62</t>
  </si>
  <si>
    <t>V18 : 1,5*0,6*1,62</t>
  </si>
  <si>
    <t>V19 : 9,0*0,6*1,37</t>
  </si>
  <si>
    <t>V20 : 1,5*0,6*1,38</t>
  </si>
  <si>
    <t>V21 : 9,2*0,6*1,50</t>
  </si>
  <si>
    <t>Odkaz na mn. položky pořadí 3 : 95,68800</t>
  </si>
  <si>
    <t>Odkaz na mn. položky pořadí 5 : 574,00000</t>
  </si>
  <si>
    <t>Odkaz na mn. položky pořadí 7 : 404,83360</t>
  </si>
  <si>
    <t>Odkaz na mn. položky pořadí 13 : 289,20899</t>
  </si>
  <si>
    <t>Odkaz na mn. položky pořadí 13 : 289,20899*-1</t>
  </si>
  <si>
    <t>Odkaz na mn. položky pořadí 9 : 115,62461*20</t>
  </si>
  <si>
    <t>V2 : 6,5*0,6*1,28</t>
  </si>
  <si>
    <t>V4 : 6,5*0,6*1,10</t>
  </si>
  <si>
    <t>V7 : 6,5*0,6*1,31</t>
  </si>
  <si>
    <t>V8 : 6,5*0,6*1,36</t>
  </si>
  <si>
    <t>V11 : 6,5*0,6*1,64</t>
  </si>
  <si>
    <t>V13 : 6,5*0,6*1,59</t>
  </si>
  <si>
    <t>V15 : 6,5*0,6*1,57</t>
  </si>
  <si>
    <t>V17 : 6,5*0,6*1,62</t>
  </si>
  <si>
    <t>V19 : 6,5*0,6*1,37</t>
  </si>
  <si>
    <t>V21 : 6,5*0,6*1,50</t>
  </si>
  <si>
    <t>Odkaz na mn. položky pořadí 9 : 115,62461</t>
  </si>
  <si>
    <t>Odkaz na mn. položky pořadí 14 : 22,15104*-1</t>
  </si>
  <si>
    <t>Odkaz na mn. položky pořadí 17 : 6,67200*-1</t>
  </si>
  <si>
    <t>Odkaz na mn. položky pořadí 11 : 55,92600*-1</t>
  </si>
  <si>
    <t>vodoměrné šachty : -21*(0,6^2*pi*1,3)</t>
  </si>
  <si>
    <t>V1 : 2,5*0,6*0,332</t>
  </si>
  <si>
    <t>V2 : 8,5*0,6*0,332</t>
  </si>
  <si>
    <t>V3 : 2,5*0,6*0,332</t>
  </si>
  <si>
    <t>V4 : 8,5*0,6*0,332</t>
  </si>
  <si>
    <t>V5 : 2,5*0,6*0,332</t>
  </si>
  <si>
    <t>V6 : 2,5*0,6*0,332</t>
  </si>
  <si>
    <t>V7 : 8,5*0,6*0,332</t>
  </si>
  <si>
    <t>V8 : 8,5*0,6*0,332</t>
  </si>
  <si>
    <t>V9 : 2,5*0,6*0,332</t>
  </si>
  <si>
    <t>V10 : 2,5*0,6*0,332</t>
  </si>
  <si>
    <t>V11 : 8,5*0,6*0,332</t>
  </si>
  <si>
    <t>V12 : 2,5*0,6*0,332</t>
  </si>
  <si>
    <t>V13 : 9,0*0,6*0,332</t>
  </si>
  <si>
    <t>V14 : 1,5*0,6*0,332</t>
  </si>
  <si>
    <t>V15 : 9,0*0,6*0,332</t>
  </si>
  <si>
    <t>V16 : 1,5*0,6*0,332</t>
  </si>
  <si>
    <t>V17 : 9,0*0,6*0,332</t>
  </si>
  <si>
    <t>V18 : 1,5*0,6*0,332</t>
  </si>
  <si>
    <t>V19 : 9,0*0,6*0,332</t>
  </si>
  <si>
    <t>V20 : 1,5*0,6*0,332</t>
  </si>
  <si>
    <t>V21 : 9,2*0,6*0,332</t>
  </si>
  <si>
    <t>Odkaz na mn. položky pořadí 9 : 115,62461*2</t>
  </si>
  <si>
    <t>Odkaz na mn. položky pořadí 11 : 55,92600*1,8</t>
  </si>
  <si>
    <t>451572111R00</t>
  </si>
  <si>
    <t>Lože pod potrubí, stoky a drobné objekty z kameniva drobného těženého 0÷4 mm</t>
  </si>
  <si>
    <t>V1 : 2,5*0,6*0,1</t>
  </si>
  <si>
    <t>V2 : 8,5*0,6*0,1</t>
  </si>
  <si>
    <t>V3 : 2,5*0,6*0,1</t>
  </si>
  <si>
    <t>V4 : 8,5*0,6*0,1</t>
  </si>
  <si>
    <t>V5 : 2,5*0,6*0,1</t>
  </si>
  <si>
    <t>V6 : 2,5*0,6*0,1</t>
  </si>
  <si>
    <t>V7 : 8,5*0,6*0,1</t>
  </si>
  <si>
    <t>V8 : 8,5*0,6*0,1</t>
  </si>
  <si>
    <t>V9 : 2,5*0,6*0,1</t>
  </si>
  <si>
    <t>V10 : 2,5*0,6*0,1</t>
  </si>
  <si>
    <t>V11 : 8,5*0,6*0,1</t>
  </si>
  <si>
    <t>V12 : 2,5*0,6*0,1</t>
  </si>
  <si>
    <t>V13 : 9,0*0,6*0,1</t>
  </si>
  <si>
    <t>V14 : 1,5*0,6*0,1</t>
  </si>
  <si>
    <t>V15 : 9,0*0,6*0,1</t>
  </si>
  <si>
    <t>V16 : 1,5*0,6*0,1</t>
  </si>
  <si>
    <t>V17 : 9,0*0,6*0,1</t>
  </si>
  <si>
    <t>V18 : 1,5*0,6*0,1</t>
  </si>
  <si>
    <t>V19 : 9,0*0,6*0,1</t>
  </si>
  <si>
    <t>V20 : 1,5*0,6*0,1</t>
  </si>
  <si>
    <t>V21 : 9,2*0,6*0,1</t>
  </si>
  <si>
    <t>vodoměrné šachty : 21*0,1*1,4*1,4</t>
  </si>
  <si>
    <t>871161121R00</t>
  </si>
  <si>
    <t>Montáž potrubí z plastických hmot z tlakových trubek polyetylenových, vnějšího průměru 32 mm</t>
  </si>
  <si>
    <t>přípojky : 2,5*7+8,5*5+9,0*4+1,5*4+9,2</t>
  </si>
  <si>
    <t>871211121R00</t>
  </si>
  <si>
    <t>Montáž potrubí z plastických hmot z tlakových trubek polyetylenových, vnějšího průměru 63 mm</t>
  </si>
  <si>
    <t>chráničky přípojek : 7,5*10</t>
  </si>
  <si>
    <t>891173111R00</t>
  </si>
  <si>
    <t>Montáž vodovodních armatur na potrubí ventilů hlavních pro přípojky, DN 32 mm</t>
  </si>
  <si>
    <t>892233111R00</t>
  </si>
  <si>
    <t>Proplach a desinfekce vodovodního potrubí DN od 40 do 70 mm</t>
  </si>
  <si>
    <t>napuštění a vypuštění vody, dodání vody a desinfekčního prostředku, náklady na bakteriologický rozbor vody,</t>
  </si>
  <si>
    <t>230194002R00</t>
  </si>
  <si>
    <t>Utěsnění chráničky manžetou DN 80</t>
  </si>
  <si>
    <t>230195002R00</t>
  </si>
  <si>
    <t>Montáž distanční objímky celistvé d 32-48 mm</t>
  </si>
  <si>
    <t>877171121</t>
  </si>
  <si>
    <t>Montáž tvarovek na potrubí z trubek z tlakového PE otevřený výkop vnější průměr 32 mm</t>
  </si>
  <si>
    <t>891 0001.R</t>
  </si>
  <si>
    <t>D + M vodoměrná šachta d 1200 plastová</t>
  </si>
  <si>
    <t>ks</t>
  </si>
  <si>
    <t>Pol__34</t>
  </si>
  <si>
    <t>Potrubí PLD PE 40 (D32x4,4 mm) SDR 11</t>
  </si>
  <si>
    <t>M</t>
  </si>
  <si>
    <t>Odkaz na mn. položky pořadí 19 : 111,20000*1,1</t>
  </si>
  <si>
    <t>Pol__59</t>
  </si>
  <si>
    <t>Navrtávací pas Haku 5310 110/1"</t>
  </si>
  <si>
    <t>KUS</t>
  </si>
  <si>
    <t>Pol__63</t>
  </si>
  <si>
    <t>Poklop uliční č.1750</t>
  </si>
  <si>
    <t>R008001</t>
  </si>
  <si>
    <t>Odebrání vzorků a laboratorní zkoušky vody</t>
  </si>
  <si>
    <t>Odkaz na mn. položky pořadí 27 : 111,20000</t>
  </si>
  <si>
    <t>27344380R</t>
  </si>
  <si>
    <t>manžeta těsnicí na chráničky; EPDM; D trubky = 32 mm; D chráničky = 63 mm; DN 25; DN chráničky 50</t>
  </si>
  <si>
    <t>28613783R</t>
  </si>
  <si>
    <t>trubka plastová vodovodní hladká; HDPE (PE 100); SDR 11,0; PN 16; D = 63,0 mm; s = 5,80 mm; l = 12 000,0 mm</t>
  </si>
  <si>
    <t>Odkaz na mn. položky pořadí 20 : 75,00000*1,1</t>
  </si>
  <si>
    <t>Kluzné objímky, pro potrubí DN32</t>
  </si>
  <si>
    <t>Odkaz na mn. položky pořadí 29 : 70,00000</t>
  </si>
  <si>
    <t>28655362R</t>
  </si>
  <si>
    <t>víčko/záslepka HDPE; di = 32,0 mm; spoj rozebíratelný</t>
  </si>
  <si>
    <t>Pol__40</t>
  </si>
  <si>
    <t>ISO tvarovka Č.. 6100 d32</t>
  </si>
  <si>
    <t>POL3_1</t>
  </si>
  <si>
    <t>Pol__47</t>
  </si>
  <si>
    <t>Šoupátko pro domovní přípojky Hawle 2800 32-5/4"</t>
  </si>
  <si>
    <t>Pol__48</t>
  </si>
  <si>
    <t>Zákopová souprava teleskopická</t>
  </si>
  <si>
    <t>startovací jámy pro protlaky stoky S a S1 : 2*(2,0*2,0*3,5)+5,2*3,3*3,3</t>
  </si>
  <si>
    <t>Odkaz na mn. položky pořadí 1 : 84,62800</t>
  </si>
  <si>
    <t>Stoka S st. 0,00-131,5 : 1,2*((3,3+3,08)/2*10,0+(3,05+2,93)/2*4,0+(2,93+2,9)/2*2,5+2,9*0,5+(2,9+2,72)/2*20,5+2,72*0,5+(2,72+2,58)/2*12,0+(2,58+2,49)/2*10,5+(2,49+2,48)/2*1,0+(2,48+2,28)/2*22,5+2,28*0,5+(2,28+2,18)/2*12,0+(2,18+2,15)/2*3,5+(2,15+2,19)/2*7,5+(2,19+2,18)/2*9,0)</t>
  </si>
  <si>
    <t>Stoka S st. 131,5-322,0 : 1,2*((2,18+2,17)/2*3,5+(2,17+1,94)/2*31,0+(1,94+2,01)/2*30,0+(2,01+2,04)/2*10,0+(2,04+2,17)/2*10,0+(2,17+2,01)/2*16,0+(2,01+1,76)/2*26,0+(1,76+1,73)/2*3,0+(1,73+1,49)/2*28,0+(1,49+1,45)/2*5,5+(1,45+1,11)/2*6,5+(1,11+1,1)/2*1,0+(1,1+0,78)/2*19,0)</t>
  </si>
  <si>
    <t>Stoka S st. 322,0-355,0 : 1,2*((0,78+0,79)/2*2,0+0,79*1,0+(0,79+0,85)/2*24,5+0,85*0,5+(0,85+0,86)/2*5,0)</t>
  </si>
  <si>
    <t>Stoka S1 : 1,2*((2,04+1,46)/2*14,5+(1,46+1,44)/2*1,5+(1,44+1,32)/2*15,0+(1,32+1,26)/2*7,5+(1,26+1,21)/2*5,5+(1,21+1,15)/2*7,5+(1,15+1,09)/2*6,5+(1,09+1,08)/2*0,5+(1,08+0,84)/2*26,0+(0,84+0,83)/2*1,0+(0,83+0,81)/2*2,5)</t>
  </si>
  <si>
    <t>Výtlak A : 0,8*(1,7*4,0+(1,7+1,8)/2*97,0)</t>
  </si>
  <si>
    <t>Odkaz na mn. položky pořadí 3 : 1069,82400</t>
  </si>
  <si>
    <t>141741119R00</t>
  </si>
  <si>
    <t>Protlačování - beranění ocelových trub vnějšího průměru do 426 mm</t>
  </si>
  <si>
    <t>Protlačování trub v hornině 1 - 4 s výjimkou tekoucího písku a hornin kašovité konzistence metodou ramování (zatloukání) ocelových trub s následným čistěním.</t>
  </si>
  <si>
    <t>Úprava čela potrubí pro protlačení, spojování potlačovaných trub, odstranění horniny z protlačovaných trub stlačeným vzduchem, vodorovné a svislé přemístění výkopku z protlačovaného potrubí a montážní jámy na přilehlé území.</t>
  </si>
  <si>
    <t>Stoka S st. 0,00-131,5 : 2*((3,3+3,08)/2*10,0+(3,05+2,93)/2*4,0+(2,93+2,9)/2*2,5+2,9*0,5+(2,9+2,72)/2*20,5+2,72*0,5+(2,72+2,58)/2*12,0+(2,58+2,49)/2*10,5+(2,49+2,48)/2*1,0+(2,48+2,28)/2*22,5+2,28*0,5+(2,28+2,18)/2*12,0+(2,18+2,15)/2*3,5+(2,15+2,19)/2*7,5+(2,19+2,18)/2*9,0)</t>
  </si>
  <si>
    <t>Stoka S st. 131,5-322,0 : 2*((2,18+2,17)/2*3,5+(2,17+1,94)/2*31,0+(1,94+2,01)/2*30,0+(2,01+2,04)/2*10,0+(2,04+2,17)/2*10,0+(2,17+2,01)/2*16,0+(2,01+1,76)/2*26,0+(1,76+1,73)/2*3,0+(1,73+1,49)/2*28,0+(1,49+1,45)/2*5,5+(1,45+1,11)/2*6,5+(1,11+1,1)/2*1,0+(1,1+0,78)/2*19,0)</t>
  </si>
  <si>
    <t>Stoka S st. 322,0-355,0 : 2*((0,78+0,79)/2*2,0+0,79*1,0+(0,79+0,85)/2*24,5+0,85*0,5+(0,85+0,86)/2*5,0)</t>
  </si>
  <si>
    <t>Stoka S1 : 2*((2,04+1,46)/2*14,5+(1,46+1,44)/2*1,5+(1,44+1,32)/2*15,0+(1,32+1,26)/2*7,5+(1,26+1,21)/2*5,5+(1,21+1,15)/2*7,5+(1,15+1,09)/2*6,5+(1,09+1,08)/2*0,5+(1,08+0,84)/2*26,0+(0,84+0,83)/2*1,0+(0,83+0,81)/2*2,5)</t>
  </si>
  <si>
    <t>Výtlak A : 2*(1,7*4,0+(1,7+1,8)/2*97,0)</t>
  </si>
  <si>
    <t>startovací jámy pro protlaky stoky S a S1 : 2*(2,0*3,5)+5,2*3,3*4</t>
  </si>
  <si>
    <t>Odkaz na mn. položky pořadí 6 : 1983,38000</t>
  </si>
  <si>
    <t>Odkaz na mn. položky pořadí 8 : 1154,45200</t>
  </si>
  <si>
    <t>Odkaz na mn. položky pořadí 14 : 245,49371</t>
  </si>
  <si>
    <t>Odkaz na mn. položky pořadí 14 : 245,49371*-1</t>
  </si>
  <si>
    <t>Odkaz na mn. položky pořadí 10 : 908,95829*20</t>
  </si>
  <si>
    <t>Stoka S st. 0,00-131,5 : 1,2*((3,05+2,93)/2*4,0+(2,93+2,9)/2*2,5+2,9*0,5+(2,9+2,72)/2*20,5+2,72*0,5+(2,72+2,58)/2*12,0+(2,58+2,49)/2*10,5+(2,49+2,48)/2*1,0+(2,48+2,28)/2*22,5+2,28*0,5+(2,28+2,18)/2*12,0+(2,18+2,15)/2*3,5+(2,15+2,19)/2*7,5+(2,19+2,18)/2*9,0)</t>
  </si>
  <si>
    <t>-0,65*1,2*(355,0+88,0)</t>
  </si>
  <si>
    <t>Odkaz na mn. položky pořadí 10 : 908,95829</t>
  </si>
  <si>
    <t>Odkaz na mn. položky pořadí 15 : 302,95429*-1</t>
  </si>
  <si>
    <t>Odkaz na mn. položky pořadí 25 : 61,24000*-1</t>
  </si>
  <si>
    <t>Odkaz na mn. položky pořadí 12 : 544,76400*-1</t>
  </si>
  <si>
    <t>Stoka S : 355,0*(0,55*1,2-(0,125^2*pi))</t>
  </si>
  <si>
    <t>Stoka S1 : 88,0*(0,55*1,2-(0,125^2*pi))</t>
  </si>
  <si>
    <t>Výtlak A : 101,0*0,4*0,8</t>
  </si>
  <si>
    <t>Odkaz na mn. položky pořadí 10 : 908,95829*2</t>
  </si>
  <si>
    <t>230194011R00</t>
  </si>
  <si>
    <t>Utěsnění chráničky manžetou DN 400</t>
  </si>
  <si>
    <t>230195035R00</t>
  </si>
  <si>
    <t>Montáž distanční objímky segmentových d 241-260 mm</t>
  </si>
  <si>
    <t>273443896R</t>
  </si>
  <si>
    <t>manžeta těsnicí na chráničky; EPDM; D trubky = 280 mm; D chráničky = 410 mm; DN 250; DN chráničky 400</t>
  </si>
  <si>
    <t>Kluzné objímky, typ F/G</t>
  </si>
  <si>
    <t>41195410R</t>
  </si>
  <si>
    <t>pažnice z trub ocelových d 426 mm; tl. stěny 8 mm</t>
  </si>
  <si>
    <t>Odkaz na mn. položky pořadí 5 : 12,10000*1,1</t>
  </si>
  <si>
    <t>Odkaz na mn. položky pořadí 12 : 544,76400*1,8</t>
  </si>
  <si>
    <t>355,0+88,8+101,0</t>
  </si>
  <si>
    <t>Odkaz na mn. položky pořadí 23 : 544,80000*1,1</t>
  </si>
  <si>
    <t>Stoka S : 355,0*0,1*1,2</t>
  </si>
  <si>
    <t>Stoka S1 : 88,0*0,1*1,2</t>
  </si>
  <si>
    <t>Výtlak A : 101,0*0,1*0,8</t>
  </si>
  <si>
    <t>podbetonování šachet : 0,2*3,3*3,3+0,15*1,2*1,2*11</t>
  </si>
  <si>
    <t>Výtlak A : 101,0</t>
  </si>
  <si>
    <t>871373121R00</t>
  </si>
  <si>
    <t>Montáž potrubí z trub z plastů těsněných gumovým kroužkem  DN 300 mm</t>
  </si>
  <si>
    <t>v otevřeném výkopu ve sklonu do 20 %,</t>
  </si>
  <si>
    <t>Stoka S+S1 : 355,0+88,0</t>
  </si>
  <si>
    <t>877363121R00</t>
  </si>
  <si>
    <t>Montáž tvarovek na potrubí z trub z plastů těsněných gumovým kroužkem odbočných DN 250 mm</t>
  </si>
  <si>
    <t>přípojky splaškové kanalizace : 21</t>
  </si>
  <si>
    <t>Odkaz na mn. položky pořadí 27 : 101,00000</t>
  </si>
  <si>
    <t>892581111R00</t>
  </si>
  <si>
    <t>Zkoušky těsnosti kanalizačního potrubí zkouška těsnosti kanalizačního potrubí vodou_x000D_
 do DN 300 mm</t>
  </si>
  <si>
    <t>vodou nebo vzduchem,</t>
  </si>
  <si>
    <t>Odkaz na mn. položky pořadí 28 : 443,00000</t>
  </si>
  <si>
    <t>892583111R00</t>
  </si>
  <si>
    <t>Zkoušky těsnosti kanalizačního potrubí zabezpečení konců kanalizačního potrubí při tlakových zkouškách vodou_x000D_
 do DN 300 mm</t>
  </si>
  <si>
    <t>úsek</t>
  </si>
  <si>
    <t>892855115R00</t>
  </si>
  <si>
    <t>Kamerové prohlídky potrubí do 500 m</t>
  </si>
  <si>
    <t>Odkaz na mn. položky pořadí 31 : 443,00000</t>
  </si>
  <si>
    <t>894421111RT1</t>
  </si>
  <si>
    <t>Osazení betonových dílců pro šachty podle DIN 4034 skruže rovné, o hmotnosti do 0,5 t</t>
  </si>
  <si>
    <t>na kroužek,</t>
  </si>
  <si>
    <t>894421112RT1</t>
  </si>
  <si>
    <t>Osazení betonových dílců pro šachty podle DIN 4034 skruže rovné, o hmotnosti do 1,4 t</t>
  </si>
  <si>
    <t>894422111RT1</t>
  </si>
  <si>
    <t>Osazení betonových dílců pro šachty podle DIN 4034 skruže přechodové, pro jakoukoliv hmotnost</t>
  </si>
  <si>
    <t>894423111RT1</t>
  </si>
  <si>
    <t>Osazení betonových dílců pro šachty podle DIN 4034 šachtového dna, o hmotnosti do 2 t</t>
  </si>
  <si>
    <t>899104111R00</t>
  </si>
  <si>
    <t>Osazení poklopů litinových a ocelových o hmotnost jednotlivě přes 150 kg</t>
  </si>
  <si>
    <t>899711122R00</t>
  </si>
  <si>
    <t>Výstražné fólie výstražná fólie pro kanalizaci, šířka 30 cm</t>
  </si>
  <si>
    <t>88697267R</t>
  </si>
  <si>
    <t>Dodání a montáž čerpací stanice SV stanice AS-PUMP 2000-4350 EO/B-SV, včetně příslušenství a přípojky elektro. Detailní specifikace viz. PD</t>
  </si>
  <si>
    <t>kpl</t>
  </si>
  <si>
    <t>včetně výrobní dokumentace</t>
  </si>
  <si>
    <t>R008110</t>
  </si>
  <si>
    <t>Zkrácený rozbor vzorku</t>
  </si>
  <si>
    <t>Odkaz na mn. položky pořadí 40 : 101,00000</t>
  </si>
  <si>
    <t>286135327R</t>
  </si>
  <si>
    <t>trubka plastová kanalizační PE100RC; hladká; SDR 11,0; PN 16; D = 93,2 mm; s = 8,20 mm</t>
  </si>
  <si>
    <t>Odkaz na mn. položky pořadí 27 : 101,00000*1,1</t>
  </si>
  <si>
    <t>28614528R</t>
  </si>
  <si>
    <t>trubka plastová kanalizační PP; hladká, s hrdlem; Sn 12 kN/m2; D = 250,0 mm; s = 9,40 mm; l = 6000,0 mm</t>
  </si>
  <si>
    <t>443,0/6*1,1</t>
  </si>
  <si>
    <t>286506121R</t>
  </si>
  <si>
    <t>odbočka PVC; 45,0 °; d1 = 250 mm; d2 = 160 mm; SDR 34,0; l = 600 mm; hladká, hrdlovaná; spoj násuvný; DN 250,0 mm; DN2 150 mm</t>
  </si>
  <si>
    <t>Odkaz na mn. položky pořadí 29 : 21,00000</t>
  </si>
  <si>
    <t>55340323R01</t>
  </si>
  <si>
    <t>Poklop D 400</t>
  </si>
  <si>
    <t>59224346.AT</t>
  </si>
  <si>
    <t>prstenec vyrovnávací šachetní; betonový; TBW; DN = 625,0 mm; h = 40,0 mm; s = 120,00 mm</t>
  </si>
  <si>
    <t>59224347.AR</t>
  </si>
  <si>
    <t>prstenec vyrovnávací šachetní; betonový; TBW; DN = 625,0 mm; h = 60,0 mm; s = 120,00 mm</t>
  </si>
  <si>
    <t>59224348.AR</t>
  </si>
  <si>
    <t>prstenec vyrovnávací šachetní; betonový; TBW; DN = 625,0 mm; h = 80,0 mm; s = 120,00 mm</t>
  </si>
  <si>
    <t>59224349.AR</t>
  </si>
  <si>
    <t>prstenec vyrovnávací šachetní; betonový; TBW; DN = 625,0 mm; h = 100,0 mm; s = 120,00 mm</t>
  </si>
  <si>
    <t>59224349.AT</t>
  </si>
  <si>
    <t>prstenec vyrovnávací šachetní; betonový; TBW; DN = 625,0 mm; h = 120,0 mm; s = 120,00 mm</t>
  </si>
  <si>
    <t>59224353.AR</t>
  </si>
  <si>
    <t>konus šachetní; železobetonový; TBR; d = 1 240,0 mm; DN = 1 000,0 mm; DN 2 = 625 mm; h = 580 mm; počet stupadel 2; ocelové s PE povlakem, kapsové</t>
  </si>
  <si>
    <t>59224354R</t>
  </si>
  <si>
    <t>deska zákrytová šachetní železobetonová; TZK; D1 = 1 000 mm; D = 1 240 mm; D vnitřní 625 mm; h = 165 mm</t>
  </si>
  <si>
    <t>59224356.AR</t>
  </si>
  <si>
    <t>skruž železobetonová TBS; DN = 1 000,0 mm; h = 250,0 mm; s = 120,00 mm; beton C 40/50</t>
  </si>
  <si>
    <t>59224359.AR</t>
  </si>
  <si>
    <t>skruž železobetonová TBS; DN = 1 000,0 mm; h = 500,0 mm; s = 120,00 mm; beton C 40/50</t>
  </si>
  <si>
    <t>59224362.AR</t>
  </si>
  <si>
    <t>skruž železobetonová TBS; DN = 1 000,0 mm; h = 1 000,0 mm; s = 120,00 mm; beton C 40/50</t>
  </si>
  <si>
    <t>59224373.AR</t>
  </si>
  <si>
    <t>profil těsnicí elastomerní; pro spojení betonových šachetních dílů; tvar kruh; d = 1 000,0 mm</t>
  </si>
  <si>
    <t>59224399.AR</t>
  </si>
  <si>
    <t>Dno šachetní TBZ-Q.1 100/500 KOM tl. 15cm</t>
  </si>
  <si>
    <t>K1 : 7,5*0,6*0,85</t>
  </si>
  <si>
    <t>K2 : 3,5*0,6*0,85</t>
  </si>
  <si>
    <t>K3 : 7,5*0,6*0,79</t>
  </si>
  <si>
    <t>K4 : 3,5*0,6*0,79</t>
  </si>
  <si>
    <t>K5 : 7,5*0,6*1,1</t>
  </si>
  <si>
    <t>K6 : 7,5*0,6*0,83</t>
  </si>
  <si>
    <t>K7 : 3,5*0,6*0,84</t>
  </si>
  <si>
    <t>K8 : 3,5*0,6*1,09</t>
  </si>
  <si>
    <t>K9 : 7,5*0,6*1,08</t>
  </si>
  <si>
    <t>K10 : 7,5*0,6*1,26</t>
  </si>
  <si>
    <t>K11 : 3,5*0,6*1,32</t>
  </si>
  <si>
    <t>K12 : 7,5*0,6*1,44</t>
  </si>
  <si>
    <t>K13 : 5,0*0,6*2,9</t>
  </si>
  <si>
    <t>K14 : 6,0*0,6*2,9</t>
  </si>
  <si>
    <t>K15 : 5,0*0,6*2,72</t>
  </si>
  <si>
    <t>K16 : 6,0*0,6*2,72</t>
  </si>
  <si>
    <t>K17 : 5,0*0,6*2,49</t>
  </si>
  <si>
    <t>K18 : 6,0*0,6*2,48</t>
  </si>
  <si>
    <t>K19 : 4,5*0,6*2,28</t>
  </si>
  <si>
    <t>K20 : 6,0*0,6*2,28</t>
  </si>
  <si>
    <t>K21 : 4,5*0,6*2,18</t>
  </si>
  <si>
    <t>Uliční vpusti : 6*0,6*5,0*1,5</t>
  </si>
  <si>
    <t>Odkaz na mn. položky pořadí 1 : 144,08400</t>
  </si>
  <si>
    <t>Odkaz na mn. položky pořadí 3 : 480,00000</t>
  </si>
  <si>
    <t>Odkaz na mn. položky pořadí 5 : 144,08400</t>
  </si>
  <si>
    <t>Odkaz na mn. položky pořadí 11 : 26,32800</t>
  </si>
  <si>
    <t>Odkaz na mn. položky pořadí 11 : 26,32800*-1</t>
  </si>
  <si>
    <t>Odkaz na mn. položky pořadí 7 : 117,75600*20</t>
  </si>
  <si>
    <t>K1 : 4,5*0,6*0,30</t>
  </si>
  <si>
    <t>K2 : 2,5*0,6*0,30</t>
  </si>
  <si>
    <t>K3 : 4,5*0,6*0,24</t>
  </si>
  <si>
    <t>K4 : 2,5*0,6*0,24</t>
  </si>
  <si>
    <t>K5 : 4,5*0,6*0,55</t>
  </si>
  <si>
    <t>K6 : 4,5*0,6*0,28</t>
  </si>
  <si>
    <t>K7 : 2,5*0,6*0,29</t>
  </si>
  <si>
    <t>K8 : 2,5*0,6*0,54</t>
  </si>
  <si>
    <t>K9 : 4,5*0,6*0,53</t>
  </si>
  <si>
    <t>K10 : 4,5*0,6*0,71</t>
  </si>
  <si>
    <t>K11 : 2,5*0,6*0,77</t>
  </si>
  <si>
    <t>K12 : 4,5*0,6*0,89</t>
  </si>
  <si>
    <t>K13 : 5,0*0,6*2,35</t>
  </si>
  <si>
    <t>K14 : 2,0*0,6*2,35</t>
  </si>
  <si>
    <t>K15 : 5,0*0,6*2,17</t>
  </si>
  <si>
    <t>K16 : 2,0*0,6*2,17</t>
  </si>
  <si>
    <t>K17 : 5,0*0,6*1,94</t>
  </si>
  <si>
    <t>K18 : 2,0*0,6*1,93</t>
  </si>
  <si>
    <t>K19 : 4,5*0,6*1,73</t>
  </si>
  <si>
    <t>K20 : 2,0*0,6*1,73</t>
  </si>
  <si>
    <t>K21 : 4,5*0,6*1,63</t>
  </si>
  <si>
    <t>Uliční vpusti : 6*0,6*5,0*0,95</t>
  </si>
  <si>
    <t>Odkaz na mn. položky pořadí 7 : 117,75600</t>
  </si>
  <si>
    <t>Odkaz na mn. položky pořadí 12 : 40,84800*-1</t>
  </si>
  <si>
    <t>Odkaz na mn. položky pořadí 15 : 8,88000*-1</t>
  </si>
  <si>
    <t>Odkaz na mn. položky pořadí 9 : 68,02800*-1</t>
  </si>
  <si>
    <t>K1 : 7,5*0,6*0,46</t>
  </si>
  <si>
    <t>K2 : 3,5*0,6*0,46</t>
  </si>
  <si>
    <t>K3 : 7,5*0,6*0,46</t>
  </si>
  <si>
    <t>K4 : 3,5*0,6*0,46</t>
  </si>
  <si>
    <t>K5 : 7,5*0,6*0,46</t>
  </si>
  <si>
    <t>K6 : 7,5*0,6*0,46</t>
  </si>
  <si>
    <t>K7 : 3,5*0,6*0,46</t>
  </si>
  <si>
    <t>K8 : 3,5*0,6*0,46</t>
  </si>
  <si>
    <t>K9 : 7,5*0,6*0,46</t>
  </si>
  <si>
    <t>K10 : 7,5*0,6*0,46</t>
  </si>
  <si>
    <t>K11 : 3,5*0,6*0,46</t>
  </si>
  <si>
    <t>K12 : 7,5*0,6*0,46</t>
  </si>
  <si>
    <t>K13 : 5,0*0,6*0,46</t>
  </si>
  <si>
    <t>K14 : 6,0*0,6*0,46</t>
  </si>
  <si>
    <t>K15 : 5,0*0,6*0,46</t>
  </si>
  <si>
    <t>K16 : 6,0*0,6*0,46</t>
  </si>
  <si>
    <t>K17 : 5,0*0,6*0,46</t>
  </si>
  <si>
    <t>K18 : 6,0*0,6*0,46</t>
  </si>
  <si>
    <t>K19 : 4,5*0,6*0,46</t>
  </si>
  <si>
    <t>K20 : 6,0*0,6*0,46</t>
  </si>
  <si>
    <t>K21 : 4,5*0,6*0,46</t>
  </si>
  <si>
    <t>Uliční vpusti : 6*0,6*5,0*0,46</t>
  </si>
  <si>
    <t>Odkaz na mn. položky pořadí 7 : 117,75600*2</t>
  </si>
  <si>
    <t>Odkaz na mn. položky pořadí 9 : 68,02800*1,8</t>
  </si>
  <si>
    <t>K1 : 7,5*0,6*0,1</t>
  </si>
  <si>
    <t>K2 : 3,5*0,6*0,1</t>
  </si>
  <si>
    <t>K3 : 7,5*0,6*0,1</t>
  </si>
  <si>
    <t>K4 : 3,5*0,6*0,1</t>
  </si>
  <si>
    <t>K5 : 7,5*0,6*0,1</t>
  </si>
  <si>
    <t>K6 : 7,5*0,6*0,1</t>
  </si>
  <si>
    <t>K7 : 3,5*0,6*0,1</t>
  </si>
  <si>
    <t>K8 : 3,5*0,6*0,1</t>
  </si>
  <si>
    <t>K9 : 7,5*0,6*0,1</t>
  </si>
  <si>
    <t>K10 : 7,5*0,6*0,1</t>
  </si>
  <si>
    <t>K11 : 3,5*0,6*0,1</t>
  </si>
  <si>
    <t>K12 : 7,5*0,6*0,1</t>
  </si>
  <si>
    <t>K13 : 5,0*0,6*0,1</t>
  </si>
  <si>
    <t>K14 : 6,0*0,6*0,1</t>
  </si>
  <si>
    <t>K15 : 5,0*0,6*0,1</t>
  </si>
  <si>
    <t>K16 : 6,0*0,6*0,1</t>
  </si>
  <si>
    <t>K17 : 5,0*0,6*0,1</t>
  </si>
  <si>
    <t>K18 : 6,0*0,6*0,1</t>
  </si>
  <si>
    <t>K19 : 4,5*0,6*0,1</t>
  </si>
  <si>
    <t>K20 : 6,0*0,6*0,1</t>
  </si>
  <si>
    <t>K21 : 4,5*0,6*0,1</t>
  </si>
  <si>
    <t>Uliční vpusti : 6*0,6*5,0*0,1</t>
  </si>
  <si>
    <t>871311111R00</t>
  </si>
  <si>
    <t>Montáž potrubí z plastických hmot z tlakových trubek z tvrdého PVC těsněných gumovým kroužkem, vnějšího průměru 160 mm</t>
  </si>
  <si>
    <t>přípojky : 7,5*7+3,5*5+5,0*3+6,0*4+4,5*2</t>
  </si>
  <si>
    <t>uliční vpusti : 5,0*6</t>
  </si>
  <si>
    <t>892571111R00</t>
  </si>
  <si>
    <t>Zkoušky těsnosti kanalizačního potrubí zkouška těsnosti kanalizačního potrubí vodou_x000D_
 do DN 200 mm</t>
  </si>
  <si>
    <t>892573111R00</t>
  </si>
  <si>
    <t>Zkoušky těsnosti kanalizačního potrubí zabezpečení konců kanalizačního potrubí při tlakových zkouškách vodou_x000D_
 do DN 200 mm</t>
  </si>
  <si>
    <t>892855112R00</t>
  </si>
  <si>
    <t>Kamerové prohlídky potrubí do 50 m</t>
  </si>
  <si>
    <t>Odkaz na mn. položky pořadí 17 : 148,00000</t>
  </si>
  <si>
    <t>894432112R00</t>
  </si>
  <si>
    <t>Osazení plastových šachet revizních průměr 425 mm</t>
  </si>
  <si>
    <t>28614521R</t>
  </si>
  <si>
    <t>trubka plastová kanalizační PP; hladká, s hrdlem; Sn 12 kN/m2; D = 160,0 mm; s = 6,10 mm; l = 3000,0 mm</t>
  </si>
  <si>
    <t>148,0/3*1,1</t>
  </si>
  <si>
    <t>286971402R</t>
  </si>
  <si>
    <t>trubka plastová kanalizační PVC-U; korugovaná; D = 476,0 mm; l = 1 500,0 mm</t>
  </si>
  <si>
    <t>Odkaz na mn. položky pořadí 25 : 21,00000</t>
  </si>
  <si>
    <t>28697144R</t>
  </si>
  <si>
    <t>poklop kanalizační pachotěsný; DN šachty 425 mm; PP; bez odvětrání</t>
  </si>
  <si>
    <t>Odkaz na mn. položky pořadí 23 : 21,00000</t>
  </si>
  <si>
    <t>286971677R</t>
  </si>
  <si>
    <t>dno šachetní s výkyvnými hrdly; sběrné s přítokem levým i pravým; PP; typ X; úhel odpadu 0 °; DN = 478,0 mm; l = 570 mm; š = 478 mm; h = 611 mm; DN žlabu 160 mm</t>
  </si>
  <si>
    <t>Odkaz na mn. položky pořadí 20 : 21,00000</t>
  </si>
  <si>
    <t>startovací jámy pro protlaky : 3*2*(2,0*2,0*3,5)</t>
  </si>
  <si>
    <t>retenční nádrž : 95,34*2,4*1,45+2*3,63*3,02*2,0</t>
  </si>
  <si>
    <t>Odkaz na mn. položky pořadí 1 : 459,63360</t>
  </si>
  <si>
    <t>Uliční vpusti : 17*0,6*5,0*1,5</t>
  </si>
  <si>
    <t>Odkaz na mn. položky pořadí 3 : 76,50000</t>
  </si>
  <si>
    <t>Stoka D1 : 1,2*((1,6+1,75)/2*30,5+(2,11+1,5)/2*7,7)+1,6*((1,55+1,47)/2*40,0)+1,3*((1,47+1,1)/2*45,0)</t>
  </si>
  <si>
    <t>Stoka D2 : 1,2*((1,73+1,63)/2*2,5+(1,24+1,07)/2*4,5)+1,6*((1,07+1,2)/2*40,0)+1,3*((1,2+1,1)/2*44,5)</t>
  </si>
  <si>
    <t>Stoka D3 : 1,2*((1,4+1,14)/2*31,0+(1,14+1,32)/2*6,0)+1,6*((1,04+0,89)/2*40,0)+1,3*((0,89+1,2)/2*24,0)</t>
  </si>
  <si>
    <t>Odkaz na mn. položky pořadí 5 : 550,70420</t>
  </si>
  <si>
    <t>Stoka D1 : 2*((1,6+1,75)/2*30,5+(2,11+1,5)/2*7,7)+2*((1,55+1,47)/2*40,0)+2*((1,47+1,1)/2*45,0)</t>
  </si>
  <si>
    <t>Stoka D2 : 2*((1,73+1,63)/2*2,5+(1,24+1,07)/2*4,5)+2*((1,07+1,2)/2*40,0)+2*((1,2+1,1)/2*44,5)</t>
  </si>
  <si>
    <t>Stoka D3 : 2*((1,4+1,14)/2*31,0+(1,14+1,32)/2*6,0)+2*((1,04+0,89)/2*40,0)+2*((0,89+1,2)/2*24,0)</t>
  </si>
  <si>
    <t>startovací jámy pro protlaky : 2*(2,0*3,5)*3</t>
  </si>
  <si>
    <t>Odkaz na mn. položky pořadí 8 : 841,22700</t>
  </si>
  <si>
    <t>Odkaz na mn. položky pořadí 10 : 1086,83780</t>
  </si>
  <si>
    <t>Odkaz na mn. položky pořadí 16 : 490,74431</t>
  </si>
  <si>
    <t>Odkaz na mn. položky pořadí 16 : 490,74431*-1</t>
  </si>
  <si>
    <t>Odkaz na mn. položky pořadí 12 : 596,09349*20</t>
  </si>
  <si>
    <t>Stoka D1 : 1,2*((2,11+1,5)/2*7,7)+1,6*((1,55+1,47)/2*40,0)+1,3*((1,47+1,1)/2*45,0)</t>
  </si>
  <si>
    <t>Stoka D2 : 1,2*((1,24+1,07)/2*4,5)+1,6*((1,07+1,2)/2*40,0)+1,3*((1,2+1,1)/2*44,5)</t>
  </si>
  <si>
    <t>Stoka D3 : 1,6*((1,04+0,89)/2*40,0)+1,3*((0,89+1,2)/2*24,0)</t>
  </si>
  <si>
    <t>-0,65*1,2*(4,0+4,5+3,5)-0,7*1,3*(45,0+44,5+24,0)-1,0*1,6*3*40,0</t>
  </si>
  <si>
    <t>Uliční vpusti : 17*0,6*5,0*0,95</t>
  </si>
  <si>
    <t>Odkaz na mn. položky pořadí 12 : 596,09349</t>
  </si>
  <si>
    <t>Odkaz na mn. položky pořadí 17 : 302,95429*-1</t>
  </si>
  <si>
    <t>Odkaz na mn. položky pořadí 29 : 44,57500*-1</t>
  </si>
  <si>
    <t>Odkaz na mn. položky pořadí 14 : 172,06420*-1</t>
  </si>
  <si>
    <t>retenční nádrž : 95,34*2,4*1,45+2*3,63*3,02*2,0-(0,52*1,2*96,0+2*pi*0,6^2*2,0)</t>
  </si>
  <si>
    <t>Odkaz na mn. položky pořadí 12 : 596,09349*2</t>
  </si>
  <si>
    <t>Odkaz na mn. položky pořadí 7 : 33,50000*1,1</t>
  </si>
  <si>
    <t>58333665R</t>
  </si>
  <si>
    <t>kamenivo přírodní těžené frakce 22,0 až 32,0 mm; třída prané, kačírek</t>
  </si>
  <si>
    <t>retenční nádrž : (1,12*1,6*110,0-0,52*1,2*96,0)*1,8</t>
  </si>
  <si>
    <t>Odkaz na mn. položky pořadí 14 : 172,06420*1,8</t>
  </si>
  <si>
    <t>137,0+105,5+115,5</t>
  </si>
  <si>
    <t>Odkaz na mn. položky pořadí 27 : 358,00000*1,1</t>
  </si>
  <si>
    <t>0,1*(1,2*(34,0+4,5+4,0+4,5+38,0+3,5)+1,6*40,0*3+1,3*(45,0+44,5+24,0))</t>
  </si>
  <si>
    <t>podbetonování šachet : 0,15*1,2*1,2*15</t>
  </si>
  <si>
    <t>uliční vpusti : 5,0*17</t>
  </si>
  <si>
    <t>DN250 : 52,0+21,0+51,5</t>
  </si>
  <si>
    <t>DN300 : 45,0+44,5+24,0</t>
  </si>
  <si>
    <t>871423121R00</t>
  </si>
  <si>
    <t>Montáž potrubí z trub z plastů těsněných gumovým kroužkem  DN 600 mm</t>
  </si>
  <si>
    <t>877373121R00</t>
  </si>
  <si>
    <t>Montáž tvarovek na potrubí z trub z plastů těsněných gumovým kroužkem odbočných DN 300 mm</t>
  </si>
  <si>
    <t>uliční vpusti : 18</t>
  </si>
  <si>
    <t>Odkaz na mn. položky pořadí 32 : 238,00000</t>
  </si>
  <si>
    <t>892661111R00</t>
  </si>
  <si>
    <t>Zkoušky těsnosti kanalizačního potrubí zkouška těsnosti kanalizačního potrubí vodou_x000D_
 do DN 600 mm</t>
  </si>
  <si>
    <t>892663111R00</t>
  </si>
  <si>
    <t>Zkoušky těsnosti kanalizačního potrubí zabezpečení konců kanalizačního potrubí při tlakových zkouškách vodou_x000D_
 do DN 600 mm</t>
  </si>
  <si>
    <t>Odkaz na mn. položky pořadí 35 : 85,00000</t>
  </si>
  <si>
    <t>Odkaz na mn. položky pořadí 36 : 238,00000</t>
  </si>
  <si>
    <t>Odkaz na mn. položky pořadí 37 : 120,00000</t>
  </si>
  <si>
    <t>818888991</t>
  </si>
  <si>
    <t>Dodání a montáž vsakovací nádrže, včetně geotextilie, odvětrání, perforovaného potrubí, dle PD, AS-Nidaplast bloky 40ks rozm. 2,4x1,2x0,52m</t>
  </si>
  <si>
    <t>85,0/3*1,1</t>
  </si>
  <si>
    <t>(52,0+21,0+51,5)/6*1,1</t>
  </si>
  <si>
    <t>28614531R</t>
  </si>
  <si>
    <t>trubka plastová kanalizační PP; hladká, s hrdlem; Sn 12 kN/m2; D = 315,0 mm; s = 11,90 mm; l = 6000,0 mm</t>
  </si>
  <si>
    <t>(45,0+44,5+24,0)/6*1,1</t>
  </si>
  <si>
    <t>28614537R</t>
  </si>
  <si>
    <t>trubka plastová kanalizační PP; hladká, s hrdlem; Sn 12 kN/m2; D = 500,0 mm; s = 18,80 mm; l = 6000,0 mm</t>
  </si>
  <si>
    <t>120/6*1,1</t>
  </si>
  <si>
    <t>286506131R</t>
  </si>
  <si>
    <t>odbočka PVC; 45,0 °; d1 = 315 mm; d2 = 160 mm; SDR 34,0; hladká, hrdlovaná; spoj násuvný; DN 300,0 mm; DN2 150 mm</t>
  </si>
  <si>
    <t>Odkaz na mn. položky pořadí 34 : 18,00000</t>
  </si>
  <si>
    <t>55340322R01</t>
  </si>
  <si>
    <t>Poklop D 125</t>
  </si>
  <si>
    <t>592243541R</t>
  </si>
  <si>
    <t>deska zákrytová šachetní železobetonová; TZK; D1 = 1 200 mm; D = 1 470 mm; D vnitřní 625 mm; h = 165 mm</t>
  </si>
  <si>
    <t>592243651R</t>
  </si>
  <si>
    <t>skruž železobetonová TBS; DN = 1 200,0 mm; h = 500,0 mm; s = 135,00 mm; beton C 40/50</t>
  </si>
  <si>
    <t>59224390</t>
  </si>
  <si>
    <t>Dno šachetní TBZ-Q.1 100/525 KOM tl. 15cm</t>
  </si>
  <si>
    <t>59224391</t>
  </si>
  <si>
    <t>Dno šachetní TBZ-Q.1 120/1280 KOM</t>
  </si>
  <si>
    <t>59224392</t>
  </si>
  <si>
    <t>Dno šachetní TBZ-Q.1 100/875 KOM tl. 25cm</t>
  </si>
  <si>
    <t>startovací jámy pro protlaky : 6*(2,0*2,0*2,0)</t>
  </si>
  <si>
    <t>Odkaz na mn. položky pořadí 1 : 48,00000</t>
  </si>
  <si>
    <t>Větev P1 : 0,8*((1,31+1,48)/2*4,0+(1,52+1,29)/2*1,0+(1,29+1,19)/2*7,0+(1,19+1,08)/2*12,0+(1,08+0,92)/2*18,0+(0,92+0,97)/2*25,0+(0,97+0,88)/2*11,0+(0,88+0,82)/2*14,0)</t>
  </si>
  <si>
    <t>Větev P2 : 0,8*((1,2+1,19)/2*3,5+(0,93+0,53)/2*13,0+(0,53+0,72)/2*25,0+(0,72+0,81)/2*9,5+(0,81+0,73)/2*18,5)</t>
  </si>
  <si>
    <t>Větev P3 : 0,8*((1,2+1,16)/2*8,0+(0,94+0,58)/2*26,0+(0,58+0,59)/2*22,5+(0,59+0,62)/2*3,5)</t>
  </si>
  <si>
    <t>Odkaz na mn. položky pořadí 3 : 150,62000</t>
  </si>
  <si>
    <t>141721101R00</t>
  </si>
  <si>
    <t>Řízené protlačení a vtažení trub PE v hornině 1 - 4 průměru do 110 mm</t>
  </si>
  <si>
    <t>Protlaky : 10,3+9,2+10,0</t>
  </si>
  <si>
    <t>Větev P1 : 2*((1,31+1,48)/2*4,0+(1,52+1,29)/2*1,0+(1,29+1,19)/2*7,0+(1,19+1,08)/2*12,0+(1,08+0,92)/2*18,0+(0,92+0,97)/2*25,0+(0,97+0,88)/2*11,0+(0,88+0,82)/2*14,0)</t>
  </si>
  <si>
    <t>Větev P2 : 2*((1,2+1,19)/2*3,5+(0,93+0,53)/2*13,0+(0,53+0,72)/2*25,0+(0,72+0,81)/2*9,5+(0,81+0,73)/2*18,5)</t>
  </si>
  <si>
    <t>Větev P3 : 2*((1,2+1,16)/2*8,0+(0,94+0,58)/2*26,0+(0,58+0,59)/2*22,5+(0,59+0,62)/2*3,5)</t>
  </si>
  <si>
    <t>startovací jámy pro protlaky řadu V1, V2 a V3 : 3*(2,0*2,0)*2</t>
  </si>
  <si>
    <t>Odkaz na mn. položky pořadí 6 : 400,55000</t>
  </si>
  <si>
    <t>Odkaz na mn. položky pořadí 8 : 198,62000</t>
  </si>
  <si>
    <t>Odkaz na mn. položky pořadí 14 : 40,01800</t>
  </si>
  <si>
    <t>Odkaz na mn. položky pořadí 14 : 40,01800*-1</t>
  </si>
  <si>
    <t>Odkaz na mn. položky pořadí 10 : 158,60200*20</t>
  </si>
  <si>
    <t>Větev P1 : 0,8*((1,52+1,29)/2*1,0+(1,29+1,19)/2*7,0+(1,19+1,08)/2*12,0+(1,08+0,92)/2*18,0+(0,92+0,97)/2*25,0+(0,97+0,88)/2*11,0+(0,88+0,82)/2*14,0-0,365*86,0)</t>
  </si>
  <si>
    <t>Větev P2 : 0,8*((0,93+0,53)/2*13,0+(0,53+0,72)/2*25,0+(0,72+0,81)/2*9,5+(0,81+0,73)/2*18,5-0,365*68,5)</t>
  </si>
  <si>
    <t>Větev P3 : 0,8*((0,94+0,58)/2*26,0+(0,58+0,59)/2*22,5+(0,59+0,62)/2*3,5-0,365*52,0)</t>
  </si>
  <si>
    <t>Odkaz na mn. položky pořadí 10 : 158,60200</t>
  </si>
  <si>
    <t>Odkaz na mn. položky pořadí 15 : 63,80200*-1</t>
  </si>
  <si>
    <t>Odkaz na mn. položky pořadí 23 : 19,84000*-1</t>
  </si>
  <si>
    <t>Odkaz na mn. položky pořadí 12 : 74,96000*-1</t>
  </si>
  <si>
    <t>Větev P1 : 0,8*0,365*(98,0-10,0)</t>
  </si>
  <si>
    <t>Větev P2 : 0,8*0,365*(81,0-9,2)</t>
  </si>
  <si>
    <t>Větev P3 : 0,8*0,365*(69,0-10,3)</t>
  </si>
  <si>
    <t>Odkaz na mn. položky pořadí 10 : 158,60200*2</t>
  </si>
  <si>
    <t>230194003R00</t>
  </si>
  <si>
    <t>Utěsnění chráničky manžetou DN 100</t>
  </si>
  <si>
    <t>230195004R00</t>
  </si>
  <si>
    <t>Montáž distanční objímky celistvé d 57-73 mm</t>
  </si>
  <si>
    <t>27344387R</t>
  </si>
  <si>
    <t>manžeta těsnicí na chráničky; EPDM; D trubky = 63 mm; D chráničky = 110 mm; DN 50; DN chráničky 100</t>
  </si>
  <si>
    <t>28613786R</t>
  </si>
  <si>
    <t>trubka plastová vodovodní hladká; HDPE (PE 100); SDR 11,0; PN 16; D = 110,0 mm; s = 10,00 mm; l = 12 000,0 mm</t>
  </si>
  <si>
    <t>Odkaz na mn. položky pořadí 5 : 29,50000*1,1</t>
  </si>
  <si>
    <t>30*2</t>
  </si>
  <si>
    <t>Odkaz na mn. položky pořadí 12 : 74,96000*1,8</t>
  </si>
  <si>
    <t>248,0*0,1*0,8</t>
  </si>
  <si>
    <t>98,0+81,0+69,0</t>
  </si>
  <si>
    <t>Odkaz na mn. položky pořadí 24 : 248,00000*0,8</t>
  </si>
  <si>
    <t>Odkaz na mn. položky pořadí 24 : 248,00000*1,1</t>
  </si>
  <si>
    <t>Odkaz na mn. položky pořadí 25 : 198,40000*1,1</t>
  </si>
  <si>
    <t>877212121R00</t>
  </si>
  <si>
    <t>Montáž elektrotvarovek Přirážka za 1 spoj elektrotvarovky, vnějšího průměru 63 mm</t>
  </si>
  <si>
    <t>899731112R00</t>
  </si>
  <si>
    <t>Signalizační vodič CYY, 2,5 mm2</t>
  </si>
  <si>
    <t>Odkaz na mn. položky pořadí 28 : 248,00000</t>
  </si>
  <si>
    <t>460490012R00</t>
  </si>
  <si>
    <t>Fólie výstražná z PVC, šířka 33 cm</t>
  </si>
  <si>
    <t>Propojení dosavadního potrubí</t>
  </si>
  <si>
    <t>892241111R01</t>
  </si>
  <si>
    <t>Tlaková zkouška potrubí DN 50</t>
  </si>
  <si>
    <t>Odkaz na mn. položky pořadí 31 : 248,00000</t>
  </si>
  <si>
    <t>28613078.MR</t>
  </si>
  <si>
    <t>T-kus PE 100; odbočkový, navrtávací, sedlový; otočný vývod 360 °; SDR 11,0; D = 160,0 mm; D2 = 63 mm; spoj elektrosvařovaný</t>
  </si>
  <si>
    <t>28613105.M1</t>
  </si>
  <si>
    <t>Elektrospojka d  63 mm SDR 11 PE 100</t>
  </si>
  <si>
    <t>Odkaz na mn. položky pořadí 29 : 25,00000</t>
  </si>
  <si>
    <t>28613145.MR</t>
  </si>
  <si>
    <t>víčko/záslepka PE 100; SDR 11,0; D = 63,0 mm; spoj elektrosvařovaný</t>
  </si>
  <si>
    <t>28613612R</t>
  </si>
  <si>
    <t>trubka plastová plynovodní hladká; PE 100+; SDR 11,0; PN 16; D = 69,0 mm; l = 6000,0 mm</t>
  </si>
  <si>
    <t>Odkaz na mn. položky pořadí 28 : 248,00000*1,1</t>
  </si>
  <si>
    <t>P1 : 8,5*0,6*0,63</t>
  </si>
  <si>
    <t>P2 : 8,5*0,6*0,61</t>
  </si>
  <si>
    <t>P3 : 1,0*0,6*0,58</t>
  </si>
  <si>
    <t>P4 : 1,0*0,6*0,58</t>
  </si>
  <si>
    <t>P5 : 8,5*0,6*0,62</t>
  </si>
  <si>
    <t>P6 : 8,5*0,6*0,56</t>
  </si>
  <si>
    <t>P7 : 8,5*0,6*0,57</t>
  </si>
  <si>
    <t>P8 : 1,0*0,6*0,6</t>
  </si>
  <si>
    <t>P9 : 1,0*0,6*0,62</t>
  </si>
  <si>
    <t>P10 : 1,0*0,6*0,79</t>
  </si>
  <si>
    <t>P11 : 8,5*0,6*0,74</t>
  </si>
  <si>
    <t>P12 : 8,5*0,6*0,73</t>
  </si>
  <si>
    <t>P13 : 1,2*0,6*1,08</t>
  </si>
  <si>
    <t>P14 : 8,0*0,6*1,07</t>
  </si>
  <si>
    <t>P15 : 1,2*0,6*1,06</t>
  </si>
  <si>
    <t>P16 : 8,0*0,6*1,05</t>
  </si>
  <si>
    <t>P17 : 1,2*0,6*0,97</t>
  </si>
  <si>
    <t>P18 : 1,2*0,6*0,95</t>
  </si>
  <si>
    <t>P19 : 8,0*0,6*0,93</t>
  </si>
  <si>
    <t>P20 : 8,0*0,6*0,91</t>
  </si>
  <si>
    <t>P21 : 1,2*0,6*0,82</t>
  </si>
  <si>
    <t>Odkaz na mn. položky pořadí 1 : 47,16960</t>
  </si>
  <si>
    <t>Odkaz na mn. položky pořadí 3 : 157,00000</t>
  </si>
  <si>
    <t>Odkaz na mn. položky pořadí 5 : 47,16960</t>
  </si>
  <si>
    <t>Přípojky : 7,5*0,6*(0,3+0,28+0,29+0,23+0,24+0,41+0,40+0,74+0,72+0,6+0,58)</t>
  </si>
  <si>
    <t>Přípojky : 0,6*0,332*(8,5*7+1,0*5+8,0*4+1,2*5)</t>
  </si>
  <si>
    <t>Odkaz na mn. položky pořadí 7 : 21,55500*1,8</t>
  </si>
  <si>
    <t>Přípojky : 0,6*0,1*(8,5*7+1,0*5+8,0*4+1,2*5)</t>
  </si>
  <si>
    <t>349121100R00</t>
  </si>
  <si>
    <t>Montáž prefabrikátu pro umístění plynoměru skříně včetně stříšky a dvířek (nadzemní prvky) hmotnosti do 0,2 t</t>
  </si>
  <si>
    <t>801-2</t>
  </si>
  <si>
    <t>Přípojky : 8,5*7+1,0*5+8,0*4+1,2*5</t>
  </si>
  <si>
    <t>chráničky přípojek : 7,5*11</t>
  </si>
  <si>
    <t>D+M orientačního sloupku včetně betonové patky</t>
  </si>
  <si>
    <t>Odkaz na mn. položky pořadí 17 : 102,50000</t>
  </si>
  <si>
    <t>28613062.MR</t>
  </si>
  <si>
    <t>T-kus PE 100; odbočkový, navrtávací, sedlový; otočný vývod 360 °; SDR 11,0; D = 63,0 mm; D2 = 32 mm; spoj elektrosvařovaný</t>
  </si>
  <si>
    <t>286136431R</t>
  </si>
  <si>
    <t>trubka plastová plynovodní hladká; PE100 RC ; SDR 11,0; D = 32,0 mm; s = 3,00 mm; l = 12 000,0 mm</t>
  </si>
  <si>
    <t>Odkaz na mn. položky pořadí 12 : 102,50000*1,1</t>
  </si>
  <si>
    <t>Odkaz na mn. položky pořadí 13 : 82,50000*1,1</t>
  </si>
  <si>
    <t>Odkaz na mn. položky pořadí 19 : 77,00000</t>
  </si>
  <si>
    <t>35712518R</t>
  </si>
  <si>
    <t>skříň stavebnicová, přípojková; místo použití při budování nových sítí-umístění na hranicích pozemku, volně v terénu; betonová skříň na plyn - pro umístění hlavního uzávěru, regulátoru plynu a plynoměru G4, G6; provedení dveře ocelové jednodílné 600 x 600 mm, s instalačním rámem; v x š x hl. 700 x 410 x 1250 mm mm</t>
  </si>
  <si>
    <t>551310140R</t>
  </si>
  <si>
    <t>kohout kulový protipožární, vnitřní-vnitřní závit FF; pro plyn; přímý; PN 5; 5/4" "; pojistka T=925°C - 60 min</t>
  </si>
  <si>
    <t>0,4*0,8*(1120,0-30,0-80,0)</t>
  </si>
  <si>
    <t>Odkaz na mn. položky pořadí 1 : 323,20000</t>
  </si>
  <si>
    <t>132501111R00</t>
  </si>
  <si>
    <t>Hloubení rýh šířky do 60 cm jakékoliv množství, v hornině 6, hloubení strojně</t>
  </si>
  <si>
    <t>0,4*0,8*80,0</t>
  </si>
  <si>
    <t>141700102R00</t>
  </si>
  <si>
    <t>Protlačování trub v hornině 1 - 4 vnějšího průměru do 110 mm</t>
  </si>
  <si>
    <t>s výjimkou tekoucího písku a hornin kašovité konzistence v hloubce do 6 m a v délce do 35 m, s případným vodorovným a svislým přemístění výkopku z protlačovaného potrubí a montážní jámy na přilehlé území.</t>
  </si>
  <si>
    <t>Zřízení a odstranění podlahy a podpěrné konstrukce pro protlačovací zařízení, spojování protlačovaných trub, úpravu čela potrubí pro protlačení, případné vodorovné a svislé přemístění výkopku z protlačovaného potrubí a montážní jámy na přilehlé území. Včetně případného opakování protlačení v případě, že se v zemině vyskytnou překážky, pro které je nutno protlačení uskutečnit v jiném místě avšak při stejné pozici protlačovacího zařízení.</t>
  </si>
  <si>
    <t>Odkaz na mn. položky pořadí 12 : 229,46000</t>
  </si>
  <si>
    <t>162201152R00</t>
  </si>
  <si>
    <t>Vodorovné přemístění výkopku z horniny 5 až 7, na vzdálenost přes 20  do 50 m</t>
  </si>
  <si>
    <t>Odkaz na mn. položky pořadí 3 : 25,60000*2</t>
  </si>
  <si>
    <t>-0,115*0,4*80,0</t>
  </si>
  <si>
    <t>Odkaz na mn. položky pořadí 12 : 229,46000*-1</t>
  </si>
  <si>
    <t>162701155R00</t>
  </si>
  <si>
    <t>Vodorovné přemístění výkopku z horniny 5 až 7, na vzdálenost přes 9 000  do 10 000 m</t>
  </si>
  <si>
    <t>0,115*0,4*80,0</t>
  </si>
  <si>
    <t>Odkaz na mn. položky pořadí 7 : 93,74000*20</t>
  </si>
  <si>
    <t>162701159R00</t>
  </si>
  <si>
    <t>Vodorovné přemístění výkopku příplatek k ceně za každých dalších i započatých 1 000 m přes 10 000 m_x000D_
 z horniny 5 až 7</t>
  </si>
  <si>
    <t>Odkaz na mn. položky pořadí 8 : 3,68000*20</t>
  </si>
  <si>
    <t>Odkaz na mn. položky pořadí 7 : 93,74000</t>
  </si>
  <si>
    <t>174101102R00</t>
  </si>
  <si>
    <t>Zásyp sypaninou se zhutněním v uzavřených prostorách s urovnáním povrchu zásypu s ručním zhutněním</t>
  </si>
  <si>
    <t>Odkaz na mn. položky pořadí 13 : 50,14000*-1</t>
  </si>
  <si>
    <t>Odkaz na mn. položky pořadí 16 : 43,60000*-1</t>
  </si>
  <si>
    <t>0,115*0,4*(1120,0-30,0)</t>
  </si>
  <si>
    <t>199000003R00</t>
  </si>
  <si>
    <t>Poplatky za skládku horniny 5 - 7, skupina 17 05 04 z Katalogu odpadů</t>
  </si>
  <si>
    <t>Odkaz na mn. položky pořadí 8 : 3,68000*2</t>
  </si>
  <si>
    <t>Odkaz na mn. položky pořadí 7 : 93,74000*2</t>
  </si>
  <si>
    <t>0,1*0,4*(1120,0-30,0)</t>
  </si>
  <si>
    <t>141      R00</t>
  </si>
  <si>
    <t>Přirážka za podružný materiál  M 21, M 22</t>
  </si>
  <si>
    <t>Procentní sazba z hodnoty nosného materiálu.</t>
  </si>
  <si>
    <t>210191542R00</t>
  </si>
  <si>
    <t>Montáž pilíře přípojkové skříně bez základu a zapojení vodičů</t>
  </si>
  <si>
    <t>210201528R00</t>
  </si>
  <si>
    <t>Montáž svítidla LED reflektoru,  , na dva upevňovací body</t>
  </si>
  <si>
    <t>s vestavěným LED modulem</t>
  </si>
  <si>
    <t>210204011R00</t>
  </si>
  <si>
    <t xml:space="preserve">Montáž stožáru veřejného osvětlení uličního, ocelového, délky do 12 m,  </t>
  </si>
  <si>
    <t>Montáž stožárů, jejich rozvoz po trase, postavení, vyrovnání a definitivní zajištění v základu.</t>
  </si>
  <si>
    <t>210204206R00</t>
  </si>
  <si>
    <t>Montáž stožárové elektrovýzbroje pro 8 okruhů</t>
  </si>
  <si>
    <t>Montáž stožárové rozvodnice, montáže kabelu mezi rozvodnicí a vlastním svítidlem včetně jeho ukončení a zapojení v rozvodnici. U stožárů typu Ž je v položce zakalkulováno i zapojení dotykové spojky.</t>
  </si>
  <si>
    <t>220890202R00</t>
  </si>
  <si>
    <t>h</t>
  </si>
  <si>
    <t>31672162.AR</t>
  </si>
  <si>
    <t>stožár ocelový osvětlovací; stupňovitý-jedenkrát odstupňovaný; zapuštěný do země; výška = 5,5 m; zapuštěná hloubka = 0,8 m; horní pr. 76 mm; spodní pr. 114 mm; výška celk. L = 6,3 m; Tn 0,25 kN</t>
  </si>
  <si>
    <t>31678615.AR</t>
  </si>
  <si>
    <t>svorkovnice stožárová</t>
  </si>
  <si>
    <t>348360181R</t>
  </si>
  <si>
    <t>LED svítidlo průmyslové, prachotěsné, vodotěsné, předřadník elektronický; IP 68; LED 9 W; max.teplota okolí 45 °C; min.teplota okolí -20 °C; použití: mycí linky, přehrady, vodní nádrže, plavecké bazény; mat.tělesa trubka z PC (polykarbonátu)vnější pr. 70 mm, síla stěny 4 mm ; upevnění pomocí montážních třmenů na trop či stěnu; průměr 70 mm; délka 935 mm</t>
  </si>
  <si>
    <t>35711643R</t>
  </si>
  <si>
    <t>rozvaděč elektroměrový E(pro přímé měření); uspořádání - samostatný modul pro umístění měř.soupravy; uspořádání měř.soupravy 2-prostor pro osazení dvousazb.třífázového elektr.včetně prostoru pro osazení spín.prvku; poč.elektroměřů 1; celoplastový z termoplastu; konstrukce pro osazení do výklenku ve stěně</t>
  </si>
  <si>
    <t>460050704R00</t>
  </si>
  <si>
    <t>Jáma do 2 m3 pro stožár veř.osvětlení, hor.4,ručně</t>
  </si>
  <si>
    <t>0,6*0,6*0,9*25</t>
  </si>
  <si>
    <t>460080002R00</t>
  </si>
  <si>
    <t>Betonový základ do bednění</t>
  </si>
  <si>
    <t>1120,0-30,0</t>
  </si>
  <si>
    <t>650010636R00</t>
  </si>
  <si>
    <t>Montáž trubky ohebné plastové D 50 mm, ulož. volně</t>
  </si>
  <si>
    <t>1120,0+140,0</t>
  </si>
  <si>
    <t>650111141R00</t>
  </si>
  <si>
    <t>Uložení uzem. pásku v zemi do 120 mm2</t>
  </si>
  <si>
    <t>650125141R00</t>
  </si>
  <si>
    <t>Uložení kabelu Cu 3 x 1,5 mm2 do trubky</t>
  </si>
  <si>
    <t>650125189R00</t>
  </si>
  <si>
    <t>Uložení kabelu Cu 4 x 10 mm2 do trubky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</si>
  <si>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</si>
  <si>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</si>
  <si>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34111076R</t>
  </si>
  <si>
    <t>kabel CYKY; instalační; pro pevné uložení ve vnitřních a venk.prostorách v zemi, betonu; Cu plné holé jádro, tvar jádra RE-kulatý jednodrát; počet a průřez žil 4x10mm2; počet žil 4; teplota použití -30 až 70 °C; max.provoz.teplota při zkratu 160 °C; min.teplota pokládky -5 °C; průřez vodiče 10,0 mm2; samozhášivý; odolnost vůči UV záření; barva pláště černá</t>
  </si>
  <si>
    <t>3457114701R</t>
  </si>
  <si>
    <t>trubka kabelová ohebná dvouplášťová korugovaná chránička; vnější plášť z HDPE, vnitřní z LDPE; vnější pr.= 50,0 mm; vnitřní pr.= 41,0 mm; mezní hodnota zatížení 450 N/5 cm; teplot.rozsah -45 až 60 °C; stupeň hořlavosti A1; mat. bezhalogenový; IP 40, při použití těsnicího kroužku IP 67</t>
  </si>
  <si>
    <t>35441120R</t>
  </si>
  <si>
    <t>pásek uzemňovací provedení pozinkovaný; 30 x 4 mm</t>
  </si>
  <si>
    <t>119001201R00</t>
  </si>
  <si>
    <t>Úprava zeminy vápnem tloušťka vrstvy 150 ÷ 300 mm</t>
  </si>
  <si>
    <t>za účelem zlepšení mechanických vlastností,</t>
  </si>
  <si>
    <t>Odkaz na mn. položky pořadí 11 : 1040,00000*0,15</t>
  </si>
  <si>
    <t>dopadové plochy : 244,1*0,3</t>
  </si>
  <si>
    <t>prohloubení pro zemní trampolínu, včetně drenážní vrstvy : (1,75/2)^2*pi*0,7</t>
  </si>
  <si>
    <t>Odkaz na mn. položky pořadí 2 : 74,91370</t>
  </si>
  <si>
    <t>Základy pro oplocení (37 patek) a mobiliář : 2,5+7,8</t>
  </si>
  <si>
    <t>Odkaz na mn. položky pořadí 4 : 10,30000</t>
  </si>
  <si>
    <t>Odkaz na mn. položky pořadí 6 : 85,21370</t>
  </si>
  <si>
    <t>Odkaz na mn. položky pořadí 7 : 85,21370*20</t>
  </si>
  <si>
    <t>Podsyp základových patek : 1,15</t>
  </si>
  <si>
    <t>Odkaz na mn. položky pořadí 7 : 85,21370</t>
  </si>
  <si>
    <t>zátěžový trávník : 360</t>
  </si>
  <si>
    <t>travnatý pás pro odvodnění ploch : 680</t>
  </si>
  <si>
    <t>181114711R00</t>
  </si>
  <si>
    <t>Odstranění kamene odstranění sebráním, hmotnost do 15 kg</t>
  </si>
  <si>
    <t>z pozemku s odklizením na hromady na vzdálenost do 10 m nebo s naložením na dopravní prostředek,</t>
  </si>
  <si>
    <t>a kořenů vykácených stromů, stavebních sutí a jiných kusů materiálů</t>
  </si>
  <si>
    <t>183101321R00</t>
  </si>
  <si>
    <t>Hloubení jamek s výměnou půdy na 100 % v rovině objem přes 0,4 do 1 m3</t>
  </si>
  <si>
    <t>pro vysazování rostlin v hornině 1 až 4 s výměnou půdy na 100%, s případným naložením přebytečných výkopků na dopravní prostředek, s odvozem na vzdálenost do 20 km a se složením,</t>
  </si>
  <si>
    <t>183402111R00</t>
  </si>
  <si>
    <t>Rozrušení půdy na hloubku přes 5 do 15 cm v rovině nebo na svahu do 1:5</t>
  </si>
  <si>
    <t>Odkaz na mn. položky pořadí 11 : 1040,00000</t>
  </si>
  <si>
    <t>183403114R00</t>
  </si>
  <si>
    <t>Obdělávání půdy kultivátorováním, v rovině nebo na svahu 1:5</t>
  </si>
  <si>
    <t>Odkaz na mn. položky pořadí 14 : 1040,00000</t>
  </si>
  <si>
    <t>183403153R00</t>
  </si>
  <si>
    <t>Obdělávání půdy hrabáním, v rovině nebo na svahu 1:5</t>
  </si>
  <si>
    <t>Odkaz na mn. položky pořadí 15 : 1040,00000</t>
  </si>
  <si>
    <t>183403161R00</t>
  </si>
  <si>
    <t>Obdělávání půdy válením, v rovině nebo na svahu 1:5</t>
  </si>
  <si>
    <t>Odkaz na mn. položky pořadí 16 : 1040,00000</t>
  </si>
  <si>
    <t>184102111R00</t>
  </si>
  <si>
    <t xml:space="preserve">Výsadba dřevin s balem průměr přes 100 do 200 mm, v rovině nebo na svahu do 1:5,  </t>
  </si>
  <si>
    <t>do předem vyhloubené jamky se zalitím,</t>
  </si>
  <si>
    <t>184802111R00</t>
  </si>
  <si>
    <t>Chemické odplevelení půdy před založením kultury postřikem naširoko, v rovině nebo na svahu do 1:5</t>
  </si>
  <si>
    <t>nebo trávníku nebo zpevněných ploch o výměře jednotlivě přes 20 m2,</t>
  </si>
  <si>
    <t>Včetně dovozu vody do 10 km.</t>
  </si>
  <si>
    <t>185802113R00</t>
  </si>
  <si>
    <t>Hnojení umělým hnojivem naširoko, v rovině nebo na svahu do 1:5</t>
  </si>
  <si>
    <t>půdy nebo trávníku s rozprostřením nebo s rozdělením hnojiva,</t>
  </si>
  <si>
    <t>Odkaz na mn. položky pořadí 7 : 85,21370*2</t>
  </si>
  <si>
    <t>101100221</t>
  </si>
  <si>
    <t>Závlahové vaky výsadby</t>
  </si>
  <si>
    <t>184202111R07</t>
  </si>
  <si>
    <t>Dodávka a osazení kůlů, včetně uvázání dřevin, viz TZ</t>
  </si>
  <si>
    <t>185222111R05</t>
  </si>
  <si>
    <t>Mulč kůrodřevní hmotou, vč. dodání a rozprostření, viz TZ</t>
  </si>
  <si>
    <t xml:space="preserve">m2    </t>
  </si>
  <si>
    <t>00572420R1</t>
  </si>
  <si>
    <t>Směs travní Wolf-Garten, á 25 kg</t>
  </si>
  <si>
    <t>zátěžový trávník : 360*0,20</t>
  </si>
  <si>
    <t>travnatý pás pro odvodnění ploch : 680*0,25</t>
  </si>
  <si>
    <t>026500446R01</t>
  </si>
  <si>
    <t>Třešeň mahalebka - Cesarus mahaleb</t>
  </si>
  <si>
    <t>026500449R01</t>
  </si>
  <si>
    <t>Ořešák královský - Juglans regia</t>
  </si>
  <si>
    <t>026500455R01</t>
  </si>
  <si>
    <t>Platan javorolistý - Platanus xhispanica</t>
  </si>
  <si>
    <t>026503324R01</t>
  </si>
  <si>
    <t>Lípa velkolistá - Tilia platyphyllos</t>
  </si>
  <si>
    <t>25191158R</t>
  </si>
  <si>
    <t>hnojivo dusíkaté</t>
  </si>
  <si>
    <t>Kg</t>
  </si>
  <si>
    <t>25234010.AR1</t>
  </si>
  <si>
    <t>Herbicid totální po 20 litrech</t>
  </si>
  <si>
    <t>l</t>
  </si>
  <si>
    <t>Odkaz na mn. položky pořadí 9 : 1,15000*1,8</t>
  </si>
  <si>
    <t>58530162.AR</t>
  </si>
  <si>
    <t xml:space="preserve">vápno </t>
  </si>
  <si>
    <t>275313621R00</t>
  </si>
  <si>
    <t>Beton základových patek prostý třídy C 20/25</t>
  </si>
  <si>
    <t>801-1</t>
  </si>
  <si>
    <t>Odkaz na mn. položky pořadí 9 : 1,15000*-1</t>
  </si>
  <si>
    <t>289970111R00</t>
  </si>
  <si>
    <t>Geotextílie separační, filtrační, zpevňující polypropylén, 300 g/m2</t>
  </si>
  <si>
    <t>pod dopadovou plochu - kačírek</t>
  </si>
  <si>
    <t>338171112R01</t>
  </si>
  <si>
    <t>Osazení sloupků plot.ocelových do 2 m,zabet.C20/25</t>
  </si>
  <si>
    <t>553462120RXA</t>
  </si>
  <si>
    <t>Sloupek plotový jekl 60/60/3, dl. 1,5m, povrch ZN</t>
  </si>
  <si>
    <t>Odkaz na mn. položky pořadí 36 : 37,00000</t>
  </si>
  <si>
    <t>553462121RXB</t>
  </si>
  <si>
    <t>Plastová záslepka na sloupek 60/60</t>
  </si>
  <si>
    <t>596811111RT4</t>
  </si>
  <si>
    <t>Kladení dlažby z betonových nebo kameninových dlaždic včetně dodávky dlaždic_x000D_
 betonových, rozměru 50/50 mm, tloušťky 50 mm, do lože z kameniva těženého</t>
  </si>
  <si>
    <t>komunikací pro pěší do velikosti dlaždic 0,25 m2 s provedením lože do tl. 30 mm, s vyplněním spár a se smetením přebytečného materiálu na vzdálenost do 3 m</t>
  </si>
  <si>
    <t>pod lavičky : 7*1,5</t>
  </si>
  <si>
    <t>564851111R11</t>
  </si>
  <si>
    <t>Plocha - kačírek, tl.300mm</t>
  </si>
  <si>
    <t>Dopadová plocha : 244,1</t>
  </si>
  <si>
    <t>Drenážní vrstva pro zemní trampolínu : (1,75/2)^2*pi</t>
  </si>
  <si>
    <t>917862111R02</t>
  </si>
  <si>
    <t>Dodávka a montáž pryžovo plastového obrubníku, vč. doplňků mezi dopadovou plochu a trávník</t>
  </si>
  <si>
    <t>NAB 8900</t>
  </si>
  <si>
    <t xml:space="preserve">Montáž mobiliáře vč. dopravy </t>
  </si>
  <si>
    <t>NAB 8924</t>
  </si>
  <si>
    <t>Výchozí revize herních prvků</t>
  </si>
  <si>
    <t>NAB 8911</t>
  </si>
  <si>
    <t>Lavička</t>
  </si>
  <si>
    <t>NAB 8912</t>
  </si>
  <si>
    <t>Odpadkový koš</t>
  </si>
  <si>
    <t>NAB 8913</t>
  </si>
  <si>
    <t>Pískoviště</t>
  </si>
  <si>
    <t>NAB 8914</t>
  </si>
  <si>
    <t>Houpačka</t>
  </si>
  <si>
    <t>NAB 8915</t>
  </si>
  <si>
    <t xml:space="preserve">Stojan na kola </t>
  </si>
  <si>
    <t>NAB 8916</t>
  </si>
  <si>
    <t>Piramida</t>
  </si>
  <si>
    <t>NAB 8917</t>
  </si>
  <si>
    <t>Kolotoč</t>
  </si>
  <si>
    <t>NAB 8918</t>
  </si>
  <si>
    <t>Trampolína</t>
  </si>
  <si>
    <t>NAB 8919</t>
  </si>
  <si>
    <t>Kovové hrazdy</t>
  </si>
  <si>
    <t>NAB 8920</t>
  </si>
  <si>
    <t>Kovové sedy-lehy</t>
  </si>
  <si>
    <t>NAB 8921</t>
  </si>
  <si>
    <t>Vodorovný žebřík kovový</t>
  </si>
  <si>
    <t>NAB 8922</t>
  </si>
  <si>
    <t>Staveniště</t>
  </si>
  <si>
    <t>NAB 8923</t>
  </si>
  <si>
    <t>Cortenová mísa</t>
  </si>
  <si>
    <t>767914110R00</t>
  </si>
  <si>
    <t>Montáž oplocení z pletiva rámového na ocelové sloupky, o výšce do 1,0 m</t>
  </si>
  <si>
    <t>800-767</t>
  </si>
  <si>
    <t>767920210R00</t>
  </si>
  <si>
    <t>Montáž vrat a vrátek k oplocení osazovaných na sloupky ocelové, o ploše jednotlivě do 2 m2</t>
  </si>
  <si>
    <t>R767001</t>
  </si>
  <si>
    <t>Výrobní dokumentace oplocení</t>
  </si>
  <si>
    <t>55342600RXB</t>
  </si>
  <si>
    <t>Branka z jeklu rám 40/60/30 a diagonály 40/40/3, s výplní z plast. plotovek š78, v1000, tl21 mm, h = 1000 mm, š = 1000 mm, vč. západky na uzavření branky</t>
  </si>
  <si>
    <t>Odkaz na mn. položky pořadí 59 : 2,00000</t>
  </si>
  <si>
    <t>CN767001</t>
  </si>
  <si>
    <t>Jekl FeZn 40/60/3, pro plotové výplně</t>
  </si>
  <si>
    <t>Odkaz na mn. položky pořadí 58 : 80,00000*2,1</t>
  </si>
  <si>
    <t>CN767002</t>
  </si>
  <si>
    <t>Příslušenství pro montáž oplocení, vč. spojovacího materiálu</t>
  </si>
  <si>
    <t xml:space="preserve">sada  </t>
  </si>
  <si>
    <t>CN767003</t>
  </si>
  <si>
    <t>Plastové plotovky š.78, tl.21, v.1000mm</t>
  </si>
  <si>
    <t>005122</t>
  </si>
  <si>
    <t>Vytyčení hranic jednotlivých parcel</t>
  </si>
  <si>
    <t>005123</t>
  </si>
  <si>
    <t>Vytyčení hranic sousedních pozemků</t>
  </si>
  <si>
    <t>005124</t>
  </si>
  <si>
    <t>Užívání veřejných ploch a prostranství</t>
  </si>
  <si>
    <t>005125</t>
  </si>
  <si>
    <t>Dočasná dopravní opatření</t>
  </si>
  <si>
    <t>005111020R</t>
  </si>
  <si>
    <t>Vytyčení stavby</t>
  </si>
  <si>
    <t>Soubor</t>
  </si>
  <si>
    <t>POL99_8</t>
  </si>
  <si>
    <t>005111021R</t>
  </si>
  <si>
    <t>Vytyčení inženýrských sítí</t>
  </si>
  <si>
    <t>005121 R</t>
  </si>
  <si>
    <t>Zařízení staveniště</t>
  </si>
  <si>
    <t>005124010R</t>
  </si>
  <si>
    <t>Koordinační činnost</t>
  </si>
  <si>
    <t>00599111</t>
  </si>
  <si>
    <t>Přenosné oplocení zřízení, pronájem, odstranění, pro zajištění mezideponie skládky zeminy</t>
  </si>
  <si>
    <t>Doba výstavby se předpokládá  duben 2022 – červen 2023</t>
  </si>
  <si>
    <t>POL1_9</t>
  </si>
  <si>
    <t>002255661</t>
  </si>
  <si>
    <t>Ostatní náklady - jinde neuvedené</t>
  </si>
  <si>
    <t>00665221</t>
  </si>
  <si>
    <t>Ostatní revize, zkoušky a rozbory dle stanovisek a vyjádření dotčených orgánů a správců sítí a požad</t>
  </si>
  <si>
    <t>00665222</t>
  </si>
  <si>
    <t>Propagace stavby (informační cedule- návrh, vyhotovení, osazení, odstranění, likvidace)</t>
  </si>
  <si>
    <t>00665223</t>
  </si>
  <si>
    <t>Dokumentace stavby bez rozlišení (dílenská, výrobní, realizační, atd)</t>
  </si>
  <si>
    <t>005211010R</t>
  </si>
  <si>
    <t>Předání a převzetí staveniště</t>
  </si>
  <si>
    <t>005231020R</t>
  </si>
  <si>
    <t>Individuální a komplexní vyzkoušení</t>
  </si>
  <si>
    <t>005231030R</t>
  </si>
  <si>
    <t xml:space="preserve">Zkušební provoz </t>
  </si>
  <si>
    <t>005231040R</t>
  </si>
  <si>
    <t>Provozní řády</t>
  </si>
  <si>
    <t>00524 R</t>
  </si>
  <si>
    <t>Předání a převzetí díla</t>
  </si>
  <si>
    <t>005241010R</t>
  </si>
  <si>
    <t xml:space="preserve">Dokumentace skutečného provedení </t>
  </si>
  <si>
    <t>005241020R</t>
  </si>
  <si>
    <t xml:space="preserve">Geodetické zaměření skutečného provedení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</si>
</sst>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silon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7" t="s">
        <v>39</v>
      </c>
      <c r="B2" s="187"/>
      <c r="C2" s="187"/>
      <c r="D2" s="187"/>
      <c r="E2" s="187"/>
      <c r="F2" s="187"/>
      <c r="G2" s="187"/>
    </row>
  </sheetData>
  <sheetProtection password="C6E7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73</v>
      </c>
      <c r="C3" s="253" t="s">
        <v>74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75</v>
      </c>
      <c r="C4" s="256" t="s">
        <v>76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SUMIF(AG9:AG120,"&lt;&gt;NOR",G9:G120)</f>
        <v>0</v>
      </c>
      <c r="H8" s="170"/>
      <c r="I8" s="170">
        <f>SUM(I9:I120)</f>
        <v>0</v>
      </c>
      <c r="J8" s="170"/>
      <c r="K8" s="170">
        <f>SUM(K9:K120)</f>
        <v>0</v>
      </c>
      <c r="L8" s="170"/>
      <c r="M8" s="170">
        <f>SUM(M9:M120)</f>
        <v>0</v>
      </c>
      <c r="N8" s="170"/>
      <c r="O8" s="170">
        <f>SUM(O9:O120)</f>
        <v>1223.95</v>
      </c>
      <c r="P8" s="170"/>
      <c r="Q8" s="170">
        <f>SUM(Q9:Q120)</f>
        <v>0</v>
      </c>
      <c r="R8" s="170"/>
      <c r="S8" s="170"/>
      <c r="T8" s="171"/>
      <c r="U8" s="165"/>
      <c r="V8" s="165">
        <f>SUM(V9:V120)</f>
        <v>2421.2199999999998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496</v>
      </c>
      <c r="C9" s="182" t="s">
        <v>497</v>
      </c>
      <c r="D9" s="174" t="s">
        <v>189</v>
      </c>
      <c r="E9" s="175">
        <v>459.6336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0.12</v>
      </c>
      <c r="V9" s="162">
        <f>ROUND(E9*U9,2)</f>
        <v>55.16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60"/>
      <c r="B10" s="161"/>
      <c r="C10" s="242" t="s">
        <v>274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1092</v>
      </c>
      <c r="D11" s="163"/>
      <c r="E11" s="164">
        <v>84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83" t="s">
        <v>1093</v>
      </c>
      <c r="D12" s="163"/>
      <c r="E12" s="164">
        <v>375.6336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178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244"/>
      <c r="D13" s="245"/>
      <c r="E13" s="245"/>
      <c r="F13" s="245"/>
      <c r="G13" s="245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166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72">
        <v>2</v>
      </c>
      <c r="B14" s="173" t="s">
        <v>276</v>
      </c>
      <c r="C14" s="182" t="s">
        <v>277</v>
      </c>
      <c r="D14" s="174" t="s">
        <v>189</v>
      </c>
      <c r="E14" s="175">
        <v>459.6336</v>
      </c>
      <c r="F14" s="176"/>
      <c r="G14" s="177">
        <f>ROUND(E14*F14,2)</f>
        <v>0</v>
      </c>
      <c r="H14" s="176"/>
      <c r="I14" s="177">
        <f>ROUND(E14*H14,2)</f>
        <v>0</v>
      </c>
      <c r="J14" s="176"/>
      <c r="K14" s="177">
        <f>ROUND(E14*J14,2)</f>
        <v>0</v>
      </c>
      <c r="L14" s="177">
        <v>21</v>
      </c>
      <c r="M14" s="177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7" t="s">
        <v>159</v>
      </c>
      <c r="S14" s="177" t="s">
        <v>160</v>
      </c>
      <c r="T14" s="178" t="s">
        <v>161</v>
      </c>
      <c r="U14" s="162">
        <v>4.3099999999999999E-2</v>
      </c>
      <c r="V14" s="162">
        <f>ROUND(E14*U14,2)</f>
        <v>19.809999999999999</v>
      </c>
      <c r="W14" s="162"/>
      <c r="X14" s="162" t="s">
        <v>162</v>
      </c>
      <c r="Y14" s="153"/>
      <c r="Z14" s="153"/>
      <c r="AA14" s="153"/>
      <c r="AB14" s="153"/>
      <c r="AC14" s="153"/>
      <c r="AD14" s="153"/>
      <c r="AE14" s="153"/>
      <c r="AF14" s="153"/>
      <c r="AG14" s="153" t="s">
        <v>163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33.75" outlineLevel="1" x14ac:dyDescent="0.2">
      <c r="A15" s="160"/>
      <c r="B15" s="161"/>
      <c r="C15" s="242" t="s">
        <v>274</v>
      </c>
      <c r="D15" s="243"/>
      <c r="E15" s="243"/>
      <c r="F15" s="243"/>
      <c r="G15" s="243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165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79" t="str">
        <f>C15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183" t="s">
        <v>1094</v>
      </c>
      <c r="D16" s="163"/>
      <c r="E16" s="164">
        <v>459.6336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178</v>
      </c>
      <c r="AH16" s="153">
        <v>5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244"/>
      <c r="D17" s="245"/>
      <c r="E17" s="245"/>
      <c r="F17" s="245"/>
      <c r="G17" s="245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166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72">
        <v>3</v>
      </c>
      <c r="B18" s="173" t="s">
        <v>704</v>
      </c>
      <c r="C18" s="182" t="s">
        <v>705</v>
      </c>
      <c r="D18" s="174" t="s">
        <v>189</v>
      </c>
      <c r="E18" s="175">
        <v>76.5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7">
        <v>0</v>
      </c>
      <c r="O18" s="177">
        <f>ROUND(E18*N18,2)</f>
        <v>0</v>
      </c>
      <c r="P18" s="177">
        <v>0</v>
      </c>
      <c r="Q18" s="177">
        <f>ROUND(E18*P18,2)</f>
        <v>0</v>
      </c>
      <c r="R18" s="177" t="s">
        <v>159</v>
      </c>
      <c r="S18" s="177" t="s">
        <v>160</v>
      </c>
      <c r="T18" s="178" t="s">
        <v>161</v>
      </c>
      <c r="U18" s="162">
        <v>0.23</v>
      </c>
      <c r="V18" s="162">
        <f>ROUND(E18*U18,2)</f>
        <v>17.600000000000001</v>
      </c>
      <c r="W18" s="162"/>
      <c r="X18" s="162" t="s">
        <v>162</v>
      </c>
      <c r="Y18" s="153"/>
      <c r="Z18" s="153"/>
      <c r="AA18" s="153"/>
      <c r="AB18" s="153"/>
      <c r="AC18" s="153"/>
      <c r="AD18" s="153"/>
      <c r="AE18" s="153"/>
      <c r="AF18" s="153"/>
      <c r="AG18" s="153" t="s">
        <v>163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22.5" outlineLevel="1" x14ac:dyDescent="0.2">
      <c r="A19" s="160"/>
      <c r="B19" s="161"/>
      <c r="C19" s="242" t="s">
        <v>281</v>
      </c>
      <c r="D19" s="243"/>
      <c r="E19" s="243"/>
      <c r="F19" s="243"/>
      <c r="G19" s="243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165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79" t="str">
        <f>C19</f>
        <v>zapažených i nezapažených s urovnáním dna do předepsaného profilu a spádu, s přehozením výkopku na přilehlém terénu na vzdálenost do 3 m od podélné osy rýhy nebo s naložením výkopku na dopravní prostředek.</v>
      </c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183" t="s">
        <v>1095</v>
      </c>
      <c r="D20" s="163"/>
      <c r="E20" s="164">
        <v>76.5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244"/>
      <c r="D21" s="245"/>
      <c r="E21" s="245"/>
      <c r="F21" s="245"/>
      <c r="G21" s="245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166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72">
        <v>4</v>
      </c>
      <c r="B22" s="173" t="s">
        <v>284</v>
      </c>
      <c r="C22" s="182" t="s">
        <v>285</v>
      </c>
      <c r="D22" s="174" t="s">
        <v>189</v>
      </c>
      <c r="E22" s="175">
        <v>76.5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7" t="s">
        <v>159</v>
      </c>
      <c r="S22" s="177" t="s">
        <v>160</v>
      </c>
      <c r="T22" s="178" t="s">
        <v>161</v>
      </c>
      <c r="U22" s="162">
        <v>0.38979999999999998</v>
      </c>
      <c r="V22" s="162">
        <f>ROUND(E22*U22,2)</f>
        <v>29.82</v>
      </c>
      <c r="W22" s="162"/>
      <c r="X22" s="162" t="s">
        <v>162</v>
      </c>
      <c r="Y22" s="153"/>
      <c r="Z22" s="153"/>
      <c r="AA22" s="153"/>
      <c r="AB22" s="153"/>
      <c r="AC22" s="153"/>
      <c r="AD22" s="153"/>
      <c r="AE22" s="153"/>
      <c r="AF22" s="153"/>
      <c r="AG22" s="153" t="s">
        <v>163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22.5" outlineLevel="1" x14ac:dyDescent="0.2">
      <c r="A23" s="160"/>
      <c r="B23" s="161"/>
      <c r="C23" s="242" t="s">
        <v>281</v>
      </c>
      <c r="D23" s="243"/>
      <c r="E23" s="243"/>
      <c r="F23" s="243"/>
      <c r="G23" s="243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165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79" t="str">
        <f>C23</f>
        <v>zapažených i nezapažených s urovnáním dna do předepsaného profilu a spádu, s přehozením výkopku na přilehlém terénu na vzdálenost do 3 m od podélné osy rýhy nebo s naložením výkopku na dopravní prostředek.</v>
      </c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83" t="s">
        <v>1096</v>
      </c>
      <c r="D24" s="163"/>
      <c r="E24" s="164">
        <v>76.5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178</v>
      </c>
      <c r="AH24" s="153">
        <v>5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244"/>
      <c r="D25" s="245"/>
      <c r="E25" s="245"/>
      <c r="F25" s="245"/>
      <c r="G25" s="245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166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2">
        <v>5</v>
      </c>
      <c r="B26" s="173" t="s">
        <v>500</v>
      </c>
      <c r="C26" s="182" t="s">
        <v>501</v>
      </c>
      <c r="D26" s="174" t="s">
        <v>189</v>
      </c>
      <c r="E26" s="175">
        <v>550.70420000000001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7">
        <v>0</v>
      </c>
      <c r="O26" s="177">
        <f>ROUND(E26*N26,2)</f>
        <v>0</v>
      </c>
      <c r="P26" s="177">
        <v>0</v>
      </c>
      <c r="Q26" s="177">
        <f>ROUND(E26*P26,2)</f>
        <v>0</v>
      </c>
      <c r="R26" s="177" t="s">
        <v>159</v>
      </c>
      <c r="S26" s="177" t="s">
        <v>160</v>
      </c>
      <c r="T26" s="178" t="s">
        <v>161</v>
      </c>
      <c r="U26" s="162">
        <v>0.16</v>
      </c>
      <c r="V26" s="162">
        <f>ROUND(E26*U26,2)</f>
        <v>88.11</v>
      </c>
      <c r="W26" s="162"/>
      <c r="X26" s="162" t="s">
        <v>162</v>
      </c>
      <c r="Y26" s="153"/>
      <c r="Z26" s="153"/>
      <c r="AA26" s="153"/>
      <c r="AB26" s="153"/>
      <c r="AC26" s="153"/>
      <c r="AD26" s="153"/>
      <c r="AE26" s="153"/>
      <c r="AF26" s="153"/>
      <c r="AG26" s="153" t="s">
        <v>163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33.75" outlineLevel="1" x14ac:dyDescent="0.2">
      <c r="A27" s="160"/>
      <c r="B27" s="161"/>
      <c r="C27" s="242" t="s">
        <v>502</v>
      </c>
      <c r="D27" s="243"/>
      <c r="E27" s="243"/>
      <c r="F27" s="243"/>
      <c r="G27" s="243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165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79" t="str">
        <f>C27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7" s="153"/>
      <c r="BC27" s="153"/>
      <c r="BD27" s="153"/>
      <c r="BE27" s="153"/>
      <c r="BF27" s="153"/>
      <c r="BG27" s="153"/>
      <c r="BH27" s="153"/>
    </row>
    <row r="28" spans="1:60" ht="33.75" outlineLevel="1" x14ac:dyDescent="0.2">
      <c r="A28" s="160"/>
      <c r="B28" s="161"/>
      <c r="C28" s="183" t="s">
        <v>1097</v>
      </c>
      <c r="D28" s="163"/>
      <c r="E28" s="164">
        <v>249.79570000000001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0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33.75" outlineLevel="1" x14ac:dyDescent="0.2">
      <c r="A29" s="160"/>
      <c r="B29" s="161"/>
      <c r="C29" s="183" t="s">
        <v>1098</v>
      </c>
      <c r="D29" s="163"/>
      <c r="E29" s="164">
        <v>150.44450000000001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33.75" outlineLevel="1" x14ac:dyDescent="0.2">
      <c r="A30" s="160"/>
      <c r="B30" s="161"/>
      <c r="C30" s="183" t="s">
        <v>1099</v>
      </c>
      <c r="D30" s="163"/>
      <c r="E30" s="164">
        <v>150.464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4"/>
      <c r="D31" s="245"/>
      <c r="E31" s="245"/>
      <c r="F31" s="245"/>
      <c r="G31" s="245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166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72">
        <v>6</v>
      </c>
      <c r="B32" s="173" t="s">
        <v>507</v>
      </c>
      <c r="C32" s="182" t="s">
        <v>508</v>
      </c>
      <c r="D32" s="174" t="s">
        <v>189</v>
      </c>
      <c r="E32" s="175">
        <v>550.70420000000001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7" t="s">
        <v>159</v>
      </c>
      <c r="S32" s="177" t="s">
        <v>160</v>
      </c>
      <c r="T32" s="178" t="s">
        <v>161</v>
      </c>
      <c r="U32" s="162">
        <v>8.4000000000000005E-2</v>
      </c>
      <c r="V32" s="162">
        <f>ROUND(E32*U32,2)</f>
        <v>46.26</v>
      </c>
      <c r="W32" s="162"/>
      <c r="X32" s="162" t="s">
        <v>162</v>
      </c>
      <c r="Y32" s="153"/>
      <c r="Z32" s="153"/>
      <c r="AA32" s="153"/>
      <c r="AB32" s="153"/>
      <c r="AC32" s="153"/>
      <c r="AD32" s="153"/>
      <c r="AE32" s="153"/>
      <c r="AF32" s="153"/>
      <c r="AG32" s="153" t="s">
        <v>163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33.75" outlineLevel="1" x14ac:dyDescent="0.2">
      <c r="A33" s="160"/>
      <c r="B33" s="161"/>
      <c r="C33" s="242" t="s">
        <v>502</v>
      </c>
      <c r="D33" s="243"/>
      <c r="E33" s="243"/>
      <c r="F33" s="243"/>
      <c r="G33" s="24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165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79" t="str">
        <f>C33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183" t="s">
        <v>1100</v>
      </c>
      <c r="D34" s="163"/>
      <c r="E34" s="164">
        <v>550.70420000000001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178</v>
      </c>
      <c r="AH34" s="153">
        <v>5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60"/>
      <c r="B35" s="161"/>
      <c r="C35" s="244"/>
      <c r="D35" s="245"/>
      <c r="E35" s="245"/>
      <c r="F35" s="245"/>
      <c r="G35" s="245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166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72">
        <v>7</v>
      </c>
      <c r="B36" s="173" t="s">
        <v>851</v>
      </c>
      <c r="C36" s="182" t="s">
        <v>852</v>
      </c>
      <c r="D36" s="174" t="s">
        <v>356</v>
      </c>
      <c r="E36" s="175">
        <v>33.5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7">
        <v>3.6999999999999999E-4</v>
      </c>
      <c r="O36" s="177">
        <f>ROUND(E36*N36,2)</f>
        <v>0.01</v>
      </c>
      <c r="P36" s="177">
        <v>0</v>
      </c>
      <c r="Q36" s="177">
        <f>ROUND(E36*P36,2)</f>
        <v>0</v>
      </c>
      <c r="R36" s="177" t="s">
        <v>159</v>
      </c>
      <c r="S36" s="177" t="s">
        <v>160</v>
      </c>
      <c r="T36" s="178" t="s">
        <v>161</v>
      </c>
      <c r="U36" s="162">
        <v>3.6901099999999998</v>
      </c>
      <c r="V36" s="162">
        <f>ROUND(E36*U36,2)</f>
        <v>123.62</v>
      </c>
      <c r="W36" s="162"/>
      <c r="X36" s="162" t="s">
        <v>162</v>
      </c>
      <c r="Y36" s="153"/>
      <c r="Z36" s="153"/>
      <c r="AA36" s="153"/>
      <c r="AB36" s="153"/>
      <c r="AC36" s="153"/>
      <c r="AD36" s="153"/>
      <c r="AE36" s="153"/>
      <c r="AF36" s="153"/>
      <c r="AG36" s="153" t="s">
        <v>163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22.5" outlineLevel="1" x14ac:dyDescent="0.2">
      <c r="A37" s="160"/>
      <c r="B37" s="161"/>
      <c r="C37" s="242" t="s">
        <v>853</v>
      </c>
      <c r="D37" s="243"/>
      <c r="E37" s="243"/>
      <c r="F37" s="243"/>
      <c r="G37" s="243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165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79" t="str">
        <f>C37</f>
        <v>Protlačování trub v hornině 1 - 4 s výjimkou tekoucího písku a hornin kašovité konzistence metodou ramování (zatloukání) ocelových trub s následným čistěním.</v>
      </c>
      <c r="BB37" s="153"/>
      <c r="BC37" s="153"/>
      <c r="BD37" s="153"/>
      <c r="BE37" s="153"/>
      <c r="BF37" s="153"/>
      <c r="BG37" s="153"/>
      <c r="BH37" s="153"/>
    </row>
    <row r="38" spans="1:60" ht="22.5" outlineLevel="1" x14ac:dyDescent="0.2">
      <c r="A38" s="160"/>
      <c r="B38" s="161"/>
      <c r="C38" s="259" t="s">
        <v>854</v>
      </c>
      <c r="D38" s="260"/>
      <c r="E38" s="260"/>
      <c r="F38" s="260"/>
      <c r="G38" s="260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165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79" t="str">
        <f>C38</f>
        <v>Úprava čela potrubí pro protlačení, spojování potlačovaných trub, odstranění horniny z protlačovaných trub stlačeným vzduchem, vodorovné a svislé přemístění výkopku z protlačovaného potrubí a montážní jámy na přilehlé území.</v>
      </c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4"/>
      <c r="D39" s="245"/>
      <c r="E39" s="245"/>
      <c r="F39" s="245"/>
      <c r="G39" s="245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166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72">
        <v>8</v>
      </c>
      <c r="B40" s="173" t="s">
        <v>514</v>
      </c>
      <c r="C40" s="182" t="s">
        <v>515</v>
      </c>
      <c r="D40" s="174" t="s">
        <v>221</v>
      </c>
      <c r="E40" s="175">
        <v>841.22699999999998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9.8999999999999999E-4</v>
      </c>
      <c r="O40" s="177">
        <f>ROUND(E40*N40,2)</f>
        <v>0.83</v>
      </c>
      <c r="P40" s="177">
        <v>0</v>
      </c>
      <c r="Q40" s="177">
        <f>ROUND(E40*P40,2)</f>
        <v>0</v>
      </c>
      <c r="R40" s="177" t="s">
        <v>159</v>
      </c>
      <c r="S40" s="177" t="s">
        <v>160</v>
      </c>
      <c r="T40" s="178" t="s">
        <v>161</v>
      </c>
      <c r="U40" s="162">
        <v>0.23599999999999999</v>
      </c>
      <c r="V40" s="162">
        <f>ROUND(E40*U40,2)</f>
        <v>198.53</v>
      </c>
      <c r="W40" s="162"/>
      <c r="X40" s="162" t="s">
        <v>162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163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2" t="s">
        <v>516</v>
      </c>
      <c r="D41" s="243"/>
      <c r="E41" s="243"/>
      <c r="F41" s="243"/>
      <c r="G41" s="24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165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60"/>
      <c r="B42" s="161"/>
      <c r="C42" s="183" t="s">
        <v>1101</v>
      </c>
      <c r="D42" s="163"/>
      <c r="E42" s="164">
        <v>366.42200000000003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0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60"/>
      <c r="B43" s="161"/>
      <c r="C43" s="183" t="s">
        <v>1102</v>
      </c>
      <c r="D43" s="163"/>
      <c r="E43" s="164">
        <v>211.94499999999999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178</v>
      </c>
      <c r="AH43" s="153">
        <v>0</v>
      </c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22.5" outlineLevel="1" x14ac:dyDescent="0.2">
      <c r="A44" s="160"/>
      <c r="B44" s="161"/>
      <c r="C44" s="183" t="s">
        <v>1103</v>
      </c>
      <c r="D44" s="163"/>
      <c r="E44" s="164">
        <v>220.86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178</v>
      </c>
      <c r="AH44" s="153">
        <v>0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183" t="s">
        <v>1104</v>
      </c>
      <c r="D45" s="163"/>
      <c r="E45" s="164">
        <v>42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178</v>
      </c>
      <c r="AH45" s="153">
        <v>0</v>
      </c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244"/>
      <c r="D46" s="245"/>
      <c r="E46" s="245"/>
      <c r="F46" s="245"/>
      <c r="G46" s="245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166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72">
        <v>9</v>
      </c>
      <c r="B47" s="173" t="s">
        <v>522</v>
      </c>
      <c r="C47" s="182" t="s">
        <v>523</v>
      </c>
      <c r="D47" s="174" t="s">
        <v>221</v>
      </c>
      <c r="E47" s="175">
        <v>841.22699999999998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 t="s">
        <v>159</v>
      </c>
      <c r="S47" s="177" t="s">
        <v>160</v>
      </c>
      <c r="T47" s="178" t="s">
        <v>161</v>
      </c>
      <c r="U47" s="162">
        <v>7.0000000000000007E-2</v>
      </c>
      <c r="V47" s="162">
        <f>ROUND(E47*U47,2)</f>
        <v>58.89</v>
      </c>
      <c r="W47" s="162"/>
      <c r="X47" s="162" t="s">
        <v>162</v>
      </c>
      <c r="Y47" s="153"/>
      <c r="Z47" s="153"/>
      <c r="AA47" s="153"/>
      <c r="AB47" s="153"/>
      <c r="AC47" s="153"/>
      <c r="AD47" s="153"/>
      <c r="AE47" s="153"/>
      <c r="AF47" s="153"/>
      <c r="AG47" s="153" t="s">
        <v>163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242" t="s">
        <v>524</v>
      </c>
      <c r="D48" s="243"/>
      <c r="E48" s="243"/>
      <c r="F48" s="243"/>
      <c r="G48" s="243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165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183" t="s">
        <v>1105</v>
      </c>
      <c r="D49" s="163"/>
      <c r="E49" s="164">
        <v>841.22699999999998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178</v>
      </c>
      <c r="AH49" s="153">
        <v>5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4"/>
      <c r="D50" s="245"/>
      <c r="E50" s="245"/>
      <c r="F50" s="245"/>
      <c r="G50" s="245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166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72">
        <v>10</v>
      </c>
      <c r="B51" s="173" t="s">
        <v>526</v>
      </c>
      <c r="C51" s="182" t="s">
        <v>527</v>
      </c>
      <c r="D51" s="174" t="s">
        <v>189</v>
      </c>
      <c r="E51" s="175">
        <v>1086.8378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7" t="s">
        <v>159</v>
      </c>
      <c r="S51" s="177" t="s">
        <v>160</v>
      </c>
      <c r="T51" s="178" t="s">
        <v>161</v>
      </c>
      <c r="U51" s="162">
        <v>0.34499999999999997</v>
      </c>
      <c r="V51" s="162">
        <f>ROUND(E51*U51,2)</f>
        <v>374.96</v>
      </c>
      <c r="W51" s="162"/>
      <c r="X51" s="162" t="s">
        <v>162</v>
      </c>
      <c r="Y51" s="153"/>
      <c r="Z51" s="153"/>
      <c r="AA51" s="153"/>
      <c r="AB51" s="153"/>
      <c r="AC51" s="153"/>
      <c r="AD51" s="153"/>
      <c r="AE51" s="153"/>
      <c r="AF51" s="153"/>
      <c r="AG51" s="153" t="s">
        <v>163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242" t="s">
        <v>528</v>
      </c>
      <c r="D52" s="243"/>
      <c r="E52" s="243"/>
      <c r="F52" s="243"/>
      <c r="G52" s="243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165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79" t="str">
        <f>C52</f>
        <v>bez naložení do dopravní nádoby, ale s vyprázdněním dopravní nádoby na hromadu nebo na dopravní prostředek,</v>
      </c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1094</v>
      </c>
      <c r="D53" s="163"/>
      <c r="E53" s="164">
        <v>459.6336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5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1096</v>
      </c>
      <c r="D54" s="163"/>
      <c r="E54" s="164">
        <v>76.5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5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183" t="s">
        <v>1100</v>
      </c>
      <c r="D55" s="163"/>
      <c r="E55" s="164">
        <v>550.70420000000001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178</v>
      </c>
      <c r="AH55" s="153">
        <v>5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4"/>
      <c r="D56" s="245"/>
      <c r="E56" s="245"/>
      <c r="F56" s="245"/>
      <c r="G56" s="245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166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72">
        <v>11</v>
      </c>
      <c r="B57" s="173" t="s">
        <v>529</v>
      </c>
      <c r="C57" s="182" t="s">
        <v>530</v>
      </c>
      <c r="D57" s="174" t="s">
        <v>189</v>
      </c>
      <c r="E57" s="175">
        <v>1577.5821100000001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7" t="s">
        <v>159</v>
      </c>
      <c r="S57" s="177" t="s">
        <v>160</v>
      </c>
      <c r="T57" s="178" t="s">
        <v>161</v>
      </c>
      <c r="U57" s="162">
        <v>7.3999999999999996E-2</v>
      </c>
      <c r="V57" s="162">
        <f>ROUND(E57*U57,2)</f>
        <v>116.74</v>
      </c>
      <c r="W57" s="162"/>
      <c r="X57" s="162" t="s">
        <v>162</v>
      </c>
      <c r="Y57" s="153"/>
      <c r="Z57" s="153"/>
      <c r="AA57" s="153"/>
      <c r="AB57" s="153"/>
      <c r="AC57" s="153"/>
      <c r="AD57" s="153"/>
      <c r="AE57" s="153"/>
      <c r="AF57" s="153"/>
      <c r="AG57" s="153" t="s">
        <v>163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242" t="s">
        <v>201</v>
      </c>
      <c r="D58" s="243"/>
      <c r="E58" s="243"/>
      <c r="F58" s="243"/>
      <c r="G58" s="243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165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1106</v>
      </c>
      <c r="D59" s="163"/>
      <c r="E59" s="164">
        <v>1086.8378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5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183" t="s">
        <v>1107</v>
      </c>
      <c r="D60" s="163"/>
      <c r="E60" s="164">
        <v>490.74430999999998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178</v>
      </c>
      <c r="AH60" s="153">
        <v>5</v>
      </c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244"/>
      <c r="D61" s="245"/>
      <c r="E61" s="245"/>
      <c r="F61" s="245"/>
      <c r="G61" s="245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166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2.5" outlineLevel="1" x14ac:dyDescent="0.2">
      <c r="A62" s="172">
        <v>12</v>
      </c>
      <c r="B62" s="173" t="s">
        <v>199</v>
      </c>
      <c r="C62" s="182" t="s">
        <v>200</v>
      </c>
      <c r="D62" s="174" t="s">
        <v>189</v>
      </c>
      <c r="E62" s="175">
        <v>596.09348999999997</v>
      </c>
      <c r="F62" s="176"/>
      <c r="G62" s="177">
        <f>ROUND(E62*F62,2)</f>
        <v>0</v>
      </c>
      <c r="H62" s="176"/>
      <c r="I62" s="177">
        <f>ROUND(E62*H62,2)</f>
        <v>0</v>
      </c>
      <c r="J62" s="176"/>
      <c r="K62" s="177">
        <f>ROUND(E62*J62,2)</f>
        <v>0</v>
      </c>
      <c r="L62" s="177">
        <v>21</v>
      </c>
      <c r="M62" s="177">
        <f>G62*(1+L62/100)</f>
        <v>0</v>
      </c>
      <c r="N62" s="177">
        <v>0</v>
      </c>
      <c r="O62" s="177">
        <f>ROUND(E62*N62,2)</f>
        <v>0</v>
      </c>
      <c r="P62" s="177">
        <v>0</v>
      </c>
      <c r="Q62" s="177">
        <f>ROUND(E62*P62,2)</f>
        <v>0</v>
      </c>
      <c r="R62" s="177" t="s">
        <v>159</v>
      </c>
      <c r="S62" s="177" t="s">
        <v>160</v>
      </c>
      <c r="T62" s="178" t="s">
        <v>170</v>
      </c>
      <c r="U62" s="162">
        <v>1.0999999999999999E-2</v>
      </c>
      <c r="V62" s="162">
        <f>ROUND(E62*U62,2)</f>
        <v>6.56</v>
      </c>
      <c r="W62" s="162"/>
      <c r="X62" s="162" t="s">
        <v>162</v>
      </c>
      <c r="Y62" s="153"/>
      <c r="Z62" s="153"/>
      <c r="AA62" s="153"/>
      <c r="AB62" s="153"/>
      <c r="AC62" s="153"/>
      <c r="AD62" s="153"/>
      <c r="AE62" s="153"/>
      <c r="AF62" s="153"/>
      <c r="AG62" s="153" t="s">
        <v>163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242" t="s">
        <v>201</v>
      </c>
      <c r="D63" s="243"/>
      <c r="E63" s="243"/>
      <c r="F63" s="243"/>
      <c r="G63" s="243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165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183" t="s">
        <v>1106</v>
      </c>
      <c r="D64" s="163"/>
      <c r="E64" s="164">
        <v>1086.8378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178</v>
      </c>
      <c r="AH64" s="153">
        <v>5</v>
      </c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183" t="s">
        <v>1108</v>
      </c>
      <c r="D65" s="163"/>
      <c r="E65" s="164">
        <v>-490.74430999999998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178</v>
      </c>
      <c r="AH65" s="153">
        <v>5</v>
      </c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4"/>
      <c r="D66" s="245"/>
      <c r="E66" s="245"/>
      <c r="F66" s="245"/>
      <c r="G66" s="245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166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33.75" outlineLevel="1" x14ac:dyDescent="0.2">
      <c r="A67" s="172">
        <v>13</v>
      </c>
      <c r="B67" s="173" t="s">
        <v>202</v>
      </c>
      <c r="C67" s="182" t="s">
        <v>203</v>
      </c>
      <c r="D67" s="174" t="s">
        <v>189</v>
      </c>
      <c r="E67" s="175">
        <v>11921.8698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77">
        <v>0</v>
      </c>
      <c r="O67" s="177">
        <f>ROUND(E67*N67,2)</f>
        <v>0</v>
      </c>
      <c r="P67" s="177">
        <v>0</v>
      </c>
      <c r="Q67" s="177">
        <f>ROUND(E67*P67,2)</f>
        <v>0</v>
      </c>
      <c r="R67" s="177" t="s">
        <v>159</v>
      </c>
      <c r="S67" s="177" t="s">
        <v>160</v>
      </c>
      <c r="T67" s="178" t="s">
        <v>170</v>
      </c>
      <c r="U67" s="162">
        <v>0</v>
      </c>
      <c r="V67" s="162">
        <f>ROUND(E67*U67,2)</f>
        <v>0</v>
      </c>
      <c r="W67" s="162"/>
      <c r="X67" s="162" t="s">
        <v>162</v>
      </c>
      <c r="Y67" s="153"/>
      <c r="Z67" s="153"/>
      <c r="AA67" s="153"/>
      <c r="AB67" s="153"/>
      <c r="AC67" s="153"/>
      <c r="AD67" s="153"/>
      <c r="AE67" s="153"/>
      <c r="AF67" s="153"/>
      <c r="AG67" s="153" t="s">
        <v>163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2" t="s">
        <v>201</v>
      </c>
      <c r="D68" s="243"/>
      <c r="E68" s="243"/>
      <c r="F68" s="243"/>
      <c r="G68" s="24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165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183" t="s">
        <v>1109</v>
      </c>
      <c r="D69" s="163"/>
      <c r="E69" s="164">
        <v>11921.8698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178</v>
      </c>
      <c r="AH69" s="153">
        <v>5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244"/>
      <c r="D70" s="245"/>
      <c r="E70" s="245"/>
      <c r="F70" s="245"/>
      <c r="G70" s="245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166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22.5" outlineLevel="1" x14ac:dyDescent="0.2">
      <c r="A71" s="172">
        <v>14</v>
      </c>
      <c r="B71" s="173" t="s">
        <v>290</v>
      </c>
      <c r="C71" s="182" t="s">
        <v>291</v>
      </c>
      <c r="D71" s="174" t="s">
        <v>189</v>
      </c>
      <c r="E71" s="175">
        <v>172.0642</v>
      </c>
      <c r="F71" s="176"/>
      <c r="G71" s="177">
        <f>ROUND(E71*F71,2)</f>
        <v>0</v>
      </c>
      <c r="H71" s="176"/>
      <c r="I71" s="177">
        <f>ROUND(E71*H71,2)</f>
        <v>0</v>
      </c>
      <c r="J71" s="176"/>
      <c r="K71" s="177">
        <f>ROUND(E71*J71,2)</f>
        <v>0</v>
      </c>
      <c r="L71" s="177">
        <v>21</v>
      </c>
      <c r="M71" s="177">
        <f>G71*(1+L71/100)</f>
        <v>0</v>
      </c>
      <c r="N71" s="177">
        <v>0</v>
      </c>
      <c r="O71" s="177">
        <f>ROUND(E71*N71,2)</f>
        <v>0</v>
      </c>
      <c r="P71" s="177">
        <v>0</v>
      </c>
      <c r="Q71" s="177">
        <f>ROUND(E71*P71,2)</f>
        <v>0</v>
      </c>
      <c r="R71" s="177" t="s">
        <v>159</v>
      </c>
      <c r="S71" s="177" t="s">
        <v>160</v>
      </c>
      <c r="T71" s="178" t="s">
        <v>161</v>
      </c>
      <c r="U71" s="162">
        <v>5.6000000000000001E-2</v>
      </c>
      <c r="V71" s="162">
        <f>ROUND(E71*U71,2)</f>
        <v>9.64</v>
      </c>
      <c r="W71" s="162"/>
      <c r="X71" s="162" t="s">
        <v>162</v>
      </c>
      <c r="Y71" s="153"/>
      <c r="Z71" s="153"/>
      <c r="AA71" s="153"/>
      <c r="AB71" s="153"/>
      <c r="AC71" s="153"/>
      <c r="AD71" s="153"/>
      <c r="AE71" s="153"/>
      <c r="AF71" s="153"/>
      <c r="AG71" s="153" t="s">
        <v>163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242" t="s">
        <v>292</v>
      </c>
      <c r="D72" s="243"/>
      <c r="E72" s="243"/>
      <c r="F72" s="243"/>
      <c r="G72" s="243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165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183" t="s">
        <v>1110</v>
      </c>
      <c r="D73" s="163"/>
      <c r="E73" s="164">
        <v>188.4907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178</v>
      </c>
      <c r="AH73" s="153">
        <v>0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1111</v>
      </c>
      <c r="D74" s="163"/>
      <c r="E74" s="164">
        <v>145.40450000000001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0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183" t="s">
        <v>1112</v>
      </c>
      <c r="D75" s="163"/>
      <c r="E75" s="164">
        <v>94.364000000000004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178</v>
      </c>
      <c r="AH75" s="153">
        <v>0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183" t="s">
        <v>1113</v>
      </c>
      <c r="D76" s="163"/>
      <c r="E76" s="164">
        <v>-304.64499999999998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178</v>
      </c>
      <c r="AH76" s="153">
        <v>0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1114</v>
      </c>
      <c r="D77" s="163"/>
      <c r="E77" s="164">
        <v>48.45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0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44"/>
      <c r="D78" s="245"/>
      <c r="E78" s="245"/>
      <c r="F78" s="245"/>
      <c r="G78" s="245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166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22.5" outlineLevel="1" x14ac:dyDescent="0.2">
      <c r="A79" s="172">
        <v>15</v>
      </c>
      <c r="B79" s="173" t="s">
        <v>212</v>
      </c>
      <c r="C79" s="182" t="s">
        <v>213</v>
      </c>
      <c r="D79" s="174" t="s">
        <v>189</v>
      </c>
      <c r="E79" s="175">
        <v>596.09348999999997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0</v>
      </c>
      <c r="Q79" s="177">
        <f>ROUND(E79*P79,2)</f>
        <v>0</v>
      </c>
      <c r="R79" s="177" t="s">
        <v>159</v>
      </c>
      <c r="S79" s="177" t="s">
        <v>160</v>
      </c>
      <c r="T79" s="178" t="s">
        <v>161</v>
      </c>
      <c r="U79" s="162">
        <v>8.9999999999999993E-3</v>
      </c>
      <c r="V79" s="162">
        <f>ROUND(E79*U79,2)</f>
        <v>5.36</v>
      </c>
      <c r="W79" s="162"/>
      <c r="X79" s="162" t="s">
        <v>162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163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183" t="s">
        <v>1115</v>
      </c>
      <c r="D80" s="163"/>
      <c r="E80" s="164">
        <v>596.09348999999997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178</v>
      </c>
      <c r="AH80" s="153">
        <v>5</v>
      </c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244"/>
      <c r="D81" s="245"/>
      <c r="E81" s="245"/>
      <c r="F81" s="245"/>
      <c r="G81" s="245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166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22.5" outlineLevel="1" x14ac:dyDescent="0.2">
      <c r="A82" s="172">
        <v>16</v>
      </c>
      <c r="B82" s="173" t="s">
        <v>536</v>
      </c>
      <c r="C82" s="182" t="s">
        <v>537</v>
      </c>
      <c r="D82" s="174" t="s">
        <v>189</v>
      </c>
      <c r="E82" s="175">
        <v>490.74430999999998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 t="s">
        <v>159</v>
      </c>
      <c r="S82" s="177" t="s">
        <v>160</v>
      </c>
      <c r="T82" s="178" t="s">
        <v>161</v>
      </c>
      <c r="U82" s="162">
        <v>0.20200000000000001</v>
      </c>
      <c r="V82" s="162">
        <f>ROUND(E82*U82,2)</f>
        <v>99.13</v>
      </c>
      <c r="W82" s="162"/>
      <c r="X82" s="162" t="s">
        <v>162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163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2" t="s">
        <v>538</v>
      </c>
      <c r="D83" s="243"/>
      <c r="E83" s="243"/>
      <c r="F83" s="243"/>
      <c r="G83" s="243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165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6" t="s">
        <v>539</v>
      </c>
      <c r="D84" s="247"/>
      <c r="E84" s="247"/>
      <c r="F84" s="247"/>
      <c r="G84" s="247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173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183" t="s">
        <v>1094</v>
      </c>
      <c r="D85" s="163"/>
      <c r="E85" s="164">
        <v>459.6336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178</v>
      </c>
      <c r="AH85" s="153">
        <v>5</v>
      </c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183" t="s">
        <v>1100</v>
      </c>
      <c r="D86" s="163"/>
      <c r="E86" s="164">
        <v>550.70420000000001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178</v>
      </c>
      <c r="AH86" s="153">
        <v>5</v>
      </c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1116</v>
      </c>
      <c r="D87" s="163"/>
      <c r="E87" s="164">
        <v>-302.95429000000001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5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183" t="s">
        <v>1117</v>
      </c>
      <c r="D88" s="163"/>
      <c r="E88" s="164">
        <v>-44.575000000000003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178</v>
      </c>
      <c r="AH88" s="153">
        <v>5</v>
      </c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183" t="s">
        <v>1118</v>
      </c>
      <c r="D89" s="163"/>
      <c r="E89" s="164">
        <v>-172.0642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178</v>
      </c>
      <c r="AH89" s="153">
        <v>5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244"/>
      <c r="D90" s="245"/>
      <c r="E90" s="245"/>
      <c r="F90" s="245"/>
      <c r="G90" s="245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166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72">
        <v>17</v>
      </c>
      <c r="B91" s="173" t="s">
        <v>542</v>
      </c>
      <c r="C91" s="182" t="s">
        <v>543</v>
      </c>
      <c r="D91" s="174" t="s">
        <v>189</v>
      </c>
      <c r="E91" s="175">
        <v>302.95429000000001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1.7</v>
      </c>
      <c r="O91" s="177">
        <f>ROUND(E91*N91,2)</f>
        <v>515.02</v>
      </c>
      <c r="P91" s="177">
        <v>0</v>
      </c>
      <c r="Q91" s="177">
        <f>ROUND(E91*P91,2)</f>
        <v>0</v>
      </c>
      <c r="R91" s="177" t="s">
        <v>159</v>
      </c>
      <c r="S91" s="177" t="s">
        <v>160</v>
      </c>
      <c r="T91" s="178" t="s">
        <v>161</v>
      </c>
      <c r="U91" s="162">
        <v>1.587</v>
      </c>
      <c r="V91" s="162">
        <f>ROUND(E91*U91,2)</f>
        <v>480.79</v>
      </c>
      <c r="W91" s="162"/>
      <c r="X91" s="162" t="s">
        <v>162</v>
      </c>
      <c r="Y91" s="153"/>
      <c r="Z91" s="153"/>
      <c r="AA91" s="153"/>
      <c r="AB91" s="153"/>
      <c r="AC91" s="153"/>
      <c r="AD91" s="153"/>
      <c r="AE91" s="153"/>
      <c r="AF91" s="153"/>
      <c r="AG91" s="153" t="s">
        <v>163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22.5" outlineLevel="1" x14ac:dyDescent="0.2">
      <c r="A92" s="160"/>
      <c r="B92" s="161"/>
      <c r="C92" s="242" t="s">
        <v>544</v>
      </c>
      <c r="D92" s="243"/>
      <c r="E92" s="243"/>
      <c r="F92" s="243"/>
      <c r="G92" s="243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165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79" t="str">
        <f>C92</f>
        <v>sypaninou z vhodných hornin tř. 1 - 4 nebo materiálem připraveným podél výkopu ve vzdálenosti do 3 m od jeho kraje, pro jakoukoliv hloubku výkopu a jakoukoliv míru zhutnění,</v>
      </c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183" t="s">
        <v>872</v>
      </c>
      <c r="D93" s="163"/>
      <c r="E93" s="164">
        <v>216.87397999999999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178</v>
      </c>
      <c r="AH93" s="153">
        <v>0</v>
      </c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183" t="s">
        <v>873</v>
      </c>
      <c r="D94" s="163"/>
      <c r="E94" s="164">
        <v>53.760309999999997</v>
      </c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178</v>
      </c>
      <c r="AH94" s="153">
        <v>0</v>
      </c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183" t="s">
        <v>874</v>
      </c>
      <c r="D95" s="163"/>
      <c r="E95" s="164">
        <v>32.32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178</v>
      </c>
      <c r="AH95" s="153">
        <v>0</v>
      </c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244"/>
      <c r="D96" s="245"/>
      <c r="E96" s="245"/>
      <c r="F96" s="245"/>
      <c r="G96" s="245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166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2">
        <v>18</v>
      </c>
      <c r="B97" s="173" t="s">
        <v>299</v>
      </c>
      <c r="C97" s="182" t="s">
        <v>300</v>
      </c>
      <c r="D97" s="174" t="s">
        <v>189</v>
      </c>
      <c r="E97" s="175">
        <v>311.20571000000001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0</v>
      </c>
      <c r="O97" s="177">
        <f>ROUND(E97*N97,2)</f>
        <v>0</v>
      </c>
      <c r="P97" s="177">
        <v>0</v>
      </c>
      <c r="Q97" s="177">
        <f>ROUND(E97*P97,2)</f>
        <v>0</v>
      </c>
      <c r="R97" s="177" t="s">
        <v>159</v>
      </c>
      <c r="S97" s="177" t="s">
        <v>160</v>
      </c>
      <c r="T97" s="178" t="s">
        <v>161</v>
      </c>
      <c r="U97" s="162">
        <v>2.1949999999999998</v>
      </c>
      <c r="V97" s="162">
        <f>ROUND(E97*U97,2)</f>
        <v>683.1</v>
      </c>
      <c r="W97" s="162"/>
      <c r="X97" s="162" t="s">
        <v>162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163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60"/>
      <c r="B98" s="161"/>
      <c r="C98" s="242" t="s">
        <v>301</v>
      </c>
      <c r="D98" s="243"/>
      <c r="E98" s="243"/>
      <c r="F98" s="243"/>
      <c r="G98" s="243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165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79" t="str">
        <f>C98</f>
        <v>sypaninou z vhodných hornin tř. 1 - 4 nebo materiálem, uloženým ve vzdálenosti do 30 m od vnějšího kraje objektu, pro jakoukoliv míru zhutnění,</v>
      </c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183" t="s">
        <v>1119</v>
      </c>
      <c r="D99" s="163"/>
      <c r="E99" s="164">
        <v>311.20571000000001</v>
      </c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178</v>
      </c>
      <c r="AH99" s="153">
        <v>0</v>
      </c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4"/>
      <c r="D100" s="245"/>
      <c r="E100" s="245"/>
      <c r="F100" s="245"/>
      <c r="G100" s="245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72">
        <v>19</v>
      </c>
      <c r="B101" s="173" t="s">
        <v>228</v>
      </c>
      <c r="C101" s="182" t="s">
        <v>229</v>
      </c>
      <c r="D101" s="174" t="s">
        <v>230</v>
      </c>
      <c r="E101" s="175">
        <v>1192.1869799999999</v>
      </c>
      <c r="F101" s="176"/>
      <c r="G101" s="177">
        <f>ROUND(E101*F101,2)</f>
        <v>0</v>
      </c>
      <c r="H101" s="176"/>
      <c r="I101" s="177">
        <f>ROUND(E101*H101,2)</f>
        <v>0</v>
      </c>
      <c r="J101" s="176"/>
      <c r="K101" s="177">
        <f>ROUND(E101*J101,2)</f>
        <v>0</v>
      </c>
      <c r="L101" s="177">
        <v>21</v>
      </c>
      <c r="M101" s="177">
        <f>G101*(1+L101/100)</f>
        <v>0</v>
      </c>
      <c r="N101" s="177">
        <v>0</v>
      </c>
      <c r="O101" s="177">
        <f>ROUND(E101*N101,2)</f>
        <v>0</v>
      </c>
      <c r="P101" s="177">
        <v>0</v>
      </c>
      <c r="Q101" s="177">
        <f>ROUND(E101*P101,2)</f>
        <v>0</v>
      </c>
      <c r="R101" s="177" t="s">
        <v>159</v>
      </c>
      <c r="S101" s="177" t="s">
        <v>160</v>
      </c>
      <c r="T101" s="178" t="s">
        <v>170</v>
      </c>
      <c r="U101" s="162">
        <v>0</v>
      </c>
      <c r="V101" s="162">
        <f>ROUND(E101*U101,2)</f>
        <v>0</v>
      </c>
      <c r="W101" s="162"/>
      <c r="X101" s="162" t="s">
        <v>162</v>
      </c>
      <c r="Y101" s="153"/>
      <c r="Z101" s="153"/>
      <c r="AA101" s="153"/>
      <c r="AB101" s="153"/>
      <c r="AC101" s="153"/>
      <c r="AD101" s="153"/>
      <c r="AE101" s="153"/>
      <c r="AF101" s="153"/>
      <c r="AG101" s="153" t="s">
        <v>163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60"/>
      <c r="B102" s="161"/>
      <c r="C102" s="183" t="s">
        <v>1120</v>
      </c>
      <c r="D102" s="163"/>
      <c r="E102" s="164">
        <v>1192.1869799999999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178</v>
      </c>
      <c r="AH102" s="153">
        <v>5</v>
      </c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244"/>
      <c r="D103" s="245"/>
      <c r="E103" s="245"/>
      <c r="F103" s="245"/>
      <c r="G103" s="245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166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72">
        <v>20</v>
      </c>
      <c r="B104" s="173" t="s">
        <v>876</v>
      </c>
      <c r="C104" s="182" t="s">
        <v>877</v>
      </c>
      <c r="D104" s="174" t="s">
        <v>158</v>
      </c>
      <c r="E104" s="175">
        <v>6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0</v>
      </c>
      <c r="O104" s="177">
        <f>ROUND(E104*N104,2)</f>
        <v>0</v>
      </c>
      <c r="P104" s="177">
        <v>0</v>
      </c>
      <c r="Q104" s="177">
        <f>ROUND(E104*P104,2)</f>
        <v>0</v>
      </c>
      <c r="R104" s="177"/>
      <c r="S104" s="177" t="s">
        <v>160</v>
      </c>
      <c r="T104" s="178" t="s">
        <v>161</v>
      </c>
      <c r="U104" s="162">
        <v>0.35</v>
      </c>
      <c r="V104" s="162">
        <f>ROUND(E104*U104,2)</f>
        <v>2.1</v>
      </c>
      <c r="W104" s="162"/>
      <c r="X104" s="162" t="s">
        <v>162</v>
      </c>
      <c r="Y104" s="153"/>
      <c r="Z104" s="153"/>
      <c r="AA104" s="153"/>
      <c r="AB104" s="153"/>
      <c r="AC104" s="153"/>
      <c r="AD104" s="153"/>
      <c r="AE104" s="153"/>
      <c r="AF104" s="153"/>
      <c r="AG104" s="153" t="s">
        <v>163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60"/>
      <c r="B105" s="161"/>
      <c r="C105" s="248"/>
      <c r="D105" s="249"/>
      <c r="E105" s="249"/>
      <c r="F105" s="249"/>
      <c r="G105" s="249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166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72">
        <v>21</v>
      </c>
      <c r="B106" s="173" t="s">
        <v>878</v>
      </c>
      <c r="C106" s="182" t="s">
        <v>879</v>
      </c>
      <c r="D106" s="174" t="s">
        <v>158</v>
      </c>
      <c r="E106" s="175">
        <v>18</v>
      </c>
      <c r="F106" s="176"/>
      <c r="G106" s="177">
        <f>ROUND(E106*F106,2)</f>
        <v>0</v>
      </c>
      <c r="H106" s="176"/>
      <c r="I106" s="177">
        <f>ROUND(E106*H106,2)</f>
        <v>0</v>
      </c>
      <c r="J106" s="176"/>
      <c r="K106" s="177">
        <f>ROUND(E106*J106,2)</f>
        <v>0</v>
      </c>
      <c r="L106" s="177">
        <v>21</v>
      </c>
      <c r="M106" s="177">
        <f>G106*(1+L106/100)</f>
        <v>0</v>
      </c>
      <c r="N106" s="177">
        <v>0</v>
      </c>
      <c r="O106" s="177">
        <f>ROUND(E106*N106,2)</f>
        <v>0</v>
      </c>
      <c r="P106" s="177">
        <v>0</v>
      </c>
      <c r="Q106" s="177">
        <f>ROUND(E106*P106,2)</f>
        <v>0</v>
      </c>
      <c r="R106" s="177"/>
      <c r="S106" s="177" t="s">
        <v>160</v>
      </c>
      <c r="T106" s="178" t="s">
        <v>161</v>
      </c>
      <c r="U106" s="162">
        <v>0.28000000000000003</v>
      </c>
      <c r="V106" s="162">
        <f>ROUND(E106*U106,2)</f>
        <v>5.04</v>
      </c>
      <c r="W106" s="162"/>
      <c r="X106" s="162" t="s">
        <v>162</v>
      </c>
      <c r="Y106" s="153"/>
      <c r="Z106" s="153"/>
      <c r="AA106" s="153"/>
      <c r="AB106" s="153"/>
      <c r="AC106" s="153"/>
      <c r="AD106" s="153"/>
      <c r="AE106" s="153"/>
      <c r="AF106" s="153"/>
      <c r="AG106" s="153" t="s">
        <v>163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8"/>
      <c r="D107" s="249"/>
      <c r="E107" s="249"/>
      <c r="F107" s="249"/>
      <c r="G107" s="249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 x14ac:dyDescent="0.2">
      <c r="A108" s="172">
        <v>22</v>
      </c>
      <c r="B108" s="173" t="s">
        <v>880</v>
      </c>
      <c r="C108" s="182" t="s">
        <v>881</v>
      </c>
      <c r="D108" s="174" t="s">
        <v>158</v>
      </c>
      <c r="E108" s="175">
        <v>6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1.5E-3</v>
      </c>
      <c r="O108" s="177">
        <f>ROUND(E108*N108,2)</f>
        <v>0.01</v>
      </c>
      <c r="P108" s="177">
        <v>0</v>
      </c>
      <c r="Q108" s="177">
        <f>ROUND(E108*P108,2)</f>
        <v>0</v>
      </c>
      <c r="R108" s="177" t="s">
        <v>331</v>
      </c>
      <c r="S108" s="177" t="s">
        <v>160</v>
      </c>
      <c r="T108" s="178" t="s">
        <v>161</v>
      </c>
      <c r="U108" s="162">
        <v>0</v>
      </c>
      <c r="V108" s="162">
        <f>ROUND(E108*U108,2)</f>
        <v>0</v>
      </c>
      <c r="W108" s="162"/>
      <c r="X108" s="162" t="s">
        <v>332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333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248"/>
      <c r="D109" s="249"/>
      <c r="E109" s="249"/>
      <c r="F109" s="249"/>
      <c r="G109" s="249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166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72">
        <v>23</v>
      </c>
      <c r="B110" s="173" t="s">
        <v>559</v>
      </c>
      <c r="C110" s="182" t="s">
        <v>882</v>
      </c>
      <c r="D110" s="174" t="s">
        <v>158</v>
      </c>
      <c r="E110" s="175">
        <v>72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3.0000000000000001E-5</v>
      </c>
      <c r="O110" s="177">
        <f>ROUND(E110*N110,2)</f>
        <v>0</v>
      </c>
      <c r="P110" s="177">
        <v>0</v>
      </c>
      <c r="Q110" s="177">
        <f>ROUND(E110*P110,2)</f>
        <v>0</v>
      </c>
      <c r="R110" s="177"/>
      <c r="S110" s="177" t="s">
        <v>235</v>
      </c>
      <c r="T110" s="178" t="s">
        <v>161</v>
      </c>
      <c r="U110" s="162">
        <v>0</v>
      </c>
      <c r="V110" s="162">
        <f>ROUND(E110*U110,2)</f>
        <v>0</v>
      </c>
      <c r="W110" s="162"/>
      <c r="X110" s="162" t="s">
        <v>332</v>
      </c>
      <c r="Y110" s="153"/>
      <c r="Z110" s="153"/>
      <c r="AA110" s="153"/>
      <c r="AB110" s="153"/>
      <c r="AC110" s="153"/>
      <c r="AD110" s="153"/>
      <c r="AE110" s="153"/>
      <c r="AF110" s="153"/>
      <c r="AG110" s="153" t="s">
        <v>333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60"/>
      <c r="B111" s="161"/>
      <c r="C111" s="248"/>
      <c r="D111" s="249"/>
      <c r="E111" s="249"/>
      <c r="F111" s="249"/>
      <c r="G111" s="249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166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72">
        <v>24</v>
      </c>
      <c r="B112" s="173" t="s">
        <v>883</v>
      </c>
      <c r="C112" s="182" t="s">
        <v>884</v>
      </c>
      <c r="D112" s="174" t="s">
        <v>356</v>
      </c>
      <c r="E112" s="175">
        <v>36.85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8.6230000000000001E-2</v>
      </c>
      <c r="O112" s="177">
        <f>ROUND(E112*N112,2)</f>
        <v>3.18</v>
      </c>
      <c r="P112" s="177">
        <v>0</v>
      </c>
      <c r="Q112" s="177">
        <f>ROUND(E112*P112,2)</f>
        <v>0</v>
      </c>
      <c r="R112" s="177" t="s">
        <v>331</v>
      </c>
      <c r="S112" s="177" t="s">
        <v>160</v>
      </c>
      <c r="T112" s="178" t="s">
        <v>161</v>
      </c>
      <c r="U112" s="162">
        <v>0</v>
      </c>
      <c r="V112" s="162">
        <f>ROUND(E112*U112,2)</f>
        <v>0</v>
      </c>
      <c r="W112" s="162"/>
      <c r="X112" s="162" t="s">
        <v>332</v>
      </c>
      <c r="Y112" s="153"/>
      <c r="Z112" s="153"/>
      <c r="AA112" s="153"/>
      <c r="AB112" s="153"/>
      <c r="AC112" s="153"/>
      <c r="AD112" s="153"/>
      <c r="AE112" s="153"/>
      <c r="AF112" s="153"/>
      <c r="AG112" s="153" t="s">
        <v>333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1121</v>
      </c>
      <c r="D113" s="163"/>
      <c r="E113" s="164">
        <v>36.85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5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244"/>
      <c r="D114" s="245"/>
      <c r="E114" s="245"/>
      <c r="F114" s="245"/>
      <c r="G114" s="245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166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72">
        <v>25</v>
      </c>
      <c r="B115" s="173" t="s">
        <v>1122</v>
      </c>
      <c r="C115" s="182" t="s">
        <v>1123</v>
      </c>
      <c r="D115" s="174" t="s">
        <v>189</v>
      </c>
      <c r="E115" s="175">
        <v>246.9888</v>
      </c>
      <c r="F115" s="176"/>
      <c r="G115" s="177">
        <f>ROUND(E115*F115,2)</f>
        <v>0</v>
      </c>
      <c r="H115" s="176"/>
      <c r="I115" s="177">
        <f>ROUND(E115*H115,2)</f>
        <v>0</v>
      </c>
      <c r="J115" s="176"/>
      <c r="K115" s="177">
        <f>ROUND(E115*J115,2)</f>
        <v>0</v>
      </c>
      <c r="L115" s="177">
        <v>21</v>
      </c>
      <c r="M115" s="177">
        <f>G115*(1+L115/100)</f>
        <v>0</v>
      </c>
      <c r="N115" s="177">
        <v>1.6</v>
      </c>
      <c r="O115" s="177">
        <f>ROUND(E115*N115,2)</f>
        <v>395.18</v>
      </c>
      <c r="P115" s="177">
        <v>0</v>
      </c>
      <c r="Q115" s="177">
        <f>ROUND(E115*P115,2)</f>
        <v>0</v>
      </c>
      <c r="R115" s="177" t="s">
        <v>331</v>
      </c>
      <c r="S115" s="177" t="s">
        <v>160</v>
      </c>
      <c r="T115" s="178" t="s">
        <v>161</v>
      </c>
      <c r="U115" s="162">
        <v>0</v>
      </c>
      <c r="V115" s="162">
        <f>ROUND(E115*U115,2)</f>
        <v>0</v>
      </c>
      <c r="W115" s="162"/>
      <c r="X115" s="162" t="s">
        <v>332</v>
      </c>
      <c r="Y115" s="153"/>
      <c r="Z115" s="153"/>
      <c r="AA115" s="153"/>
      <c r="AB115" s="153"/>
      <c r="AC115" s="153"/>
      <c r="AD115" s="153"/>
      <c r="AE115" s="153"/>
      <c r="AF115" s="153"/>
      <c r="AG115" s="153" t="s">
        <v>333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183" t="s">
        <v>1124</v>
      </c>
      <c r="D116" s="163"/>
      <c r="E116" s="164">
        <v>246.9888</v>
      </c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178</v>
      </c>
      <c r="AH116" s="153">
        <v>0</v>
      </c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244"/>
      <c r="D117" s="245"/>
      <c r="E117" s="245"/>
      <c r="F117" s="245"/>
      <c r="G117" s="245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166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72">
        <v>26</v>
      </c>
      <c r="B118" s="173" t="s">
        <v>338</v>
      </c>
      <c r="C118" s="182" t="s">
        <v>339</v>
      </c>
      <c r="D118" s="174" t="s">
        <v>230</v>
      </c>
      <c r="E118" s="175">
        <v>309.71555999999998</v>
      </c>
      <c r="F118" s="176"/>
      <c r="G118" s="177">
        <f>ROUND(E118*F118,2)</f>
        <v>0</v>
      </c>
      <c r="H118" s="176"/>
      <c r="I118" s="177">
        <f>ROUND(E118*H118,2)</f>
        <v>0</v>
      </c>
      <c r="J118" s="176"/>
      <c r="K118" s="177">
        <f>ROUND(E118*J118,2)</f>
        <v>0</v>
      </c>
      <c r="L118" s="177">
        <v>21</v>
      </c>
      <c r="M118" s="177">
        <f>G118*(1+L118/100)</f>
        <v>0</v>
      </c>
      <c r="N118" s="177">
        <v>1</v>
      </c>
      <c r="O118" s="177">
        <f>ROUND(E118*N118,2)</f>
        <v>309.72000000000003</v>
      </c>
      <c r="P118" s="177">
        <v>0</v>
      </c>
      <c r="Q118" s="177">
        <f>ROUND(E118*P118,2)</f>
        <v>0</v>
      </c>
      <c r="R118" s="177" t="s">
        <v>331</v>
      </c>
      <c r="S118" s="177" t="s">
        <v>160</v>
      </c>
      <c r="T118" s="178" t="s">
        <v>161</v>
      </c>
      <c r="U118" s="162">
        <v>0</v>
      </c>
      <c r="V118" s="162">
        <f>ROUND(E118*U118,2)</f>
        <v>0</v>
      </c>
      <c r="W118" s="162"/>
      <c r="X118" s="162" t="s">
        <v>332</v>
      </c>
      <c r="Y118" s="153"/>
      <c r="Z118" s="153"/>
      <c r="AA118" s="153"/>
      <c r="AB118" s="153"/>
      <c r="AC118" s="153"/>
      <c r="AD118" s="153"/>
      <c r="AE118" s="153"/>
      <c r="AF118" s="153"/>
      <c r="AG118" s="153" t="s">
        <v>333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1125</v>
      </c>
      <c r="D119" s="163"/>
      <c r="E119" s="164">
        <v>309.71555999999998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5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244"/>
      <c r="D120" s="245"/>
      <c r="E120" s="245"/>
      <c r="F120" s="245"/>
      <c r="G120" s="245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166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x14ac:dyDescent="0.2">
      <c r="A121" s="166" t="s">
        <v>154</v>
      </c>
      <c r="B121" s="167" t="s">
        <v>102</v>
      </c>
      <c r="C121" s="181" t="s">
        <v>103</v>
      </c>
      <c r="D121" s="168"/>
      <c r="E121" s="169"/>
      <c r="F121" s="170"/>
      <c r="G121" s="170">
        <f>SUMIF(AG122:AG127,"&lt;&gt;NOR",G122:G127)</f>
        <v>0</v>
      </c>
      <c r="H121" s="170"/>
      <c r="I121" s="170">
        <f>SUM(I122:I127)</f>
        <v>0</v>
      </c>
      <c r="J121" s="170"/>
      <c r="K121" s="170">
        <f>SUM(K122:K127)</f>
        <v>0</v>
      </c>
      <c r="L121" s="170"/>
      <c r="M121" s="170">
        <f>SUM(M122:M127)</f>
        <v>0</v>
      </c>
      <c r="N121" s="170"/>
      <c r="O121" s="170">
        <f>SUM(O122:O127)</f>
        <v>0.19</v>
      </c>
      <c r="P121" s="170"/>
      <c r="Q121" s="170">
        <f>SUM(Q122:Q127)</f>
        <v>0</v>
      </c>
      <c r="R121" s="170"/>
      <c r="S121" s="170"/>
      <c r="T121" s="171"/>
      <c r="U121" s="165"/>
      <c r="V121" s="165">
        <f>SUM(V122:V127)</f>
        <v>19.690000000000001</v>
      </c>
      <c r="W121" s="165"/>
      <c r="X121" s="165"/>
      <c r="AG121" t="s">
        <v>155</v>
      </c>
    </row>
    <row r="122" spans="1:60" ht="22.5" outlineLevel="1" x14ac:dyDescent="0.2">
      <c r="A122" s="172">
        <v>27</v>
      </c>
      <c r="B122" s="173" t="s">
        <v>354</v>
      </c>
      <c r="C122" s="182" t="s">
        <v>355</v>
      </c>
      <c r="D122" s="174" t="s">
        <v>356</v>
      </c>
      <c r="E122" s="175">
        <v>358</v>
      </c>
      <c r="F122" s="176"/>
      <c r="G122" s="177">
        <f>ROUND(E122*F122,2)</f>
        <v>0</v>
      </c>
      <c r="H122" s="176"/>
      <c r="I122" s="177">
        <f>ROUND(E122*H122,2)</f>
        <v>0</v>
      </c>
      <c r="J122" s="176"/>
      <c r="K122" s="177">
        <f>ROUND(E122*J122,2)</f>
        <v>0</v>
      </c>
      <c r="L122" s="177">
        <v>21</v>
      </c>
      <c r="M122" s="177">
        <f>G122*(1+L122/100)</f>
        <v>0</v>
      </c>
      <c r="N122" s="177">
        <v>0</v>
      </c>
      <c r="O122" s="177">
        <f>ROUND(E122*N122,2)</f>
        <v>0</v>
      </c>
      <c r="P122" s="177">
        <v>0</v>
      </c>
      <c r="Q122" s="177">
        <f>ROUND(E122*P122,2)</f>
        <v>0</v>
      </c>
      <c r="R122" s="177" t="s">
        <v>357</v>
      </c>
      <c r="S122" s="177" t="s">
        <v>160</v>
      </c>
      <c r="T122" s="178" t="s">
        <v>161</v>
      </c>
      <c r="U122" s="162">
        <v>5.5E-2</v>
      </c>
      <c r="V122" s="162">
        <f>ROUND(E122*U122,2)</f>
        <v>19.690000000000001</v>
      </c>
      <c r="W122" s="162"/>
      <c r="X122" s="162" t="s">
        <v>162</v>
      </c>
      <c r="Y122" s="153"/>
      <c r="Z122" s="153"/>
      <c r="AA122" s="153"/>
      <c r="AB122" s="153"/>
      <c r="AC122" s="153"/>
      <c r="AD122" s="153"/>
      <c r="AE122" s="153"/>
      <c r="AF122" s="153"/>
      <c r="AG122" s="153" t="s">
        <v>163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183" t="s">
        <v>1126</v>
      </c>
      <c r="D123" s="163"/>
      <c r="E123" s="164">
        <v>358</v>
      </c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178</v>
      </c>
      <c r="AH123" s="153">
        <v>0</v>
      </c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244"/>
      <c r="D124" s="245"/>
      <c r="E124" s="245"/>
      <c r="F124" s="245"/>
      <c r="G124" s="245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72">
        <v>28</v>
      </c>
      <c r="B125" s="173" t="s">
        <v>360</v>
      </c>
      <c r="C125" s="182" t="s">
        <v>361</v>
      </c>
      <c r="D125" s="174" t="s">
        <v>356</v>
      </c>
      <c r="E125" s="175">
        <v>393.8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4.8000000000000001E-4</v>
      </c>
      <c r="O125" s="177">
        <f>ROUND(E125*N125,2)</f>
        <v>0.19</v>
      </c>
      <c r="P125" s="177">
        <v>0</v>
      </c>
      <c r="Q125" s="177">
        <f>ROUND(E125*P125,2)</f>
        <v>0</v>
      </c>
      <c r="R125" s="177" t="s">
        <v>331</v>
      </c>
      <c r="S125" s="177" t="s">
        <v>160</v>
      </c>
      <c r="T125" s="178" t="s">
        <v>161</v>
      </c>
      <c r="U125" s="162">
        <v>0</v>
      </c>
      <c r="V125" s="162">
        <f>ROUND(E125*U125,2)</f>
        <v>0</v>
      </c>
      <c r="W125" s="162"/>
      <c r="X125" s="162" t="s">
        <v>332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333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183" t="s">
        <v>1127</v>
      </c>
      <c r="D126" s="163"/>
      <c r="E126" s="164">
        <v>393.8</v>
      </c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178</v>
      </c>
      <c r="AH126" s="153">
        <v>5</v>
      </c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60"/>
      <c r="B127" s="161"/>
      <c r="C127" s="244"/>
      <c r="D127" s="245"/>
      <c r="E127" s="245"/>
      <c r="F127" s="245"/>
      <c r="G127" s="245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166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x14ac:dyDescent="0.2">
      <c r="A128" s="166" t="s">
        <v>154</v>
      </c>
      <c r="B128" s="167" t="s">
        <v>106</v>
      </c>
      <c r="C128" s="181" t="s">
        <v>107</v>
      </c>
      <c r="D128" s="168"/>
      <c r="E128" s="169"/>
      <c r="F128" s="170"/>
      <c r="G128" s="170">
        <f>SUMIF(AG129:AG136,"&lt;&gt;NOR",G129:G136)</f>
        <v>0</v>
      </c>
      <c r="H128" s="170"/>
      <c r="I128" s="170">
        <f>SUM(I129:I136)</f>
        <v>0</v>
      </c>
      <c r="J128" s="170"/>
      <c r="K128" s="170">
        <f>SUM(K129:K136)</f>
        <v>0</v>
      </c>
      <c r="L128" s="170"/>
      <c r="M128" s="170">
        <f>SUM(M129:M136)</f>
        <v>0</v>
      </c>
      <c r="N128" s="170"/>
      <c r="O128" s="170">
        <f>SUM(O129:O136)</f>
        <v>92.38</v>
      </c>
      <c r="P128" s="170"/>
      <c r="Q128" s="170">
        <f>SUM(Q129:Q136)</f>
        <v>0</v>
      </c>
      <c r="R128" s="170"/>
      <c r="S128" s="170"/>
      <c r="T128" s="171"/>
      <c r="U128" s="165"/>
      <c r="V128" s="165">
        <f>SUM(V129:V136)</f>
        <v>80.239999999999995</v>
      </c>
      <c r="W128" s="165"/>
      <c r="X128" s="165"/>
      <c r="AG128" t="s">
        <v>155</v>
      </c>
    </row>
    <row r="129" spans="1:60" outlineLevel="1" x14ac:dyDescent="0.2">
      <c r="A129" s="172">
        <v>29</v>
      </c>
      <c r="B129" s="173" t="s">
        <v>771</v>
      </c>
      <c r="C129" s="182" t="s">
        <v>772</v>
      </c>
      <c r="D129" s="174" t="s">
        <v>189</v>
      </c>
      <c r="E129" s="175">
        <v>44.575000000000003</v>
      </c>
      <c r="F129" s="176"/>
      <c r="G129" s="177">
        <f>ROUND(E129*F129,2)</f>
        <v>0</v>
      </c>
      <c r="H129" s="176"/>
      <c r="I129" s="177">
        <f>ROUND(E129*H129,2)</f>
        <v>0</v>
      </c>
      <c r="J129" s="176"/>
      <c r="K129" s="177">
        <f>ROUND(E129*J129,2)</f>
        <v>0</v>
      </c>
      <c r="L129" s="177">
        <v>21</v>
      </c>
      <c r="M129" s="177">
        <f>G129*(1+L129/100)</f>
        <v>0</v>
      </c>
      <c r="N129" s="177">
        <v>1.8907700000000001</v>
      </c>
      <c r="O129" s="177">
        <f>ROUND(E129*N129,2)</f>
        <v>84.28</v>
      </c>
      <c r="P129" s="177">
        <v>0</v>
      </c>
      <c r="Q129" s="177">
        <f>ROUND(E129*P129,2)</f>
        <v>0</v>
      </c>
      <c r="R129" s="177" t="s">
        <v>357</v>
      </c>
      <c r="S129" s="177" t="s">
        <v>160</v>
      </c>
      <c r="T129" s="178" t="s">
        <v>161</v>
      </c>
      <c r="U129" s="162">
        <v>1.6950000000000001</v>
      </c>
      <c r="V129" s="162">
        <f>ROUND(E129*U129,2)</f>
        <v>75.55</v>
      </c>
      <c r="W129" s="162"/>
      <c r="X129" s="162" t="s">
        <v>162</v>
      </c>
      <c r="Y129" s="153"/>
      <c r="Z129" s="153"/>
      <c r="AA129" s="153"/>
      <c r="AB129" s="153"/>
      <c r="AC129" s="153"/>
      <c r="AD129" s="153"/>
      <c r="AE129" s="153"/>
      <c r="AF129" s="153"/>
      <c r="AG129" s="153" t="s">
        <v>163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2" t="s">
        <v>574</v>
      </c>
      <c r="D130" s="243"/>
      <c r="E130" s="243"/>
      <c r="F130" s="243"/>
      <c r="G130" s="243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165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183" t="s">
        <v>1128</v>
      </c>
      <c r="D131" s="163"/>
      <c r="E131" s="164">
        <v>44.575000000000003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178</v>
      </c>
      <c r="AH131" s="153">
        <v>0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4"/>
      <c r="D132" s="245"/>
      <c r="E132" s="245"/>
      <c r="F132" s="245"/>
      <c r="G132" s="245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166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22.5" outlineLevel="1" x14ac:dyDescent="0.2">
      <c r="A133" s="172">
        <v>30</v>
      </c>
      <c r="B133" s="173" t="s">
        <v>367</v>
      </c>
      <c r="C133" s="182" t="s">
        <v>368</v>
      </c>
      <c r="D133" s="174" t="s">
        <v>189</v>
      </c>
      <c r="E133" s="175">
        <v>3.24</v>
      </c>
      <c r="F133" s="176"/>
      <c r="G133" s="177">
        <f>ROUND(E133*F133,2)</f>
        <v>0</v>
      </c>
      <c r="H133" s="176"/>
      <c r="I133" s="177">
        <f>ROUND(E133*H133,2)</f>
        <v>0</v>
      </c>
      <c r="J133" s="176"/>
      <c r="K133" s="177">
        <f>ROUND(E133*J133,2)</f>
        <v>0</v>
      </c>
      <c r="L133" s="177">
        <v>21</v>
      </c>
      <c r="M133" s="177">
        <f>G133*(1+L133/100)</f>
        <v>0</v>
      </c>
      <c r="N133" s="177">
        <v>2.5</v>
      </c>
      <c r="O133" s="177">
        <f>ROUND(E133*N133,2)</f>
        <v>8.1</v>
      </c>
      <c r="P133" s="177">
        <v>0</v>
      </c>
      <c r="Q133" s="177">
        <f>ROUND(E133*P133,2)</f>
        <v>0</v>
      </c>
      <c r="R133" s="177" t="s">
        <v>357</v>
      </c>
      <c r="S133" s="177" t="s">
        <v>160</v>
      </c>
      <c r="T133" s="178" t="s">
        <v>170</v>
      </c>
      <c r="U133" s="162">
        <v>1.4490000000000001</v>
      </c>
      <c r="V133" s="162">
        <f>ROUND(E133*U133,2)</f>
        <v>4.6900000000000004</v>
      </c>
      <c r="W133" s="162"/>
      <c r="X133" s="162" t="s">
        <v>162</v>
      </c>
      <c r="Y133" s="153"/>
      <c r="Z133" s="153"/>
      <c r="AA133" s="153"/>
      <c r="AB133" s="153"/>
      <c r="AC133" s="153"/>
      <c r="AD133" s="153"/>
      <c r="AE133" s="153"/>
      <c r="AF133" s="153"/>
      <c r="AG133" s="153" t="s">
        <v>163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60"/>
      <c r="B134" s="161"/>
      <c r="C134" s="242" t="s">
        <v>369</v>
      </c>
      <c r="D134" s="243"/>
      <c r="E134" s="243"/>
      <c r="F134" s="243"/>
      <c r="G134" s="243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165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60"/>
      <c r="B135" s="161"/>
      <c r="C135" s="183" t="s">
        <v>1129</v>
      </c>
      <c r="D135" s="163"/>
      <c r="E135" s="164">
        <v>3.24</v>
      </c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178</v>
      </c>
      <c r="AH135" s="153">
        <v>0</v>
      </c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244"/>
      <c r="D136" s="245"/>
      <c r="E136" s="245"/>
      <c r="F136" s="245"/>
      <c r="G136" s="245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166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x14ac:dyDescent="0.2">
      <c r="A137" s="166" t="s">
        <v>154</v>
      </c>
      <c r="B137" s="167" t="s">
        <v>110</v>
      </c>
      <c r="C137" s="181" t="s">
        <v>111</v>
      </c>
      <c r="D137" s="168"/>
      <c r="E137" s="169"/>
      <c r="F137" s="170"/>
      <c r="G137" s="170">
        <f>SUMIF(AG138:AG244,"&lt;&gt;NOR",G138:G244)</f>
        <v>0</v>
      </c>
      <c r="H137" s="170"/>
      <c r="I137" s="170">
        <f>SUM(I138:I244)</f>
        <v>0</v>
      </c>
      <c r="J137" s="170"/>
      <c r="K137" s="170">
        <f>SUM(K138:K244)</f>
        <v>0</v>
      </c>
      <c r="L137" s="170"/>
      <c r="M137" s="170">
        <f>SUM(M138:M244)</f>
        <v>0</v>
      </c>
      <c r="N137" s="170"/>
      <c r="O137" s="170">
        <f>SUM(O138:O244)</f>
        <v>35.069999999999993</v>
      </c>
      <c r="P137" s="170"/>
      <c r="Q137" s="170">
        <f>SUM(Q138:Q244)</f>
        <v>0</v>
      </c>
      <c r="R137" s="170"/>
      <c r="S137" s="170"/>
      <c r="T137" s="171"/>
      <c r="U137" s="165"/>
      <c r="V137" s="165">
        <f>SUM(V138:V244)</f>
        <v>410.97999999999996</v>
      </c>
      <c r="W137" s="165"/>
      <c r="X137" s="165"/>
      <c r="AG137" t="s">
        <v>155</v>
      </c>
    </row>
    <row r="138" spans="1:60" ht="22.5" outlineLevel="1" x14ac:dyDescent="0.2">
      <c r="A138" s="172">
        <v>31</v>
      </c>
      <c r="B138" s="173" t="s">
        <v>1067</v>
      </c>
      <c r="C138" s="182" t="s">
        <v>1068</v>
      </c>
      <c r="D138" s="174" t="s">
        <v>356</v>
      </c>
      <c r="E138" s="175">
        <v>85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7">
        <v>1E-4</v>
      </c>
      <c r="O138" s="177">
        <f>ROUND(E138*N138,2)</f>
        <v>0.01</v>
      </c>
      <c r="P138" s="177">
        <v>0</v>
      </c>
      <c r="Q138" s="177">
        <f>ROUND(E138*P138,2)</f>
        <v>0</v>
      </c>
      <c r="R138" s="177" t="s">
        <v>357</v>
      </c>
      <c r="S138" s="177" t="s">
        <v>160</v>
      </c>
      <c r="T138" s="178" t="s">
        <v>161</v>
      </c>
      <c r="U138" s="162">
        <v>0.11899999999999999</v>
      </c>
      <c r="V138" s="162">
        <f>ROUND(E138*U138,2)</f>
        <v>10.119999999999999</v>
      </c>
      <c r="W138" s="162"/>
      <c r="X138" s="162" t="s">
        <v>162</v>
      </c>
      <c r="Y138" s="153"/>
      <c r="Z138" s="153"/>
      <c r="AA138" s="153"/>
      <c r="AB138" s="153"/>
      <c r="AC138" s="153"/>
      <c r="AD138" s="153"/>
      <c r="AE138" s="153"/>
      <c r="AF138" s="153"/>
      <c r="AG138" s="153" t="s">
        <v>583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242" t="s">
        <v>574</v>
      </c>
      <c r="D139" s="243"/>
      <c r="E139" s="243"/>
      <c r="F139" s="243"/>
      <c r="G139" s="243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165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183" t="s">
        <v>1130</v>
      </c>
      <c r="D140" s="163"/>
      <c r="E140" s="164">
        <v>85</v>
      </c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178</v>
      </c>
      <c r="AH140" s="153">
        <v>0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244"/>
      <c r="D141" s="245"/>
      <c r="E141" s="245"/>
      <c r="F141" s="245"/>
      <c r="G141" s="245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166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72">
        <v>32</v>
      </c>
      <c r="B142" s="173" t="s">
        <v>894</v>
      </c>
      <c r="C142" s="182" t="s">
        <v>895</v>
      </c>
      <c r="D142" s="174" t="s">
        <v>356</v>
      </c>
      <c r="E142" s="175">
        <v>238</v>
      </c>
      <c r="F142" s="176"/>
      <c r="G142" s="177">
        <f>ROUND(E142*F142,2)</f>
        <v>0</v>
      </c>
      <c r="H142" s="176"/>
      <c r="I142" s="177">
        <f>ROUND(E142*H142,2)</f>
        <v>0</v>
      </c>
      <c r="J142" s="176"/>
      <c r="K142" s="177">
        <f>ROUND(E142*J142,2)</f>
        <v>0</v>
      </c>
      <c r="L142" s="177">
        <v>21</v>
      </c>
      <c r="M142" s="177">
        <f>G142*(1+L142/100)</f>
        <v>0</v>
      </c>
      <c r="N142" s="177">
        <v>0</v>
      </c>
      <c r="O142" s="177">
        <f>ROUND(E142*N142,2)</f>
        <v>0</v>
      </c>
      <c r="P142" s="177">
        <v>0</v>
      </c>
      <c r="Q142" s="177">
        <f>ROUND(E142*P142,2)</f>
        <v>0</v>
      </c>
      <c r="R142" s="177" t="s">
        <v>357</v>
      </c>
      <c r="S142" s="177" t="s">
        <v>160</v>
      </c>
      <c r="T142" s="178" t="s">
        <v>161</v>
      </c>
      <c r="U142" s="162">
        <v>9.7000000000000003E-2</v>
      </c>
      <c r="V142" s="162">
        <f>ROUND(E142*U142,2)</f>
        <v>23.09</v>
      </c>
      <c r="W142" s="162"/>
      <c r="X142" s="162" t="s">
        <v>162</v>
      </c>
      <c r="Y142" s="153"/>
      <c r="Z142" s="153"/>
      <c r="AA142" s="153"/>
      <c r="AB142" s="153"/>
      <c r="AC142" s="153"/>
      <c r="AD142" s="153"/>
      <c r="AE142" s="153"/>
      <c r="AF142" s="153"/>
      <c r="AG142" s="153" t="s">
        <v>583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60"/>
      <c r="B143" s="161"/>
      <c r="C143" s="242" t="s">
        <v>896</v>
      </c>
      <c r="D143" s="243"/>
      <c r="E143" s="243"/>
      <c r="F143" s="243"/>
      <c r="G143" s="243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165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183" t="s">
        <v>1131</v>
      </c>
      <c r="D144" s="163"/>
      <c r="E144" s="164">
        <v>124.5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178</v>
      </c>
      <c r="AH144" s="153">
        <v>0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60"/>
      <c r="B145" s="161"/>
      <c r="C145" s="183" t="s">
        <v>1132</v>
      </c>
      <c r="D145" s="163"/>
      <c r="E145" s="164">
        <v>113.5</v>
      </c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178</v>
      </c>
      <c r="AH145" s="153">
        <v>0</v>
      </c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60"/>
      <c r="B146" s="161"/>
      <c r="C146" s="244"/>
      <c r="D146" s="245"/>
      <c r="E146" s="245"/>
      <c r="F146" s="245"/>
      <c r="G146" s="24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166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72">
        <v>33</v>
      </c>
      <c r="B147" s="173" t="s">
        <v>1133</v>
      </c>
      <c r="C147" s="182" t="s">
        <v>1134</v>
      </c>
      <c r="D147" s="174" t="s">
        <v>356</v>
      </c>
      <c r="E147" s="175">
        <v>120</v>
      </c>
      <c r="F147" s="176"/>
      <c r="G147" s="177">
        <f>ROUND(E147*F147,2)</f>
        <v>0</v>
      </c>
      <c r="H147" s="176"/>
      <c r="I147" s="177">
        <f>ROUND(E147*H147,2)</f>
        <v>0</v>
      </c>
      <c r="J147" s="176"/>
      <c r="K147" s="177">
        <f>ROUND(E147*J147,2)</f>
        <v>0</v>
      </c>
      <c r="L147" s="177">
        <v>21</v>
      </c>
      <c r="M147" s="177">
        <f>G147*(1+L147/100)</f>
        <v>0</v>
      </c>
      <c r="N147" s="177">
        <v>2.0000000000000002E-5</v>
      </c>
      <c r="O147" s="177">
        <f>ROUND(E147*N147,2)</f>
        <v>0</v>
      </c>
      <c r="P147" s="177">
        <v>0</v>
      </c>
      <c r="Q147" s="177">
        <f>ROUND(E147*P147,2)</f>
        <v>0</v>
      </c>
      <c r="R147" s="177" t="s">
        <v>357</v>
      </c>
      <c r="S147" s="177" t="s">
        <v>160</v>
      </c>
      <c r="T147" s="178" t="s">
        <v>161</v>
      </c>
      <c r="U147" s="162">
        <v>0.189</v>
      </c>
      <c r="V147" s="162">
        <f>ROUND(E147*U147,2)</f>
        <v>22.68</v>
      </c>
      <c r="W147" s="162"/>
      <c r="X147" s="162" t="s">
        <v>162</v>
      </c>
      <c r="Y147" s="153"/>
      <c r="Z147" s="153"/>
      <c r="AA147" s="153"/>
      <c r="AB147" s="153"/>
      <c r="AC147" s="153"/>
      <c r="AD147" s="153"/>
      <c r="AE147" s="153"/>
      <c r="AF147" s="153"/>
      <c r="AG147" s="153" t="s">
        <v>163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242" t="s">
        <v>896</v>
      </c>
      <c r="D148" s="243"/>
      <c r="E148" s="243"/>
      <c r="F148" s="243"/>
      <c r="G148" s="243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165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244"/>
      <c r="D149" s="245"/>
      <c r="E149" s="245"/>
      <c r="F149" s="245"/>
      <c r="G149" s="24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166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ht="22.5" outlineLevel="1" x14ac:dyDescent="0.2">
      <c r="A150" s="172">
        <v>34</v>
      </c>
      <c r="B150" s="173" t="s">
        <v>1135</v>
      </c>
      <c r="C150" s="182" t="s">
        <v>1136</v>
      </c>
      <c r="D150" s="174" t="s">
        <v>158</v>
      </c>
      <c r="E150" s="175">
        <v>18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5.0000000000000002E-5</v>
      </c>
      <c r="O150" s="177">
        <f>ROUND(E150*N150,2)</f>
        <v>0</v>
      </c>
      <c r="P150" s="177">
        <v>0</v>
      </c>
      <c r="Q150" s="177">
        <f>ROUND(E150*P150,2)</f>
        <v>0</v>
      </c>
      <c r="R150" s="177" t="s">
        <v>357</v>
      </c>
      <c r="S150" s="177" t="s">
        <v>160</v>
      </c>
      <c r="T150" s="178" t="s">
        <v>161</v>
      </c>
      <c r="U150" s="162">
        <v>0.42</v>
      </c>
      <c r="V150" s="162">
        <f>ROUND(E150*U150,2)</f>
        <v>7.56</v>
      </c>
      <c r="W150" s="162"/>
      <c r="X150" s="162" t="s">
        <v>162</v>
      </c>
      <c r="Y150" s="153"/>
      <c r="Z150" s="153"/>
      <c r="AA150" s="153"/>
      <c r="AB150" s="153"/>
      <c r="AC150" s="153"/>
      <c r="AD150" s="153"/>
      <c r="AE150" s="153"/>
      <c r="AF150" s="153"/>
      <c r="AG150" s="153" t="s">
        <v>583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242" t="s">
        <v>574</v>
      </c>
      <c r="D151" s="243"/>
      <c r="E151" s="243"/>
      <c r="F151" s="243"/>
      <c r="G151" s="243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165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60"/>
      <c r="B152" s="161"/>
      <c r="C152" s="183" t="s">
        <v>1137</v>
      </c>
      <c r="D152" s="163"/>
      <c r="E152" s="164">
        <v>18</v>
      </c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178</v>
      </c>
      <c r="AH152" s="153">
        <v>0</v>
      </c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244"/>
      <c r="D153" s="245"/>
      <c r="E153" s="245"/>
      <c r="F153" s="245"/>
      <c r="G153" s="245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166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ht="22.5" outlineLevel="1" x14ac:dyDescent="0.2">
      <c r="A154" s="172">
        <v>35</v>
      </c>
      <c r="B154" s="173" t="s">
        <v>1071</v>
      </c>
      <c r="C154" s="182" t="s">
        <v>1072</v>
      </c>
      <c r="D154" s="174" t="s">
        <v>356</v>
      </c>
      <c r="E154" s="175">
        <v>85</v>
      </c>
      <c r="F154" s="176"/>
      <c r="G154" s="177">
        <f>ROUND(E154*F154,2)</f>
        <v>0</v>
      </c>
      <c r="H154" s="176"/>
      <c r="I154" s="177">
        <f>ROUND(E154*H154,2)</f>
        <v>0</v>
      </c>
      <c r="J154" s="176"/>
      <c r="K154" s="177">
        <f>ROUND(E154*J154,2)</f>
        <v>0</v>
      </c>
      <c r="L154" s="177">
        <v>21</v>
      </c>
      <c r="M154" s="177">
        <f>G154*(1+L154/100)</f>
        <v>0</v>
      </c>
      <c r="N154" s="177">
        <v>0</v>
      </c>
      <c r="O154" s="177">
        <f>ROUND(E154*N154,2)</f>
        <v>0</v>
      </c>
      <c r="P154" s="177">
        <v>0</v>
      </c>
      <c r="Q154" s="177">
        <f>ROUND(E154*P154,2)</f>
        <v>0</v>
      </c>
      <c r="R154" s="177" t="s">
        <v>357</v>
      </c>
      <c r="S154" s="177" t="s">
        <v>160</v>
      </c>
      <c r="T154" s="178" t="s">
        <v>236</v>
      </c>
      <c r="U154" s="162">
        <v>5.8999999999999997E-2</v>
      </c>
      <c r="V154" s="162">
        <f>ROUND(E154*U154,2)</f>
        <v>5.0199999999999996</v>
      </c>
      <c r="W154" s="162"/>
      <c r="X154" s="162" t="s">
        <v>162</v>
      </c>
      <c r="Y154" s="153"/>
      <c r="Z154" s="153"/>
      <c r="AA154" s="153"/>
      <c r="AB154" s="153"/>
      <c r="AC154" s="153"/>
      <c r="AD154" s="153"/>
      <c r="AE154" s="153"/>
      <c r="AF154" s="153"/>
      <c r="AG154" s="153" t="s">
        <v>583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242" t="s">
        <v>904</v>
      </c>
      <c r="D155" s="243"/>
      <c r="E155" s="243"/>
      <c r="F155" s="243"/>
      <c r="G155" s="243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165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60"/>
      <c r="B156" s="161"/>
      <c r="C156" s="244"/>
      <c r="D156" s="245"/>
      <c r="E156" s="245"/>
      <c r="F156" s="245"/>
      <c r="G156" s="245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166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ht="22.5" outlineLevel="1" x14ac:dyDescent="0.2">
      <c r="A157" s="172">
        <v>36</v>
      </c>
      <c r="B157" s="173" t="s">
        <v>902</v>
      </c>
      <c r="C157" s="182" t="s">
        <v>903</v>
      </c>
      <c r="D157" s="174" t="s">
        <v>356</v>
      </c>
      <c r="E157" s="175">
        <v>238</v>
      </c>
      <c r="F157" s="176"/>
      <c r="G157" s="177">
        <f>ROUND(E157*F157,2)</f>
        <v>0</v>
      </c>
      <c r="H157" s="176"/>
      <c r="I157" s="177">
        <f>ROUND(E157*H157,2)</f>
        <v>0</v>
      </c>
      <c r="J157" s="176"/>
      <c r="K157" s="177">
        <f>ROUND(E157*J157,2)</f>
        <v>0</v>
      </c>
      <c r="L157" s="177">
        <v>21</v>
      </c>
      <c r="M157" s="177">
        <f>G157*(1+L157/100)</f>
        <v>0</v>
      </c>
      <c r="N157" s="177">
        <v>0</v>
      </c>
      <c r="O157" s="177">
        <f>ROUND(E157*N157,2)</f>
        <v>0</v>
      </c>
      <c r="P157" s="177">
        <v>0</v>
      </c>
      <c r="Q157" s="177">
        <f>ROUND(E157*P157,2)</f>
        <v>0</v>
      </c>
      <c r="R157" s="177" t="s">
        <v>357</v>
      </c>
      <c r="S157" s="177" t="s">
        <v>160</v>
      </c>
      <c r="T157" s="178" t="s">
        <v>161</v>
      </c>
      <c r="U157" s="162">
        <v>7.9000000000000001E-2</v>
      </c>
      <c r="V157" s="162">
        <f>ROUND(E157*U157,2)</f>
        <v>18.8</v>
      </c>
      <c r="W157" s="162"/>
      <c r="X157" s="162" t="s">
        <v>162</v>
      </c>
      <c r="Y157" s="153"/>
      <c r="Z157" s="153"/>
      <c r="AA157" s="153"/>
      <c r="AB157" s="153"/>
      <c r="AC157" s="153"/>
      <c r="AD157" s="153"/>
      <c r="AE157" s="153"/>
      <c r="AF157" s="153"/>
      <c r="AG157" s="153" t="s">
        <v>583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242" t="s">
        <v>904</v>
      </c>
      <c r="D158" s="243"/>
      <c r="E158" s="243"/>
      <c r="F158" s="243"/>
      <c r="G158" s="243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165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183" t="s">
        <v>1138</v>
      </c>
      <c r="D159" s="163"/>
      <c r="E159" s="164">
        <v>238</v>
      </c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178</v>
      </c>
      <c r="AH159" s="153">
        <v>5</v>
      </c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60"/>
      <c r="B160" s="161"/>
      <c r="C160" s="244"/>
      <c r="D160" s="245"/>
      <c r="E160" s="245"/>
      <c r="F160" s="245"/>
      <c r="G160" s="245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53"/>
      <c r="Z160" s="153"/>
      <c r="AA160" s="153"/>
      <c r="AB160" s="153"/>
      <c r="AC160" s="153"/>
      <c r="AD160" s="153"/>
      <c r="AE160" s="153"/>
      <c r="AF160" s="153"/>
      <c r="AG160" s="153" t="s">
        <v>166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ht="22.5" outlineLevel="1" x14ac:dyDescent="0.2">
      <c r="A161" s="172">
        <v>37</v>
      </c>
      <c r="B161" s="173" t="s">
        <v>1139</v>
      </c>
      <c r="C161" s="182" t="s">
        <v>1140</v>
      </c>
      <c r="D161" s="174" t="s">
        <v>356</v>
      </c>
      <c r="E161" s="175">
        <v>120</v>
      </c>
      <c r="F161" s="176"/>
      <c r="G161" s="177">
        <f>ROUND(E161*F161,2)</f>
        <v>0</v>
      </c>
      <c r="H161" s="176"/>
      <c r="I161" s="177">
        <f>ROUND(E161*H161,2)</f>
        <v>0</v>
      </c>
      <c r="J161" s="176"/>
      <c r="K161" s="177">
        <f>ROUND(E161*J161,2)</f>
        <v>0</v>
      </c>
      <c r="L161" s="177">
        <v>21</v>
      </c>
      <c r="M161" s="177">
        <f>G161*(1+L161/100)</f>
        <v>0</v>
      </c>
      <c r="N161" s="177">
        <v>0</v>
      </c>
      <c r="O161" s="177">
        <f>ROUND(E161*N161,2)</f>
        <v>0</v>
      </c>
      <c r="P161" s="177">
        <v>0</v>
      </c>
      <c r="Q161" s="177">
        <f>ROUND(E161*P161,2)</f>
        <v>0</v>
      </c>
      <c r="R161" s="177" t="s">
        <v>357</v>
      </c>
      <c r="S161" s="177" t="s">
        <v>160</v>
      </c>
      <c r="T161" s="178" t="s">
        <v>161</v>
      </c>
      <c r="U161" s="162">
        <v>0.123</v>
      </c>
      <c r="V161" s="162">
        <f>ROUND(E161*U161,2)</f>
        <v>14.76</v>
      </c>
      <c r="W161" s="162"/>
      <c r="X161" s="162" t="s">
        <v>162</v>
      </c>
      <c r="Y161" s="153"/>
      <c r="Z161" s="153"/>
      <c r="AA161" s="153"/>
      <c r="AB161" s="153"/>
      <c r="AC161" s="153"/>
      <c r="AD161" s="153"/>
      <c r="AE161" s="153"/>
      <c r="AF161" s="153"/>
      <c r="AG161" s="153" t="s">
        <v>163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242" t="s">
        <v>904</v>
      </c>
      <c r="D162" s="243"/>
      <c r="E162" s="243"/>
      <c r="F162" s="243"/>
      <c r="G162" s="243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165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4"/>
      <c r="D163" s="245"/>
      <c r="E163" s="245"/>
      <c r="F163" s="245"/>
      <c r="G163" s="245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166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ht="33.75" outlineLevel="1" x14ac:dyDescent="0.2">
      <c r="A164" s="172">
        <v>38</v>
      </c>
      <c r="B164" s="173" t="s">
        <v>1073</v>
      </c>
      <c r="C164" s="182" t="s">
        <v>1074</v>
      </c>
      <c r="D164" s="174" t="s">
        <v>908</v>
      </c>
      <c r="E164" s="175">
        <v>17</v>
      </c>
      <c r="F164" s="176"/>
      <c r="G164" s="177">
        <f>ROUND(E164*F164,2)</f>
        <v>0</v>
      </c>
      <c r="H164" s="176"/>
      <c r="I164" s="177">
        <f>ROUND(E164*H164,2)</f>
        <v>0</v>
      </c>
      <c r="J164" s="176"/>
      <c r="K164" s="177">
        <f>ROUND(E164*J164,2)</f>
        <v>0</v>
      </c>
      <c r="L164" s="177">
        <v>21</v>
      </c>
      <c r="M164" s="177">
        <f>G164*(1+L164/100)</f>
        <v>0</v>
      </c>
      <c r="N164" s="177">
        <v>1.2999999999999999E-4</v>
      </c>
      <c r="O164" s="177">
        <f>ROUND(E164*N164,2)</f>
        <v>0</v>
      </c>
      <c r="P164" s="177">
        <v>0</v>
      </c>
      <c r="Q164" s="177">
        <f>ROUND(E164*P164,2)</f>
        <v>0</v>
      </c>
      <c r="R164" s="177" t="s">
        <v>357</v>
      </c>
      <c r="S164" s="177" t="s">
        <v>160</v>
      </c>
      <c r="T164" s="178" t="s">
        <v>161</v>
      </c>
      <c r="U164" s="162">
        <v>6.2</v>
      </c>
      <c r="V164" s="162">
        <f>ROUND(E164*U164,2)</f>
        <v>105.4</v>
      </c>
      <c r="W164" s="162"/>
      <c r="X164" s="162" t="s">
        <v>162</v>
      </c>
      <c r="Y164" s="153"/>
      <c r="Z164" s="153"/>
      <c r="AA164" s="153"/>
      <c r="AB164" s="153"/>
      <c r="AC164" s="153"/>
      <c r="AD164" s="153"/>
      <c r="AE164" s="153"/>
      <c r="AF164" s="153"/>
      <c r="AG164" s="153" t="s">
        <v>163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60"/>
      <c r="B165" s="161"/>
      <c r="C165" s="242" t="s">
        <v>904</v>
      </c>
      <c r="D165" s="243"/>
      <c r="E165" s="243"/>
      <c r="F165" s="243"/>
      <c r="G165" s="243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165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244"/>
      <c r="D166" s="245"/>
      <c r="E166" s="245"/>
      <c r="F166" s="245"/>
      <c r="G166" s="245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166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ht="33.75" outlineLevel="1" x14ac:dyDescent="0.2">
      <c r="A167" s="172">
        <v>39</v>
      </c>
      <c r="B167" s="173" t="s">
        <v>906</v>
      </c>
      <c r="C167" s="182" t="s">
        <v>907</v>
      </c>
      <c r="D167" s="174" t="s">
        <v>908</v>
      </c>
      <c r="E167" s="175">
        <v>9</v>
      </c>
      <c r="F167" s="176"/>
      <c r="G167" s="177">
        <f>ROUND(E167*F167,2)</f>
        <v>0</v>
      </c>
      <c r="H167" s="176"/>
      <c r="I167" s="177">
        <f>ROUND(E167*H167,2)</f>
        <v>0</v>
      </c>
      <c r="J167" s="176"/>
      <c r="K167" s="177">
        <f>ROUND(E167*J167,2)</f>
        <v>0</v>
      </c>
      <c r="L167" s="177">
        <v>21</v>
      </c>
      <c r="M167" s="177">
        <f>G167*(1+L167/100)</f>
        <v>0</v>
      </c>
      <c r="N167" s="177">
        <v>1.7000000000000001E-4</v>
      </c>
      <c r="O167" s="177">
        <f>ROUND(E167*N167,2)</f>
        <v>0</v>
      </c>
      <c r="P167" s="177">
        <v>0</v>
      </c>
      <c r="Q167" s="177">
        <f>ROUND(E167*P167,2)</f>
        <v>0</v>
      </c>
      <c r="R167" s="177" t="s">
        <v>357</v>
      </c>
      <c r="S167" s="177" t="s">
        <v>160</v>
      </c>
      <c r="T167" s="178" t="s">
        <v>161</v>
      </c>
      <c r="U167" s="162">
        <v>7.1</v>
      </c>
      <c r="V167" s="162">
        <f>ROUND(E167*U167,2)</f>
        <v>63.9</v>
      </c>
      <c r="W167" s="162"/>
      <c r="X167" s="162" t="s">
        <v>162</v>
      </c>
      <c r="Y167" s="153"/>
      <c r="Z167" s="153"/>
      <c r="AA167" s="153"/>
      <c r="AB167" s="153"/>
      <c r="AC167" s="153"/>
      <c r="AD167" s="153"/>
      <c r="AE167" s="153"/>
      <c r="AF167" s="153"/>
      <c r="AG167" s="153" t="s">
        <v>163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242" t="s">
        <v>904</v>
      </c>
      <c r="D168" s="243"/>
      <c r="E168" s="243"/>
      <c r="F168" s="243"/>
      <c r="G168" s="243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165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244"/>
      <c r="D169" s="245"/>
      <c r="E169" s="245"/>
      <c r="F169" s="245"/>
      <c r="G169" s="245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166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ht="33.75" outlineLevel="1" x14ac:dyDescent="0.2">
      <c r="A170" s="172">
        <v>40</v>
      </c>
      <c r="B170" s="173" t="s">
        <v>1141</v>
      </c>
      <c r="C170" s="182" t="s">
        <v>1142</v>
      </c>
      <c r="D170" s="174" t="s">
        <v>908</v>
      </c>
      <c r="E170" s="175">
        <v>3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7">
        <v>4.0999999999999999E-4</v>
      </c>
      <c r="O170" s="177">
        <f>ROUND(E170*N170,2)</f>
        <v>0</v>
      </c>
      <c r="P170" s="177">
        <v>0</v>
      </c>
      <c r="Q170" s="177">
        <f>ROUND(E170*P170,2)</f>
        <v>0</v>
      </c>
      <c r="R170" s="177" t="s">
        <v>357</v>
      </c>
      <c r="S170" s="177" t="s">
        <v>160</v>
      </c>
      <c r="T170" s="178" t="s">
        <v>161</v>
      </c>
      <c r="U170" s="162">
        <v>8.8000000000000007</v>
      </c>
      <c r="V170" s="162">
        <f>ROUND(E170*U170,2)</f>
        <v>26.4</v>
      </c>
      <c r="W170" s="162"/>
      <c r="X170" s="162" t="s">
        <v>162</v>
      </c>
      <c r="Y170" s="153"/>
      <c r="Z170" s="153"/>
      <c r="AA170" s="153"/>
      <c r="AB170" s="153"/>
      <c r="AC170" s="153"/>
      <c r="AD170" s="153"/>
      <c r="AE170" s="153"/>
      <c r="AF170" s="153"/>
      <c r="AG170" s="153" t="s">
        <v>163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242" t="s">
        <v>904</v>
      </c>
      <c r="D171" s="243"/>
      <c r="E171" s="243"/>
      <c r="F171" s="243"/>
      <c r="G171" s="243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165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60"/>
      <c r="B172" s="161"/>
      <c r="C172" s="244"/>
      <c r="D172" s="245"/>
      <c r="E172" s="245"/>
      <c r="F172" s="245"/>
      <c r="G172" s="245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166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72">
        <v>41</v>
      </c>
      <c r="B173" s="173" t="s">
        <v>909</v>
      </c>
      <c r="C173" s="182" t="s">
        <v>910</v>
      </c>
      <c r="D173" s="174" t="s">
        <v>356</v>
      </c>
      <c r="E173" s="175">
        <v>443</v>
      </c>
      <c r="F173" s="176"/>
      <c r="G173" s="177">
        <f>ROUND(E173*F173,2)</f>
        <v>0</v>
      </c>
      <c r="H173" s="176"/>
      <c r="I173" s="177">
        <f>ROUND(E173*H173,2)</f>
        <v>0</v>
      </c>
      <c r="J173" s="176"/>
      <c r="K173" s="177">
        <f>ROUND(E173*J173,2)</f>
        <v>0</v>
      </c>
      <c r="L173" s="177">
        <v>21</v>
      </c>
      <c r="M173" s="177">
        <f>G173*(1+L173/100)</f>
        <v>0</v>
      </c>
      <c r="N173" s="177">
        <v>0</v>
      </c>
      <c r="O173" s="177">
        <f>ROUND(E173*N173,2)</f>
        <v>0</v>
      </c>
      <c r="P173" s="177">
        <v>0</v>
      </c>
      <c r="Q173" s="177">
        <f>ROUND(E173*P173,2)</f>
        <v>0</v>
      </c>
      <c r="R173" s="177" t="s">
        <v>357</v>
      </c>
      <c r="S173" s="177" t="s">
        <v>160</v>
      </c>
      <c r="T173" s="178" t="s">
        <v>170</v>
      </c>
      <c r="U173" s="162">
        <v>3.9E-2</v>
      </c>
      <c r="V173" s="162">
        <f>ROUND(E173*U173,2)</f>
        <v>17.28</v>
      </c>
      <c r="W173" s="162"/>
      <c r="X173" s="162" t="s">
        <v>162</v>
      </c>
      <c r="Y173" s="153"/>
      <c r="Z173" s="153"/>
      <c r="AA173" s="153"/>
      <c r="AB173" s="153"/>
      <c r="AC173" s="153"/>
      <c r="AD173" s="153"/>
      <c r="AE173" s="153"/>
      <c r="AF173" s="153"/>
      <c r="AG173" s="153" t="s">
        <v>163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183" t="s">
        <v>1143</v>
      </c>
      <c r="D174" s="163"/>
      <c r="E174" s="164">
        <v>85</v>
      </c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178</v>
      </c>
      <c r="AH174" s="153">
        <v>5</v>
      </c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183" t="s">
        <v>1144</v>
      </c>
      <c r="D175" s="163"/>
      <c r="E175" s="164">
        <v>238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178</v>
      </c>
      <c r="AH175" s="153">
        <v>5</v>
      </c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60"/>
      <c r="B176" s="161"/>
      <c r="C176" s="183" t="s">
        <v>1145</v>
      </c>
      <c r="D176" s="163"/>
      <c r="E176" s="164">
        <v>120</v>
      </c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178</v>
      </c>
      <c r="AH176" s="153">
        <v>5</v>
      </c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60"/>
      <c r="B177" s="161"/>
      <c r="C177" s="244"/>
      <c r="D177" s="245"/>
      <c r="E177" s="245"/>
      <c r="F177" s="245"/>
      <c r="G177" s="245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53"/>
      <c r="Z177" s="153"/>
      <c r="AA177" s="153"/>
      <c r="AB177" s="153"/>
      <c r="AC177" s="153"/>
      <c r="AD177" s="153"/>
      <c r="AE177" s="153"/>
      <c r="AF177" s="153"/>
      <c r="AG177" s="153" t="s">
        <v>166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72">
        <v>42</v>
      </c>
      <c r="B178" s="173" t="s">
        <v>912</v>
      </c>
      <c r="C178" s="182" t="s">
        <v>913</v>
      </c>
      <c r="D178" s="174" t="s">
        <v>158</v>
      </c>
      <c r="E178" s="175">
        <v>21</v>
      </c>
      <c r="F178" s="176"/>
      <c r="G178" s="177">
        <f>ROUND(E178*F178,2)</f>
        <v>0</v>
      </c>
      <c r="H178" s="176"/>
      <c r="I178" s="177">
        <f>ROUND(E178*H178,2)</f>
        <v>0</v>
      </c>
      <c r="J178" s="176"/>
      <c r="K178" s="177">
        <f>ROUND(E178*J178,2)</f>
        <v>0</v>
      </c>
      <c r="L178" s="177">
        <v>21</v>
      </c>
      <c r="M178" s="177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7" t="s">
        <v>357</v>
      </c>
      <c r="S178" s="177" t="s">
        <v>160</v>
      </c>
      <c r="T178" s="178" t="s">
        <v>161</v>
      </c>
      <c r="U178" s="162">
        <v>0.79</v>
      </c>
      <c r="V178" s="162">
        <f>ROUND(E178*U178,2)</f>
        <v>16.59</v>
      </c>
      <c r="W178" s="162"/>
      <c r="X178" s="162" t="s">
        <v>162</v>
      </c>
      <c r="Y178" s="153"/>
      <c r="Z178" s="153"/>
      <c r="AA178" s="153"/>
      <c r="AB178" s="153"/>
      <c r="AC178" s="153"/>
      <c r="AD178" s="153"/>
      <c r="AE178" s="153"/>
      <c r="AF178" s="153"/>
      <c r="AG178" s="153" t="s">
        <v>583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60"/>
      <c r="B179" s="161"/>
      <c r="C179" s="242" t="s">
        <v>914</v>
      </c>
      <c r="D179" s="243"/>
      <c r="E179" s="243"/>
      <c r="F179" s="243"/>
      <c r="G179" s="243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165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60"/>
      <c r="B180" s="161"/>
      <c r="C180" s="244"/>
      <c r="D180" s="245"/>
      <c r="E180" s="245"/>
      <c r="F180" s="245"/>
      <c r="G180" s="245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166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72">
        <v>43</v>
      </c>
      <c r="B181" s="173" t="s">
        <v>915</v>
      </c>
      <c r="C181" s="182" t="s">
        <v>916</v>
      </c>
      <c r="D181" s="174" t="s">
        <v>158</v>
      </c>
      <c r="E181" s="175">
        <v>15</v>
      </c>
      <c r="F181" s="176"/>
      <c r="G181" s="177">
        <f>ROUND(E181*F181,2)</f>
        <v>0</v>
      </c>
      <c r="H181" s="176"/>
      <c r="I181" s="177">
        <f>ROUND(E181*H181,2)</f>
        <v>0</v>
      </c>
      <c r="J181" s="176"/>
      <c r="K181" s="177">
        <f>ROUND(E181*J181,2)</f>
        <v>0</v>
      </c>
      <c r="L181" s="177">
        <v>21</v>
      </c>
      <c r="M181" s="177">
        <f>G181*(1+L181/100)</f>
        <v>0</v>
      </c>
      <c r="N181" s="177">
        <v>0</v>
      </c>
      <c r="O181" s="177">
        <f>ROUND(E181*N181,2)</f>
        <v>0</v>
      </c>
      <c r="P181" s="177">
        <v>0</v>
      </c>
      <c r="Q181" s="177">
        <f>ROUND(E181*P181,2)</f>
        <v>0</v>
      </c>
      <c r="R181" s="177" t="s">
        <v>357</v>
      </c>
      <c r="S181" s="177" t="s">
        <v>160</v>
      </c>
      <c r="T181" s="178" t="s">
        <v>161</v>
      </c>
      <c r="U181" s="162">
        <v>0.94599999999999995</v>
      </c>
      <c r="V181" s="162">
        <f>ROUND(E181*U181,2)</f>
        <v>14.19</v>
      </c>
      <c r="W181" s="162"/>
      <c r="X181" s="162" t="s">
        <v>162</v>
      </c>
      <c r="Y181" s="153"/>
      <c r="Z181" s="153"/>
      <c r="AA181" s="153"/>
      <c r="AB181" s="153"/>
      <c r="AC181" s="153"/>
      <c r="AD181" s="153"/>
      <c r="AE181" s="153"/>
      <c r="AF181" s="153"/>
      <c r="AG181" s="153" t="s">
        <v>583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60"/>
      <c r="B182" s="161"/>
      <c r="C182" s="242" t="s">
        <v>914</v>
      </c>
      <c r="D182" s="243"/>
      <c r="E182" s="243"/>
      <c r="F182" s="243"/>
      <c r="G182" s="243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53"/>
      <c r="Z182" s="153"/>
      <c r="AA182" s="153"/>
      <c r="AB182" s="153"/>
      <c r="AC182" s="153"/>
      <c r="AD182" s="153"/>
      <c r="AE182" s="153"/>
      <c r="AF182" s="153"/>
      <c r="AG182" s="153" t="s">
        <v>165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60"/>
      <c r="B183" s="161"/>
      <c r="C183" s="244"/>
      <c r="D183" s="245"/>
      <c r="E183" s="245"/>
      <c r="F183" s="245"/>
      <c r="G183" s="245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166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ht="22.5" outlineLevel="1" x14ac:dyDescent="0.2">
      <c r="A184" s="172">
        <v>44</v>
      </c>
      <c r="B184" s="173" t="s">
        <v>917</v>
      </c>
      <c r="C184" s="182" t="s">
        <v>918</v>
      </c>
      <c r="D184" s="174" t="s">
        <v>158</v>
      </c>
      <c r="E184" s="175">
        <v>15</v>
      </c>
      <c r="F184" s="176"/>
      <c r="G184" s="177">
        <f>ROUND(E184*F184,2)</f>
        <v>0</v>
      </c>
      <c r="H184" s="176"/>
      <c r="I184" s="177">
        <f>ROUND(E184*H184,2)</f>
        <v>0</v>
      </c>
      <c r="J184" s="176"/>
      <c r="K184" s="177">
        <f>ROUND(E184*J184,2)</f>
        <v>0</v>
      </c>
      <c r="L184" s="177">
        <v>21</v>
      </c>
      <c r="M184" s="177">
        <f>G184*(1+L184/100)</f>
        <v>0</v>
      </c>
      <c r="N184" s="177">
        <v>0</v>
      </c>
      <c r="O184" s="177">
        <f>ROUND(E184*N184,2)</f>
        <v>0</v>
      </c>
      <c r="P184" s="177">
        <v>0</v>
      </c>
      <c r="Q184" s="177">
        <f>ROUND(E184*P184,2)</f>
        <v>0</v>
      </c>
      <c r="R184" s="177" t="s">
        <v>357</v>
      </c>
      <c r="S184" s="177" t="s">
        <v>160</v>
      </c>
      <c r="T184" s="178" t="s">
        <v>161</v>
      </c>
      <c r="U184" s="162">
        <v>0.9</v>
      </c>
      <c r="V184" s="162">
        <f>ROUND(E184*U184,2)</f>
        <v>13.5</v>
      </c>
      <c r="W184" s="162"/>
      <c r="X184" s="162" t="s">
        <v>162</v>
      </c>
      <c r="Y184" s="153"/>
      <c r="Z184" s="153"/>
      <c r="AA184" s="153"/>
      <c r="AB184" s="153"/>
      <c r="AC184" s="153"/>
      <c r="AD184" s="153"/>
      <c r="AE184" s="153"/>
      <c r="AF184" s="153"/>
      <c r="AG184" s="153" t="s">
        <v>583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60"/>
      <c r="B185" s="161"/>
      <c r="C185" s="242" t="s">
        <v>914</v>
      </c>
      <c r="D185" s="243"/>
      <c r="E185" s="243"/>
      <c r="F185" s="243"/>
      <c r="G185" s="243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165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60"/>
      <c r="B186" s="161"/>
      <c r="C186" s="244"/>
      <c r="D186" s="245"/>
      <c r="E186" s="245"/>
      <c r="F186" s="245"/>
      <c r="G186" s="245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166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ht="22.5" outlineLevel="1" x14ac:dyDescent="0.2">
      <c r="A187" s="172">
        <v>45</v>
      </c>
      <c r="B187" s="173" t="s">
        <v>919</v>
      </c>
      <c r="C187" s="182" t="s">
        <v>920</v>
      </c>
      <c r="D187" s="174" t="s">
        <v>158</v>
      </c>
      <c r="E187" s="175">
        <v>15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7">
        <v>0</v>
      </c>
      <c r="O187" s="177">
        <f>ROUND(E187*N187,2)</f>
        <v>0</v>
      </c>
      <c r="P187" s="177">
        <v>0</v>
      </c>
      <c r="Q187" s="177">
        <f>ROUND(E187*P187,2)</f>
        <v>0</v>
      </c>
      <c r="R187" s="177" t="s">
        <v>357</v>
      </c>
      <c r="S187" s="177" t="s">
        <v>160</v>
      </c>
      <c r="T187" s="178" t="s">
        <v>161</v>
      </c>
      <c r="U187" s="162">
        <v>1.752</v>
      </c>
      <c r="V187" s="162">
        <f>ROUND(E187*U187,2)</f>
        <v>26.28</v>
      </c>
      <c r="W187" s="162"/>
      <c r="X187" s="162" t="s">
        <v>162</v>
      </c>
      <c r="Y187" s="153"/>
      <c r="Z187" s="153"/>
      <c r="AA187" s="153"/>
      <c r="AB187" s="153"/>
      <c r="AC187" s="153"/>
      <c r="AD187" s="153"/>
      <c r="AE187" s="153"/>
      <c r="AF187" s="153"/>
      <c r="AG187" s="153" t="s">
        <v>583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242" t="s">
        <v>914</v>
      </c>
      <c r="D188" s="243"/>
      <c r="E188" s="243"/>
      <c r="F188" s="243"/>
      <c r="G188" s="243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165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60"/>
      <c r="B189" s="161"/>
      <c r="C189" s="244"/>
      <c r="D189" s="245"/>
      <c r="E189" s="245"/>
      <c r="F189" s="245"/>
      <c r="G189" s="245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166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72">
        <v>46</v>
      </c>
      <c r="B190" s="173" t="s">
        <v>921</v>
      </c>
      <c r="C190" s="182" t="s">
        <v>922</v>
      </c>
      <c r="D190" s="174" t="s">
        <v>158</v>
      </c>
      <c r="E190" s="175">
        <v>15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77">
        <v>0</v>
      </c>
      <c r="O190" s="177">
        <f>ROUND(E190*N190,2)</f>
        <v>0</v>
      </c>
      <c r="P190" s="177">
        <v>0</v>
      </c>
      <c r="Q190" s="177">
        <f>ROUND(E190*P190,2)</f>
        <v>0</v>
      </c>
      <c r="R190" s="177" t="s">
        <v>357</v>
      </c>
      <c r="S190" s="177" t="s">
        <v>160</v>
      </c>
      <c r="T190" s="178" t="s">
        <v>161</v>
      </c>
      <c r="U190" s="162">
        <v>1.694</v>
      </c>
      <c r="V190" s="162">
        <f>ROUND(E190*U190,2)</f>
        <v>25.41</v>
      </c>
      <c r="W190" s="162"/>
      <c r="X190" s="162" t="s">
        <v>162</v>
      </c>
      <c r="Y190" s="153"/>
      <c r="Z190" s="153"/>
      <c r="AA190" s="153"/>
      <c r="AB190" s="153"/>
      <c r="AC190" s="153"/>
      <c r="AD190" s="153"/>
      <c r="AE190" s="153"/>
      <c r="AF190" s="153"/>
      <c r="AG190" s="153" t="s">
        <v>583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248"/>
      <c r="D191" s="249"/>
      <c r="E191" s="249"/>
      <c r="F191" s="249"/>
      <c r="G191" s="249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166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ht="22.5" outlineLevel="1" x14ac:dyDescent="0.2">
      <c r="A192" s="172">
        <v>47</v>
      </c>
      <c r="B192" s="173" t="s">
        <v>1146</v>
      </c>
      <c r="C192" s="182" t="s">
        <v>1147</v>
      </c>
      <c r="D192" s="174" t="s">
        <v>244</v>
      </c>
      <c r="E192" s="175">
        <v>1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0</v>
      </c>
      <c r="O192" s="177">
        <f>ROUND(E192*N192,2)</f>
        <v>0</v>
      </c>
      <c r="P192" s="177">
        <v>0</v>
      </c>
      <c r="Q192" s="177">
        <f>ROUND(E192*P192,2)</f>
        <v>0</v>
      </c>
      <c r="R192" s="177"/>
      <c r="S192" s="177" t="s">
        <v>235</v>
      </c>
      <c r="T192" s="178" t="s">
        <v>236</v>
      </c>
      <c r="U192" s="162">
        <v>0</v>
      </c>
      <c r="V192" s="162">
        <f>ROUND(E192*U192,2)</f>
        <v>0</v>
      </c>
      <c r="W192" s="162"/>
      <c r="X192" s="162" t="s">
        <v>162</v>
      </c>
      <c r="Y192" s="153"/>
      <c r="Z192" s="153"/>
      <c r="AA192" s="153"/>
      <c r="AB192" s="153"/>
      <c r="AC192" s="153"/>
      <c r="AD192" s="153"/>
      <c r="AE192" s="153"/>
      <c r="AF192" s="153"/>
      <c r="AG192" s="153" t="s">
        <v>163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60"/>
      <c r="B193" s="161"/>
      <c r="C193" s="248"/>
      <c r="D193" s="249"/>
      <c r="E193" s="249"/>
      <c r="F193" s="249"/>
      <c r="G193" s="249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53"/>
      <c r="Z193" s="153"/>
      <c r="AA193" s="153"/>
      <c r="AB193" s="153"/>
      <c r="AC193" s="153"/>
      <c r="AD193" s="153"/>
      <c r="AE193" s="153"/>
      <c r="AF193" s="153"/>
      <c r="AG193" s="153" t="s">
        <v>166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72">
        <v>48</v>
      </c>
      <c r="B194" s="173" t="s">
        <v>646</v>
      </c>
      <c r="C194" s="182" t="s">
        <v>647</v>
      </c>
      <c r="D194" s="174" t="s">
        <v>244</v>
      </c>
      <c r="E194" s="175">
        <v>1</v>
      </c>
      <c r="F194" s="176"/>
      <c r="G194" s="177">
        <f>ROUND(E194*F194,2)</f>
        <v>0</v>
      </c>
      <c r="H194" s="176"/>
      <c r="I194" s="177">
        <f>ROUND(E194*H194,2)</f>
        <v>0</v>
      </c>
      <c r="J194" s="176"/>
      <c r="K194" s="177">
        <f>ROUND(E194*J194,2)</f>
        <v>0</v>
      </c>
      <c r="L194" s="177">
        <v>21</v>
      </c>
      <c r="M194" s="177">
        <f>G194*(1+L194/100)</f>
        <v>0</v>
      </c>
      <c r="N194" s="177">
        <v>0</v>
      </c>
      <c r="O194" s="177">
        <f>ROUND(E194*N194,2)</f>
        <v>0</v>
      </c>
      <c r="P194" s="177">
        <v>0</v>
      </c>
      <c r="Q194" s="177">
        <f>ROUND(E194*P194,2)</f>
        <v>0</v>
      </c>
      <c r="R194" s="177"/>
      <c r="S194" s="177" t="s">
        <v>235</v>
      </c>
      <c r="T194" s="178" t="s">
        <v>236</v>
      </c>
      <c r="U194" s="162">
        <v>0</v>
      </c>
      <c r="V194" s="162">
        <f>ROUND(E194*U194,2)</f>
        <v>0</v>
      </c>
      <c r="W194" s="162"/>
      <c r="X194" s="162" t="s">
        <v>162</v>
      </c>
      <c r="Y194" s="153"/>
      <c r="Z194" s="153"/>
      <c r="AA194" s="153"/>
      <c r="AB194" s="153"/>
      <c r="AC194" s="153"/>
      <c r="AD194" s="153"/>
      <c r="AE194" s="153"/>
      <c r="AF194" s="153"/>
      <c r="AG194" s="153" t="s">
        <v>163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60"/>
      <c r="B195" s="161"/>
      <c r="C195" s="248"/>
      <c r="D195" s="249"/>
      <c r="E195" s="249"/>
      <c r="F195" s="249"/>
      <c r="G195" s="249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166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ht="22.5" outlineLevel="1" x14ac:dyDescent="0.2">
      <c r="A196" s="172">
        <v>49</v>
      </c>
      <c r="B196" s="173" t="s">
        <v>1080</v>
      </c>
      <c r="C196" s="182" t="s">
        <v>1081</v>
      </c>
      <c r="D196" s="174" t="s">
        <v>158</v>
      </c>
      <c r="E196" s="175">
        <v>31.16667</v>
      </c>
      <c r="F196" s="176"/>
      <c r="G196" s="177">
        <f>ROUND(E196*F196,2)</f>
        <v>0</v>
      </c>
      <c r="H196" s="176"/>
      <c r="I196" s="177">
        <f>ROUND(E196*H196,2)</f>
        <v>0</v>
      </c>
      <c r="J196" s="176"/>
      <c r="K196" s="177">
        <f>ROUND(E196*J196,2)</f>
        <v>0</v>
      </c>
      <c r="L196" s="177">
        <v>21</v>
      </c>
      <c r="M196" s="177">
        <f>G196*(1+L196/100)</f>
        <v>0</v>
      </c>
      <c r="N196" s="177">
        <v>1.0800000000000001E-2</v>
      </c>
      <c r="O196" s="177">
        <f>ROUND(E196*N196,2)</f>
        <v>0.34</v>
      </c>
      <c r="P196" s="177">
        <v>0</v>
      </c>
      <c r="Q196" s="177">
        <f>ROUND(E196*P196,2)</f>
        <v>0</v>
      </c>
      <c r="R196" s="177" t="s">
        <v>331</v>
      </c>
      <c r="S196" s="177" t="s">
        <v>160</v>
      </c>
      <c r="T196" s="178" t="s">
        <v>161</v>
      </c>
      <c r="U196" s="162">
        <v>0</v>
      </c>
      <c r="V196" s="162">
        <f>ROUND(E196*U196,2)</f>
        <v>0</v>
      </c>
      <c r="W196" s="162"/>
      <c r="X196" s="162" t="s">
        <v>332</v>
      </c>
      <c r="Y196" s="153"/>
      <c r="Z196" s="153"/>
      <c r="AA196" s="153"/>
      <c r="AB196" s="153"/>
      <c r="AC196" s="153"/>
      <c r="AD196" s="153"/>
      <c r="AE196" s="153"/>
      <c r="AF196" s="153"/>
      <c r="AG196" s="153" t="s">
        <v>838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60"/>
      <c r="B197" s="161"/>
      <c r="C197" s="183" t="s">
        <v>1148</v>
      </c>
      <c r="D197" s="163"/>
      <c r="E197" s="164">
        <v>31.16667</v>
      </c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53"/>
      <c r="Z197" s="153"/>
      <c r="AA197" s="153"/>
      <c r="AB197" s="153"/>
      <c r="AC197" s="153"/>
      <c r="AD197" s="153"/>
      <c r="AE197" s="153"/>
      <c r="AF197" s="153"/>
      <c r="AG197" s="153" t="s">
        <v>178</v>
      </c>
      <c r="AH197" s="153">
        <v>0</v>
      </c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">
      <c r="A198" s="160"/>
      <c r="B198" s="161"/>
      <c r="C198" s="244"/>
      <c r="D198" s="245"/>
      <c r="E198" s="245"/>
      <c r="F198" s="245"/>
      <c r="G198" s="245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53"/>
      <c r="Z198" s="153"/>
      <c r="AA198" s="153"/>
      <c r="AB198" s="153"/>
      <c r="AC198" s="153"/>
      <c r="AD198" s="153"/>
      <c r="AE198" s="153"/>
      <c r="AF198" s="153"/>
      <c r="AG198" s="153" t="s">
        <v>166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ht="22.5" outlineLevel="1" x14ac:dyDescent="0.2">
      <c r="A199" s="172">
        <v>50</v>
      </c>
      <c r="B199" s="173" t="s">
        <v>935</v>
      </c>
      <c r="C199" s="182" t="s">
        <v>936</v>
      </c>
      <c r="D199" s="174" t="s">
        <v>158</v>
      </c>
      <c r="E199" s="175">
        <v>22.824999999999999</v>
      </c>
      <c r="F199" s="176"/>
      <c r="G199" s="177">
        <f>ROUND(E199*F199,2)</f>
        <v>0</v>
      </c>
      <c r="H199" s="176"/>
      <c r="I199" s="177">
        <f>ROUND(E199*H199,2)</f>
        <v>0</v>
      </c>
      <c r="J199" s="176"/>
      <c r="K199" s="177">
        <f>ROUND(E199*J199,2)</f>
        <v>0</v>
      </c>
      <c r="L199" s="177">
        <v>21</v>
      </c>
      <c r="M199" s="177">
        <f>G199*(1+L199/100)</f>
        <v>0</v>
      </c>
      <c r="N199" s="177">
        <v>4.8000000000000001E-2</v>
      </c>
      <c r="O199" s="177">
        <f>ROUND(E199*N199,2)</f>
        <v>1.1000000000000001</v>
      </c>
      <c r="P199" s="177">
        <v>0</v>
      </c>
      <c r="Q199" s="177">
        <f>ROUND(E199*P199,2)</f>
        <v>0</v>
      </c>
      <c r="R199" s="177" t="s">
        <v>331</v>
      </c>
      <c r="S199" s="177" t="s">
        <v>160</v>
      </c>
      <c r="T199" s="178" t="s">
        <v>161</v>
      </c>
      <c r="U199" s="162">
        <v>0</v>
      </c>
      <c r="V199" s="162">
        <f>ROUND(E199*U199,2)</f>
        <v>0</v>
      </c>
      <c r="W199" s="162"/>
      <c r="X199" s="162" t="s">
        <v>332</v>
      </c>
      <c r="Y199" s="153"/>
      <c r="Z199" s="153"/>
      <c r="AA199" s="153"/>
      <c r="AB199" s="153"/>
      <c r="AC199" s="153"/>
      <c r="AD199" s="153"/>
      <c r="AE199" s="153"/>
      <c r="AF199" s="153"/>
      <c r="AG199" s="153" t="s">
        <v>838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60"/>
      <c r="B200" s="161"/>
      <c r="C200" s="183" t="s">
        <v>1149</v>
      </c>
      <c r="D200" s="163"/>
      <c r="E200" s="164">
        <v>22.824999999999999</v>
      </c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53"/>
      <c r="Z200" s="153"/>
      <c r="AA200" s="153"/>
      <c r="AB200" s="153"/>
      <c r="AC200" s="153"/>
      <c r="AD200" s="153"/>
      <c r="AE200" s="153"/>
      <c r="AF200" s="153"/>
      <c r="AG200" s="153" t="s">
        <v>178</v>
      </c>
      <c r="AH200" s="153">
        <v>0</v>
      </c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60"/>
      <c r="B201" s="161"/>
      <c r="C201" s="244"/>
      <c r="D201" s="245"/>
      <c r="E201" s="245"/>
      <c r="F201" s="245"/>
      <c r="G201" s="245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53"/>
      <c r="Z201" s="153"/>
      <c r="AA201" s="153"/>
      <c r="AB201" s="153"/>
      <c r="AC201" s="153"/>
      <c r="AD201" s="153"/>
      <c r="AE201" s="153"/>
      <c r="AF201" s="153"/>
      <c r="AG201" s="153" t="s">
        <v>166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ht="22.5" outlineLevel="1" x14ac:dyDescent="0.2">
      <c r="A202" s="172">
        <v>51</v>
      </c>
      <c r="B202" s="173" t="s">
        <v>1150</v>
      </c>
      <c r="C202" s="182" t="s">
        <v>1151</v>
      </c>
      <c r="D202" s="174" t="s">
        <v>158</v>
      </c>
      <c r="E202" s="175">
        <v>20.808330000000002</v>
      </c>
      <c r="F202" s="176"/>
      <c r="G202" s="177">
        <f>ROUND(E202*F202,2)</f>
        <v>0</v>
      </c>
      <c r="H202" s="176"/>
      <c r="I202" s="177">
        <f>ROUND(E202*H202,2)</f>
        <v>0</v>
      </c>
      <c r="J202" s="176"/>
      <c r="K202" s="177">
        <f>ROUND(E202*J202,2)</f>
        <v>0</v>
      </c>
      <c r="L202" s="177">
        <v>21</v>
      </c>
      <c r="M202" s="177">
        <f>G202*(1+L202/100)</f>
        <v>0</v>
      </c>
      <c r="N202" s="177">
        <v>7.6200000000000004E-2</v>
      </c>
      <c r="O202" s="177">
        <f>ROUND(E202*N202,2)</f>
        <v>1.59</v>
      </c>
      <c r="P202" s="177">
        <v>0</v>
      </c>
      <c r="Q202" s="177">
        <f>ROUND(E202*P202,2)</f>
        <v>0</v>
      </c>
      <c r="R202" s="177" t="s">
        <v>331</v>
      </c>
      <c r="S202" s="177" t="s">
        <v>160</v>
      </c>
      <c r="T202" s="178" t="s">
        <v>161</v>
      </c>
      <c r="U202" s="162">
        <v>0</v>
      </c>
      <c r="V202" s="162">
        <f>ROUND(E202*U202,2)</f>
        <v>0</v>
      </c>
      <c r="W202" s="162"/>
      <c r="X202" s="162" t="s">
        <v>332</v>
      </c>
      <c r="Y202" s="153"/>
      <c r="Z202" s="153"/>
      <c r="AA202" s="153"/>
      <c r="AB202" s="153"/>
      <c r="AC202" s="153"/>
      <c r="AD202" s="153"/>
      <c r="AE202" s="153"/>
      <c r="AF202" s="153"/>
      <c r="AG202" s="153" t="s">
        <v>333</v>
      </c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60"/>
      <c r="B203" s="161"/>
      <c r="C203" s="183" t="s">
        <v>1152</v>
      </c>
      <c r="D203" s="163"/>
      <c r="E203" s="164">
        <v>20.808330000000002</v>
      </c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53"/>
      <c r="Z203" s="153"/>
      <c r="AA203" s="153"/>
      <c r="AB203" s="153"/>
      <c r="AC203" s="153"/>
      <c r="AD203" s="153"/>
      <c r="AE203" s="153"/>
      <c r="AF203" s="153"/>
      <c r="AG203" s="153" t="s">
        <v>178</v>
      </c>
      <c r="AH203" s="153">
        <v>0</v>
      </c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60"/>
      <c r="B204" s="161"/>
      <c r="C204" s="244"/>
      <c r="D204" s="245"/>
      <c r="E204" s="245"/>
      <c r="F204" s="245"/>
      <c r="G204" s="245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53"/>
      <c r="Z204" s="153"/>
      <c r="AA204" s="153"/>
      <c r="AB204" s="153"/>
      <c r="AC204" s="153"/>
      <c r="AD204" s="153"/>
      <c r="AE204" s="153"/>
      <c r="AF204" s="153"/>
      <c r="AG204" s="153" t="s">
        <v>166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ht="22.5" outlineLevel="1" x14ac:dyDescent="0.2">
      <c r="A205" s="172">
        <v>52</v>
      </c>
      <c r="B205" s="173" t="s">
        <v>1153</v>
      </c>
      <c r="C205" s="182" t="s">
        <v>1154</v>
      </c>
      <c r="D205" s="174" t="s">
        <v>158</v>
      </c>
      <c r="E205" s="175">
        <v>22</v>
      </c>
      <c r="F205" s="176"/>
      <c r="G205" s="177">
        <f>ROUND(E205*F205,2)</f>
        <v>0</v>
      </c>
      <c r="H205" s="176"/>
      <c r="I205" s="177">
        <f>ROUND(E205*H205,2)</f>
        <v>0</v>
      </c>
      <c r="J205" s="176"/>
      <c r="K205" s="177">
        <f>ROUND(E205*J205,2)</f>
        <v>0</v>
      </c>
      <c r="L205" s="177">
        <v>21</v>
      </c>
      <c r="M205" s="177">
        <f>G205*(1+L205/100)</f>
        <v>0</v>
      </c>
      <c r="N205" s="177">
        <v>0.19139999999999999</v>
      </c>
      <c r="O205" s="177">
        <f>ROUND(E205*N205,2)</f>
        <v>4.21</v>
      </c>
      <c r="P205" s="177">
        <v>0</v>
      </c>
      <c r="Q205" s="177">
        <f>ROUND(E205*P205,2)</f>
        <v>0</v>
      </c>
      <c r="R205" s="177" t="s">
        <v>331</v>
      </c>
      <c r="S205" s="177" t="s">
        <v>160</v>
      </c>
      <c r="T205" s="178" t="s">
        <v>236</v>
      </c>
      <c r="U205" s="162">
        <v>0</v>
      </c>
      <c r="V205" s="162">
        <f>ROUND(E205*U205,2)</f>
        <v>0</v>
      </c>
      <c r="W205" s="162"/>
      <c r="X205" s="162" t="s">
        <v>332</v>
      </c>
      <c r="Y205" s="153"/>
      <c r="Z205" s="153"/>
      <c r="AA205" s="153"/>
      <c r="AB205" s="153"/>
      <c r="AC205" s="153"/>
      <c r="AD205" s="153"/>
      <c r="AE205" s="153"/>
      <c r="AF205" s="153"/>
      <c r="AG205" s="153" t="s">
        <v>333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">
      <c r="A206" s="160"/>
      <c r="B206" s="161"/>
      <c r="C206" s="183" t="s">
        <v>1155</v>
      </c>
      <c r="D206" s="163"/>
      <c r="E206" s="164">
        <v>22</v>
      </c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53"/>
      <c r="Z206" s="153"/>
      <c r="AA206" s="153"/>
      <c r="AB206" s="153"/>
      <c r="AC206" s="153"/>
      <c r="AD206" s="153"/>
      <c r="AE206" s="153"/>
      <c r="AF206" s="153"/>
      <c r="AG206" s="153" t="s">
        <v>178</v>
      </c>
      <c r="AH206" s="153">
        <v>0</v>
      </c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60"/>
      <c r="B207" s="161"/>
      <c r="C207" s="244"/>
      <c r="D207" s="245"/>
      <c r="E207" s="245"/>
      <c r="F207" s="245"/>
      <c r="G207" s="245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53"/>
      <c r="Z207" s="153"/>
      <c r="AA207" s="153"/>
      <c r="AB207" s="153"/>
      <c r="AC207" s="153"/>
      <c r="AD207" s="153"/>
      <c r="AE207" s="153"/>
      <c r="AF207" s="153"/>
      <c r="AG207" s="153" t="s">
        <v>166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2.5" outlineLevel="1" x14ac:dyDescent="0.2">
      <c r="A208" s="172">
        <v>53</v>
      </c>
      <c r="B208" s="173" t="s">
        <v>1156</v>
      </c>
      <c r="C208" s="182" t="s">
        <v>1157</v>
      </c>
      <c r="D208" s="174" t="s">
        <v>158</v>
      </c>
      <c r="E208" s="175">
        <v>18</v>
      </c>
      <c r="F208" s="176"/>
      <c r="G208" s="177">
        <f>ROUND(E208*F208,2)</f>
        <v>0</v>
      </c>
      <c r="H208" s="176"/>
      <c r="I208" s="177">
        <f>ROUND(E208*H208,2)</f>
        <v>0</v>
      </c>
      <c r="J208" s="176"/>
      <c r="K208" s="177">
        <f>ROUND(E208*J208,2)</f>
        <v>0</v>
      </c>
      <c r="L208" s="177">
        <v>21</v>
      </c>
      <c r="M208" s="177">
        <f>G208*(1+L208/100)</f>
        <v>0</v>
      </c>
      <c r="N208" s="177">
        <v>6.13E-3</v>
      </c>
      <c r="O208" s="177">
        <f>ROUND(E208*N208,2)</f>
        <v>0.11</v>
      </c>
      <c r="P208" s="177">
        <v>0</v>
      </c>
      <c r="Q208" s="177">
        <f>ROUND(E208*P208,2)</f>
        <v>0</v>
      </c>
      <c r="R208" s="177" t="s">
        <v>331</v>
      </c>
      <c r="S208" s="177" t="s">
        <v>160</v>
      </c>
      <c r="T208" s="178" t="s">
        <v>161</v>
      </c>
      <c r="U208" s="162">
        <v>0</v>
      </c>
      <c r="V208" s="162">
        <f>ROUND(E208*U208,2)</f>
        <v>0</v>
      </c>
      <c r="W208" s="162"/>
      <c r="X208" s="162" t="s">
        <v>332</v>
      </c>
      <c r="Y208" s="153"/>
      <c r="Z208" s="153"/>
      <c r="AA208" s="153"/>
      <c r="AB208" s="153"/>
      <c r="AC208" s="153"/>
      <c r="AD208" s="153"/>
      <c r="AE208" s="153"/>
      <c r="AF208" s="153"/>
      <c r="AG208" s="153" t="s">
        <v>838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60"/>
      <c r="B209" s="161"/>
      <c r="C209" s="183" t="s">
        <v>1158</v>
      </c>
      <c r="D209" s="163"/>
      <c r="E209" s="164">
        <v>18</v>
      </c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178</v>
      </c>
      <c r="AH209" s="153">
        <v>5</v>
      </c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60"/>
      <c r="B210" s="161"/>
      <c r="C210" s="244"/>
      <c r="D210" s="245"/>
      <c r="E210" s="245"/>
      <c r="F210" s="245"/>
      <c r="G210" s="245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53"/>
      <c r="Z210" s="153"/>
      <c r="AA210" s="153"/>
      <c r="AB210" s="153"/>
      <c r="AC210" s="153"/>
      <c r="AD210" s="153"/>
      <c r="AE210" s="153"/>
      <c r="AF210" s="153"/>
      <c r="AG210" s="153" t="s">
        <v>166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72">
        <v>54</v>
      </c>
      <c r="B211" s="173" t="s">
        <v>1159</v>
      </c>
      <c r="C211" s="182" t="s">
        <v>1160</v>
      </c>
      <c r="D211" s="174" t="s">
        <v>158</v>
      </c>
      <c r="E211" s="175">
        <v>6</v>
      </c>
      <c r="F211" s="176"/>
      <c r="G211" s="177">
        <f>ROUND(E211*F211,2)</f>
        <v>0</v>
      </c>
      <c r="H211" s="176"/>
      <c r="I211" s="177">
        <f>ROUND(E211*H211,2)</f>
        <v>0</v>
      </c>
      <c r="J211" s="176"/>
      <c r="K211" s="177">
        <f>ROUND(E211*J211,2)</f>
        <v>0</v>
      </c>
      <c r="L211" s="177">
        <v>21</v>
      </c>
      <c r="M211" s="177">
        <f>G211*(1+L211/100)</f>
        <v>0</v>
      </c>
      <c r="N211" s="177">
        <v>0.16200000000000001</v>
      </c>
      <c r="O211" s="177">
        <f>ROUND(E211*N211,2)</f>
        <v>0.97</v>
      </c>
      <c r="P211" s="177">
        <v>0</v>
      </c>
      <c r="Q211" s="177">
        <f>ROUND(E211*P211,2)</f>
        <v>0</v>
      </c>
      <c r="R211" s="177"/>
      <c r="S211" s="177" t="s">
        <v>235</v>
      </c>
      <c r="T211" s="178" t="s">
        <v>236</v>
      </c>
      <c r="U211" s="162">
        <v>0</v>
      </c>
      <c r="V211" s="162">
        <f>ROUND(E211*U211,2)</f>
        <v>0</v>
      </c>
      <c r="W211" s="162"/>
      <c r="X211" s="162" t="s">
        <v>332</v>
      </c>
      <c r="Y211" s="153"/>
      <c r="Z211" s="153"/>
      <c r="AA211" s="153"/>
      <c r="AB211" s="153"/>
      <c r="AC211" s="153"/>
      <c r="AD211" s="153"/>
      <c r="AE211" s="153"/>
      <c r="AF211" s="153"/>
      <c r="AG211" s="153" t="s">
        <v>333</v>
      </c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60"/>
      <c r="B212" s="161"/>
      <c r="C212" s="248"/>
      <c r="D212" s="249"/>
      <c r="E212" s="249"/>
      <c r="F212" s="249"/>
      <c r="G212" s="249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53"/>
      <c r="Z212" s="153"/>
      <c r="AA212" s="153"/>
      <c r="AB212" s="153"/>
      <c r="AC212" s="153"/>
      <c r="AD212" s="153"/>
      <c r="AE212" s="153"/>
      <c r="AF212" s="153"/>
      <c r="AG212" s="153" t="s">
        <v>166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72">
        <v>55</v>
      </c>
      <c r="B213" s="173" t="s">
        <v>941</v>
      </c>
      <c r="C213" s="182" t="s">
        <v>942</v>
      </c>
      <c r="D213" s="174" t="s">
        <v>158</v>
      </c>
      <c r="E213" s="175">
        <v>9</v>
      </c>
      <c r="F213" s="176"/>
      <c r="G213" s="177">
        <f>ROUND(E213*F213,2)</f>
        <v>0</v>
      </c>
      <c r="H213" s="176"/>
      <c r="I213" s="177">
        <f>ROUND(E213*H213,2)</f>
        <v>0</v>
      </c>
      <c r="J213" s="176"/>
      <c r="K213" s="177">
        <f>ROUND(E213*J213,2)</f>
        <v>0</v>
      </c>
      <c r="L213" s="177">
        <v>21</v>
      </c>
      <c r="M213" s="177">
        <f>G213*(1+L213/100)</f>
        <v>0</v>
      </c>
      <c r="N213" s="177">
        <v>0.16500000000000001</v>
      </c>
      <c r="O213" s="177">
        <f>ROUND(E213*N213,2)</f>
        <v>1.49</v>
      </c>
      <c r="P213" s="177">
        <v>0</v>
      </c>
      <c r="Q213" s="177">
        <f>ROUND(E213*P213,2)</f>
        <v>0</v>
      </c>
      <c r="R213" s="177"/>
      <c r="S213" s="177" t="s">
        <v>235</v>
      </c>
      <c r="T213" s="178" t="s">
        <v>161</v>
      </c>
      <c r="U213" s="162">
        <v>0</v>
      </c>
      <c r="V213" s="162">
        <f>ROUND(E213*U213,2)</f>
        <v>0</v>
      </c>
      <c r="W213" s="162"/>
      <c r="X213" s="162" t="s">
        <v>332</v>
      </c>
      <c r="Y213" s="153"/>
      <c r="Z213" s="153"/>
      <c r="AA213" s="153"/>
      <c r="AB213" s="153"/>
      <c r="AC213" s="153"/>
      <c r="AD213" s="153"/>
      <c r="AE213" s="153"/>
      <c r="AF213" s="153"/>
      <c r="AG213" s="153" t="s">
        <v>838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60"/>
      <c r="B214" s="161"/>
      <c r="C214" s="248"/>
      <c r="D214" s="249"/>
      <c r="E214" s="249"/>
      <c r="F214" s="249"/>
      <c r="G214" s="249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53"/>
      <c r="Z214" s="153"/>
      <c r="AA214" s="153"/>
      <c r="AB214" s="153"/>
      <c r="AC214" s="153"/>
      <c r="AD214" s="153"/>
      <c r="AE214" s="153"/>
      <c r="AF214" s="153"/>
      <c r="AG214" s="153" t="s">
        <v>166</v>
      </c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ht="22.5" outlineLevel="1" x14ac:dyDescent="0.2">
      <c r="A215" s="172">
        <v>56</v>
      </c>
      <c r="B215" s="173" t="s">
        <v>945</v>
      </c>
      <c r="C215" s="182" t="s">
        <v>946</v>
      </c>
      <c r="D215" s="174" t="s">
        <v>158</v>
      </c>
      <c r="E215" s="175">
        <v>1</v>
      </c>
      <c r="F215" s="176"/>
      <c r="G215" s="177">
        <f>ROUND(E215*F215,2)</f>
        <v>0</v>
      </c>
      <c r="H215" s="176"/>
      <c r="I215" s="177">
        <f>ROUND(E215*H215,2)</f>
        <v>0</v>
      </c>
      <c r="J215" s="176"/>
      <c r="K215" s="177">
        <f>ROUND(E215*J215,2)</f>
        <v>0</v>
      </c>
      <c r="L215" s="177">
        <v>21</v>
      </c>
      <c r="M215" s="177">
        <f>G215*(1+L215/100)</f>
        <v>0</v>
      </c>
      <c r="N215" s="177">
        <v>0</v>
      </c>
      <c r="O215" s="177">
        <f>ROUND(E215*N215,2)</f>
        <v>0</v>
      </c>
      <c r="P215" s="177">
        <v>0</v>
      </c>
      <c r="Q215" s="177">
        <f>ROUND(E215*P215,2)</f>
        <v>0</v>
      </c>
      <c r="R215" s="177" t="s">
        <v>331</v>
      </c>
      <c r="S215" s="177" t="s">
        <v>160</v>
      </c>
      <c r="T215" s="178" t="s">
        <v>236</v>
      </c>
      <c r="U215" s="162">
        <v>0</v>
      </c>
      <c r="V215" s="162">
        <f>ROUND(E215*U215,2)</f>
        <v>0</v>
      </c>
      <c r="W215" s="162"/>
      <c r="X215" s="162" t="s">
        <v>332</v>
      </c>
      <c r="Y215" s="153"/>
      <c r="Z215" s="153"/>
      <c r="AA215" s="153"/>
      <c r="AB215" s="153"/>
      <c r="AC215" s="153"/>
      <c r="AD215" s="153"/>
      <c r="AE215" s="153"/>
      <c r="AF215" s="153"/>
      <c r="AG215" s="153" t="s">
        <v>838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">
      <c r="A216" s="160"/>
      <c r="B216" s="161"/>
      <c r="C216" s="248"/>
      <c r="D216" s="249"/>
      <c r="E216" s="249"/>
      <c r="F216" s="249"/>
      <c r="G216" s="249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53"/>
      <c r="Z216" s="153"/>
      <c r="AA216" s="153"/>
      <c r="AB216" s="153"/>
      <c r="AC216" s="153"/>
      <c r="AD216" s="153"/>
      <c r="AE216" s="153"/>
      <c r="AF216" s="153"/>
      <c r="AG216" s="153" t="s">
        <v>166</v>
      </c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ht="22.5" outlineLevel="1" x14ac:dyDescent="0.2">
      <c r="A217" s="172">
        <v>57</v>
      </c>
      <c r="B217" s="173" t="s">
        <v>947</v>
      </c>
      <c r="C217" s="182" t="s">
        <v>948</v>
      </c>
      <c r="D217" s="174" t="s">
        <v>158</v>
      </c>
      <c r="E217" s="175">
        <v>1</v>
      </c>
      <c r="F217" s="176"/>
      <c r="G217" s="177">
        <f>ROUND(E217*F217,2)</f>
        <v>0</v>
      </c>
      <c r="H217" s="176"/>
      <c r="I217" s="177">
        <f>ROUND(E217*H217,2)</f>
        <v>0</v>
      </c>
      <c r="J217" s="176"/>
      <c r="K217" s="177">
        <f>ROUND(E217*J217,2)</f>
        <v>0</v>
      </c>
      <c r="L217" s="177">
        <v>21</v>
      </c>
      <c r="M217" s="177">
        <f>G217*(1+L217/100)</f>
        <v>0</v>
      </c>
      <c r="N217" s="177">
        <v>0</v>
      </c>
      <c r="O217" s="177">
        <f>ROUND(E217*N217,2)</f>
        <v>0</v>
      </c>
      <c r="P217" s="177">
        <v>0</v>
      </c>
      <c r="Q217" s="177">
        <f>ROUND(E217*P217,2)</f>
        <v>0</v>
      </c>
      <c r="R217" s="177" t="s">
        <v>331</v>
      </c>
      <c r="S217" s="177" t="s">
        <v>160</v>
      </c>
      <c r="T217" s="178" t="s">
        <v>236</v>
      </c>
      <c r="U217" s="162">
        <v>0</v>
      </c>
      <c r="V217" s="162">
        <f>ROUND(E217*U217,2)</f>
        <v>0</v>
      </c>
      <c r="W217" s="162"/>
      <c r="X217" s="162" t="s">
        <v>332</v>
      </c>
      <c r="Y217" s="153"/>
      <c r="Z217" s="153"/>
      <c r="AA217" s="153"/>
      <c r="AB217" s="153"/>
      <c r="AC217" s="153"/>
      <c r="AD217" s="153"/>
      <c r="AE217" s="153"/>
      <c r="AF217" s="153"/>
      <c r="AG217" s="153" t="s">
        <v>838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60"/>
      <c r="B218" s="161"/>
      <c r="C218" s="248"/>
      <c r="D218" s="249"/>
      <c r="E218" s="249"/>
      <c r="F218" s="249"/>
      <c r="G218" s="249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53"/>
      <c r="Z218" s="153"/>
      <c r="AA218" s="153"/>
      <c r="AB218" s="153"/>
      <c r="AC218" s="153"/>
      <c r="AD218" s="153"/>
      <c r="AE218" s="153"/>
      <c r="AF218" s="153"/>
      <c r="AG218" s="153" t="s">
        <v>166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ht="22.5" outlineLevel="1" x14ac:dyDescent="0.2">
      <c r="A219" s="172">
        <v>58</v>
      </c>
      <c r="B219" s="173" t="s">
        <v>949</v>
      </c>
      <c r="C219" s="182" t="s">
        <v>950</v>
      </c>
      <c r="D219" s="174" t="s">
        <v>158</v>
      </c>
      <c r="E219" s="175">
        <v>13</v>
      </c>
      <c r="F219" s="176"/>
      <c r="G219" s="177">
        <f>ROUND(E219*F219,2)</f>
        <v>0</v>
      </c>
      <c r="H219" s="176"/>
      <c r="I219" s="177">
        <f>ROUND(E219*H219,2)</f>
        <v>0</v>
      </c>
      <c r="J219" s="176"/>
      <c r="K219" s="177">
        <f>ROUND(E219*J219,2)</f>
        <v>0</v>
      </c>
      <c r="L219" s="177">
        <v>21</v>
      </c>
      <c r="M219" s="177">
        <f>G219*(1+L219/100)</f>
        <v>0</v>
      </c>
      <c r="N219" s="177">
        <v>0</v>
      </c>
      <c r="O219" s="177">
        <f>ROUND(E219*N219,2)</f>
        <v>0</v>
      </c>
      <c r="P219" s="177">
        <v>0</v>
      </c>
      <c r="Q219" s="177">
        <f>ROUND(E219*P219,2)</f>
        <v>0</v>
      </c>
      <c r="R219" s="177" t="s">
        <v>331</v>
      </c>
      <c r="S219" s="177" t="s">
        <v>160</v>
      </c>
      <c r="T219" s="178" t="s">
        <v>236</v>
      </c>
      <c r="U219" s="162">
        <v>0</v>
      </c>
      <c r="V219" s="162">
        <f>ROUND(E219*U219,2)</f>
        <v>0</v>
      </c>
      <c r="W219" s="162"/>
      <c r="X219" s="162" t="s">
        <v>332</v>
      </c>
      <c r="Y219" s="153"/>
      <c r="Z219" s="153"/>
      <c r="AA219" s="153"/>
      <c r="AB219" s="153"/>
      <c r="AC219" s="153"/>
      <c r="AD219" s="153"/>
      <c r="AE219" s="153"/>
      <c r="AF219" s="153"/>
      <c r="AG219" s="153" t="s">
        <v>838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60"/>
      <c r="B220" s="161"/>
      <c r="C220" s="248"/>
      <c r="D220" s="249"/>
      <c r="E220" s="249"/>
      <c r="F220" s="249"/>
      <c r="G220" s="249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53"/>
      <c r="Z220" s="153"/>
      <c r="AA220" s="153"/>
      <c r="AB220" s="153"/>
      <c r="AC220" s="153"/>
      <c r="AD220" s="153"/>
      <c r="AE220" s="153"/>
      <c r="AF220" s="153"/>
      <c r="AG220" s="153" t="s">
        <v>166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ht="22.5" outlineLevel="1" x14ac:dyDescent="0.2">
      <c r="A221" s="172">
        <v>59</v>
      </c>
      <c r="B221" s="173" t="s">
        <v>951</v>
      </c>
      <c r="C221" s="182" t="s">
        <v>952</v>
      </c>
      <c r="D221" s="174" t="s">
        <v>158</v>
      </c>
      <c r="E221" s="175">
        <v>6</v>
      </c>
      <c r="F221" s="176"/>
      <c r="G221" s="177">
        <f>ROUND(E221*F221,2)</f>
        <v>0</v>
      </c>
      <c r="H221" s="176"/>
      <c r="I221" s="177">
        <f>ROUND(E221*H221,2)</f>
        <v>0</v>
      </c>
      <c r="J221" s="176"/>
      <c r="K221" s="177">
        <f>ROUND(E221*J221,2)</f>
        <v>0</v>
      </c>
      <c r="L221" s="177">
        <v>21</v>
      </c>
      <c r="M221" s="177">
        <f>G221*(1+L221/100)</f>
        <v>0</v>
      </c>
      <c r="N221" s="177">
        <v>0</v>
      </c>
      <c r="O221" s="177">
        <f>ROUND(E221*N221,2)</f>
        <v>0</v>
      </c>
      <c r="P221" s="177">
        <v>0</v>
      </c>
      <c r="Q221" s="177">
        <f>ROUND(E221*P221,2)</f>
        <v>0</v>
      </c>
      <c r="R221" s="177"/>
      <c r="S221" s="177" t="s">
        <v>235</v>
      </c>
      <c r="T221" s="178" t="s">
        <v>236</v>
      </c>
      <c r="U221" s="162">
        <v>0</v>
      </c>
      <c r="V221" s="162">
        <f>ROUND(E221*U221,2)</f>
        <v>0</v>
      </c>
      <c r="W221" s="162"/>
      <c r="X221" s="162" t="s">
        <v>332</v>
      </c>
      <c r="Y221" s="153"/>
      <c r="Z221" s="153"/>
      <c r="AA221" s="153"/>
      <c r="AB221" s="153"/>
      <c r="AC221" s="153"/>
      <c r="AD221" s="153"/>
      <c r="AE221" s="153"/>
      <c r="AF221" s="153"/>
      <c r="AG221" s="153" t="s">
        <v>838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">
      <c r="A222" s="160"/>
      <c r="B222" s="161"/>
      <c r="C222" s="248"/>
      <c r="D222" s="249"/>
      <c r="E222" s="249"/>
      <c r="F222" s="249"/>
      <c r="G222" s="249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53"/>
      <c r="Z222" s="153"/>
      <c r="AA222" s="153"/>
      <c r="AB222" s="153"/>
      <c r="AC222" s="153"/>
      <c r="AD222" s="153"/>
      <c r="AE222" s="153"/>
      <c r="AF222" s="153"/>
      <c r="AG222" s="153" t="s">
        <v>166</v>
      </c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ht="22.5" outlineLevel="1" x14ac:dyDescent="0.2">
      <c r="A223" s="172">
        <v>60</v>
      </c>
      <c r="B223" s="173" t="s">
        <v>953</v>
      </c>
      <c r="C223" s="182" t="s">
        <v>954</v>
      </c>
      <c r="D223" s="174" t="s">
        <v>158</v>
      </c>
      <c r="E223" s="175">
        <v>14</v>
      </c>
      <c r="F223" s="176"/>
      <c r="G223" s="177">
        <f>ROUND(E223*F223,2)</f>
        <v>0</v>
      </c>
      <c r="H223" s="176"/>
      <c r="I223" s="177">
        <f>ROUND(E223*H223,2)</f>
        <v>0</v>
      </c>
      <c r="J223" s="176"/>
      <c r="K223" s="177">
        <f>ROUND(E223*J223,2)</f>
        <v>0</v>
      </c>
      <c r="L223" s="177">
        <v>21</v>
      </c>
      <c r="M223" s="177">
        <f>G223*(1+L223/100)</f>
        <v>0</v>
      </c>
      <c r="N223" s="177">
        <v>0.58499999999999996</v>
      </c>
      <c r="O223" s="177">
        <f>ROUND(E223*N223,2)</f>
        <v>8.19</v>
      </c>
      <c r="P223" s="177">
        <v>0</v>
      </c>
      <c r="Q223" s="177">
        <f>ROUND(E223*P223,2)</f>
        <v>0</v>
      </c>
      <c r="R223" s="177" t="s">
        <v>331</v>
      </c>
      <c r="S223" s="177" t="s">
        <v>160</v>
      </c>
      <c r="T223" s="178" t="s">
        <v>161</v>
      </c>
      <c r="U223" s="162">
        <v>0</v>
      </c>
      <c r="V223" s="162">
        <f>ROUND(E223*U223,2)</f>
        <v>0</v>
      </c>
      <c r="W223" s="162"/>
      <c r="X223" s="162" t="s">
        <v>332</v>
      </c>
      <c r="Y223" s="153"/>
      <c r="Z223" s="153"/>
      <c r="AA223" s="153"/>
      <c r="AB223" s="153"/>
      <c r="AC223" s="153"/>
      <c r="AD223" s="153"/>
      <c r="AE223" s="153"/>
      <c r="AF223" s="153"/>
      <c r="AG223" s="153" t="s">
        <v>838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60"/>
      <c r="B224" s="161"/>
      <c r="C224" s="248"/>
      <c r="D224" s="249"/>
      <c r="E224" s="249"/>
      <c r="F224" s="249"/>
      <c r="G224" s="249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53"/>
      <c r="Z224" s="153"/>
      <c r="AA224" s="153"/>
      <c r="AB224" s="153"/>
      <c r="AC224" s="153"/>
      <c r="AD224" s="153"/>
      <c r="AE224" s="153"/>
      <c r="AF224" s="153"/>
      <c r="AG224" s="153" t="s">
        <v>166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ht="22.5" outlineLevel="1" x14ac:dyDescent="0.2">
      <c r="A225" s="172">
        <v>61</v>
      </c>
      <c r="B225" s="173" t="s">
        <v>1161</v>
      </c>
      <c r="C225" s="182" t="s">
        <v>1162</v>
      </c>
      <c r="D225" s="174" t="s">
        <v>158</v>
      </c>
      <c r="E225" s="175">
        <v>1</v>
      </c>
      <c r="F225" s="176"/>
      <c r="G225" s="177">
        <f>ROUND(E225*F225,2)</f>
        <v>0</v>
      </c>
      <c r="H225" s="176"/>
      <c r="I225" s="177">
        <f>ROUND(E225*H225,2)</f>
        <v>0</v>
      </c>
      <c r="J225" s="176"/>
      <c r="K225" s="177">
        <f>ROUND(E225*J225,2)</f>
        <v>0</v>
      </c>
      <c r="L225" s="177">
        <v>21</v>
      </c>
      <c r="M225" s="177">
        <f>G225*(1+L225/100)</f>
        <v>0</v>
      </c>
      <c r="N225" s="177">
        <v>0.7</v>
      </c>
      <c r="O225" s="177">
        <f>ROUND(E225*N225,2)</f>
        <v>0.7</v>
      </c>
      <c r="P225" s="177">
        <v>0</v>
      </c>
      <c r="Q225" s="177">
        <f>ROUND(E225*P225,2)</f>
        <v>0</v>
      </c>
      <c r="R225" s="177" t="s">
        <v>331</v>
      </c>
      <c r="S225" s="177" t="s">
        <v>160</v>
      </c>
      <c r="T225" s="178" t="s">
        <v>161</v>
      </c>
      <c r="U225" s="162">
        <v>0</v>
      </c>
      <c r="V225" s="162">
        <f>ROUND(E225*U225,2)</f>
        <v>0</v>
      </c>
      <c r="W225" s="162"/>
      <c r="X225" s="162" t="s">
        <v>332</v>
      </c>
      <c r="Y225" s="153"/>
      <c r="Z225" s="153"/>
      <c r="AA225" s="153"/>
      <c r="AB225" s="153"/>
      <c r="AC225" s="153"/>
      <c r="AD225" s="153"/>
      <c r="AE225" s="153"/>
      <c r="AF225" s="153"/>
      <c r="AG225" s="153" t="s">
        <v>333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">
      <c r="A226" s="160"/>
      <c r="B226" s="161"/>
      <c r="C226" s="248"/>
      <c r="D226" s="249"/>
      <c r="E226" s="249"/>
      <c r="F226" s="249"/>
      <c r="G226" s="249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53"/>
      <c r="Z226" s="153"/>
      <c r="AA226" s="153"/>
      <c r="AB226" s="153"/>
      <c r="AC226" s="153"/>
      <c r="AD226" s="153"/>
      <c r="AE226" s="153"/>
      <c r="AF226" s="153"/>
      <c r="AG226" s="153" t="s">
        <v>166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ht="22.5" outlineLevel="1" x14ac:dyDescent="0.2">
      <c r="A227" s="172">
        <v>62</v>
      </c>
      <c r="B227" s="173" t="s">
        <v>957</v>
      </c>
      <c r="C227" s="182" t="s">
        <v>958</v>
      </c>
      <c r="D227" s="174" t="s">
        <v>158</v>
      </c>
      <c r="E227" s="175">
        <v>9</v>
      </c>
      <c r="F227" s="176"/>
      <c r="G227" s="177">
        <f>ROUND(E227*F227,2)</f>
        <v>0</v>
      </c>
      <c r="H227" s="176"/>
      <c r="I227" s="177">
        <f>ROUND(E227*H227,2)</f>
        <v>0</v>
      </c>
      <c r="J227" s="176"/>
      <c r="K227" s="177">
        <f>ROUND(E227*J227,2)</f>
        <v>0</v>
      </c>
      <c r="L227" s="177">
        <v>21</v>
      </c>
      <c r="M227" s="177">
        <f>G227*(1+L227/100)</f>
        <v>0</v>
      </c>
      <c r="N227" s="177">
        <v>0.25</v>
      </c>
      <c r="O227" s="177">
        <f>ROUND(E227*N227,2)</f>
        <v>2.25</v>
      </c>
      <c r="P227" s="177">
        <v>0</v>
      </c>
      <c r="Q227" s="177">
        <f>ROUND(E227*P227,2)</f>
        <v>0</v>
      </c>
      <c r="R227" s="177" t="s">
        <v>331</v>
      </c>
      <c r="S227" s="177" t="s">
        <v>160</v>
      </c>
      <c r="T227" s="178" t="s">
        <v>161</v>
      </c>
      <c r="U227" s="162">
        <v>0</v>
      </c>
      <c r="V227" s="162">
        <f>ROUND(E227*U227,2)</f>
        <v>0</v>
      </c>
      <c r="W227" s="162"/>
      <c r="X227" s="162" t="s">
        <v>332</v>
      </c>
      <c r="Y227" s="153"/>
      <c r="Z227" s="153"/>
      <c r="AA227" s="153"/>
      <c r="AB227" s="153"/>
      <c r="AC227" s="153"/>
      <c r="AD227" s="153"/>
      <c r="AE227" s="153"/>
      <c r="AF227" s="153"/>
      <c r="AG227" s="153" t="s">
        <v>838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outlineLevel="1" x14ac:dyDescent="0.2">
      <c r="A228" s="160"/>
      <c r="B228" s="161"/>
      <c r="C228" s="248"/>
      <c r="D228" s="249"/>
      <c r="E228" s="249"/>
      <c r="F228" s="249"/>
      <c r="G228" s="249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53"/>
      <c r="Z228" s="153"/>
      <c r="AA228" s="153"/>
      <c r="AB228" s="153"/>
      <c r="AC228" s="153"/>
      <c r="AD228" s="153"/>
      <c r="AE228" s="153"/>
      <c r="AF228" s="153"/>
      <c r="AG228" s="153" t="s">
        <v>166</v>
      </c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ht="22.5" outlineLevel="1" x14ac:dyDescent="0.2">
      <c r="A229" s="172">
        <v>63</v>
      </c>
      <c r="B229" s="173" t="s">
        <v>959</v>
      </c>
      <c r="C229" s="182" t="s">
        <v>960</v>
      </c>
      <c r="D229" s="174" t="s">
        <v>158</v>
      </c>
      <c r="E229" s="175">
        <v>2</v>
      </c>
      <c r="F229" s="176"/>
      <c r="G229" s="177">
        <f>ROUND(E229*F229,2)</f>
        <v>0</v>
      </c>
      <c r="H229" s="176"/>
      <c r="I229" s="177">
        <f>ROUND(E229*H229,2)</f>
        <v>0</v>
      </c>
      <c r="J229" s="176"/>
      <c r="K229" s="177">
        <f>ROUND(E229*J229,2)</f>
        <v>0</v>
      </c>
      <c r="L229" s="177">
        <v>21</v>
      </c>
      <c r="M229" s="177">
        <f>G229*(1+L229/100)</f>
        <v>0</v>
      </c>
      <c r="N229" s="177">
        <v>0.5</v>
      </c>
      <c r="O229" s="177">
        <f>ROUND(E229*N229,2)</f>
        <v>1</v>
      </c>
      <c r="P229" s="177">
        <v>0</v>
      </c>
      <c r="Q229" s="177">
        <f>ROUND(E229*P229,2)</f>
        <v>0</v>
      </c>
      <c r="R229" s="177" t="s">
        <v>331</v>
      </c>
      <c r="S229" s="177" t="s">
        <v>160</v>
      </c>
      <c r="T229" s="178" t="s">
        <v>161</v>
      </c>
      <c r="U229" s="162">
        <v>0</v>
      </c>
      <c r="V229" s="162">
        <f>ROUND(E229*U229,2)</f>
        <v>0</v>
      </c>
      <c r="W229" s="162"/>
      <c r="X229" s="162" t="s">
        <v>332</v>
      </c>
      <c r="Y229" s="153"/>
      <c r="Z229" s="153"/>
      <c r="AA229" s="153"/>
      <c r="AB229" s="153"/>
      <c r="AC229" s="153"/>
      <c r="AD229" s="153"/>
      <c r="AE229" s="153"/>
      <c r="AF229" s="153"/>
      <c r="AG229" s="153" t="s">
        <v>838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">
      <c r="A230" s="160"/>
      <c r="B230" s="161"/>
      <c r="C230" s="248"/>
      <c r="D230" s="249"/>
      <c r="E230" s="249"/>
      <c r="F230" s="249"/>
      <c r="G230" s="249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53"/>
      <c r="Z230" s="153"/>
      <c r="AA230" s="153"/>
      <c r="AB230" s="153"/>
      <c r="AC230" s="153"/>
      <c r="AD230" s="153"/>
      <c r="AE230" s="153"/>
      <c r="AF230" s="153"/>
      <c r="AG230" s="153" t="s">
        <v>166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ht="22.5" outlineLevel="1" x14ac:dyDescent="0.2">
      <c r="A231" s="172">
        <v>64</v>
      </c>
      <c r="B231" s="173" t="s">
        <v>961</v>
      </c>
      <c r="C231" s="182" t="s">
        <v>962</v>
      </c>
      <c r="D231" s="174" t="s">
        <v>158</v>
      </c>
      <c r="E231" s="175">
        <v>3</v>
      </c>
      <c r="F231" s="176"/>
      <c r="G231" s="177">
        <f>ROUND(E231*F231,2)</f>
        <v>0</v>
      </c>
      <c r="H231" s="176"/>
      <c r="I231" s="177">
        <f>ROUND(E231*H231,2)</f>
        <v>0</v>
      </c>
      <c r="J231" s="176"/>
      <c r="K231" s="177">
        <f>ROUND(E231*J231,2)</f>
        <v>0</v>
      </c>
      <c r="L231" s="177">
        <v>21</v>
      </c>
      <c r="M231" s="177">
        <f>G231*(1+L231/100)</f>
        <v>0</v>
      </c>
      <c r="N231" s="177">
        <v>1</v>
      </c>
      <c r="O231" s="177">
        <f>ROUND(E231*N231,2)</f>
        <v>3</v>
      </c>
      <c r="P231" s="177">
        <v>0</v>
      </c>
      <c r="Q231" s="177">
        <f>ROUND(E231*P231,2)</f>
        <v>0</v>
      </c>
      <c r="R231" s="177" t="s">
        <v>331</v>
      </c>
      <c r="S231" s="177" t="s">
        <v>160</v>
      </c>
      <c r="T231" s="178" t="s">
        <v>161</v>
      </c>
      <c r="U231" s="162">
        <v>0</v>
      </c>
      <c r="V231" s="162">
        <f>ROUND(E231*U231,2)</f>
        <v>0</v>
      </c>
      <c r="W231" s="162"/>
      <c r="X231" s="162" t="s">
        <v>332</v>
      </c>
      <c r="Y231" s="153"/>
      <c r="Z231" s="153"/>
      <c r="AA231" s="153"/>
      <c r="AB231" s="153"/>
      <c r="AC231" s="153"/>
      <c r="AD231" s="153"/>
      <c r="AE231" s="153"/>
      <c r="AF231" s="153"/>
      <c r="AG231" s="153" t="s">
        <v>333</v>
      </c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">
      <c r="A232" s="160"/>
      <c r="B232" s="161"/>
      <c r="C232" s="248"/>
      <c r="D232" s="249"/>
      <c r="E232" s="249"/>
      <c r="F232" s="249"/>
      <c r="G232" s="249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53"/>
      <c r="Z232" s="153"/>
      <c r="AA232" s="153"/>
      <c r="AB232" s="153"/>
      <c r="AC232" s="153"/>
      <c r="AD232" s="153"/>
      <c r="AE232" s="153"/>
      <c r="AF232" s="153"/>
      <c r="AG232" s="153" t="s">
        <v>166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ht="22.5" outlineLevel="1" x14ac:dyDescent="0.2">
      <c r="A233" s="172">
        <v>65</v>
      </c>
      <c r="B233" s="173" t="s">
        <v>1163</v>
      </c>
      <c r="C233" s="182" t="s">
        <v>1164</v>
      </c>
      <c r="D233" s="174" t="s">
        <v>158</v>
      </c>
      <c r="E233" s="175">
        <v>1</v>
      </c>
      <c r="F233" s="176"/>
      <c r="G233" s="177">
        <f>ROUND(E233*F233,2)</f>
        <v>0</v>
      </c>
      <c r="H233" s="176"/>
      <c r="I233" s="177">
        <f>ROUND(E233*H233,2)</f>
        <v>0</v>
      </c>
      <c r="J233" s="176"/>
      <c r="K233" s="177">
        <f>ROUND(E233*J233,2)</f>
        <v>0</v>
      </c>
      <c r="L233" s="177">
        <v>21</v>
      </c>
      <c r="M233" s="177">
        <f>G233*(1+L233/100)</f>
        <v>0</v>
      </c>
      <c r="N233" s="177">
        <v>0.7</v>
      </c>
      <c r="O233" s="177">
        <f>ROUND(E233*N233,2)</f>
        <v>0.7</v>
      </c>
      <c r="P233" s="177">
        <v>0</v>
      </c>
      <c r="Q233" s="177">
        <f>ROUND(E233*P233,2)</f>
        <v>0</v>
      </c>
      <c r="R233" s="177" t="s">
        <v>331</v>
      </c>
      <c r="S233" s="177" t="s">
        <v>160</v>
      </c>
      <c r="T233" s="178" t="s">
        <v>161</v>
      </c>
      <c r="U233" s="162">
        <v>0</v>
      </c>
      <c r="V233" s="162">
        <f>ROUND(E233*U233,2)</f>
        <v>0</v>
      </c>
      <c r="W233" s="162"/>
      <c r="X233" s="162" t="s">
        <v>332</v>
      </c>
      <c r="Y233" s="153"/>
      <c r="Z233" s="153"/>
      <c r="AA233" s="153"/>
      <c r="AB233" s="153"/>
      <c r="AC233" s="153"/>
      <c r="AD233" s="153"/>
      <c r="AE233" s="153"/>
      <c r="AF233" s="153"/>
      <c r="AG233" s="153" t="s">
        <v>333</v>
      </c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60"/>
      <c r="B234" s="161"/>
      <c r="C234" s="248"/>
      <c r="D234" s="249"/>
      <c r="E234" s="249"/>
      <c r="F234" s="249"/>
      <c r="G234" s="249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53"/>
      <c r="Z234" s="153"/>
      <c r="AA234" s="153"/>
      <c r="AB234" s="153"/>
      <c r="AC234" s="153"/>
      <c r="AD234" s="153"/>
      <c r="AE234" s="153"/>
      <c r="AF234" s="153"/>
      <c r="AG234" s="153" t="s">
        <v>166</v>
      </c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ht="22.5" outlineLevel="1" x14ac:dyDescent="0.2">
      <c r="A235" s="172">
        <v>66</v>
      </c>
      <c r="B235" s="173" t="s">
        <v>963</v>
      </c>
      <c r="C235" s="182" t="s">
        <v>964</v>
      </c>
      <c r="D235" s="174" t="s">
        <v>158</v>
      </c>
      <c r="E235" s="175">
        <v>28</v>
      </c>
      <c r="F235" s="176"/>
      <c r="G235" s="177">
        <f>ROUND(E235*F235,2)</f>
        <v>0</v>
      </c>
      <c r="H235" s="176"/>
      <c r="I235" s="177">
        <f>ROUND(E235*H235,2)</f>
        <v>0</v>
      </c>
      <c r="J235" s="176"/>
      <c r="K235" s="177">
        <f>ROUND(E235*J235,2)</f>
        <v>0</v>
      </c>
      <c r="L235" s="177">
        <v>21</v>
      </c>
      <c r="M235" s="177">
        <f>G235*(1+L235/100)</f>
        <v>0</v>
      </c>
      <c r="N235" s="177">
        <v>2E-3</v>
      </c>
      <c r="O235" s="177">
        <f>ROUND(E235*N235,2)</f>
        <v>0.06</v>
      </c>
      <c r="P235" s="177">
        <v>0</v>
      </c>
      <c r="Q235" s="177">
        <f>ROUND(E235*P235,2)</f>
        <v>0</v>
      </c>
      <c r="R235" s="177" t="s">
        <v>331</v>
      </c>
      <c r="S235" s="177" t="s">
        <v>160</v>
      </c>
      <c r="T235" s="178" t="s">
        <v>161</v>
      </c>
      <c r="U235" s="162">
        <v>0</v>
      </c>
      <c r="V235" s="162">
        <f>ROUND(E235*U235,2)</f>
        <v>0</v>
      </c>
      <c r="W235" s="162"/>
      <c r="X235" s="162" t="s">
        <v>332</v>
      </c>
      <c r="Y235" s="153"/>
      <c r="Z235" s="153"/>
      <c r="AA235" s="153"/>
      <c r="AB235" s="153"/>
      <c r="AC235" s="153"/>
      <c r="AD235" s="153"/>
      <c r="AE235" s="153"/>
      <c r="AF235" s="153"/>
      <c r="AG235" s="153" t="s">
        <v>838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outlineLevel="1" x14ac:dyDescent="0.2">
      <c r="A236" s="160"/>
      <c r="B236" s="161"/>
      <c r="C236" s="248"/>
      <c r="D236" s="249"/>
      <c r="E236" s="249"/>
      <c r="F236" s="249"/>
      <c r="G236" s="249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53"/>
      <c r="Z236" s="153"/>
      <c r="AA236" s="153"/>
      <c r="AB236" s="153"/>
      <c r="AC236" s="153"/>
      <c r="AD236" s="153"/>
      <c r="AE236" s="153"/>
      <c r="AF236" s="153"/>
      <c r="AG236" s="153" t="s">
        <v>166</v>
      </c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</row>
    <row r="237" spans="1:60" outlineLevel="1" x14ac:dyDescent="0.2">
      <c r="A237" s="172">
        <v>67</v>
      </c>
      <c r="B237" s="173" t="s">
        <v>1165</v>
      </c>
      <c r="C237" s="182" t="s">
        <v>1166</v>
      </c>
      <c r="D237" s="174" t="s">
        <v>241</v>
      </c>
      <c r="E237" s="175">
        <v>3</v>
      </c>
      <c r="F237" s="176"/>
      <c r="G237" s="177">
        <f>ROUND(E237*F237,2)</f>
        <v>0</v>
      </c>
      <c r="H237" s="176"/>
      <c r="I237" s="177">
        <f>ROUND(E237*H237,2)</f>
        <v>0</v>
      </c>
      <c r="J237" s="176"/>
      <c r="K237" s="177">
        <f>ROUND(E237*J237,2)</f>
        <v>0</v>
      </c>
      <c r="L237" s="177">
        <v>21</v>
      </c>
      <c r="M237" s="177">
        <f>G237*(1+L237/100)</f>
        <v>0</v>
      </c>
      <c r="N237" s="177">
        <v>0</v>
      </c>
      <c r="O237" s="177">
        <f>ROUND(E237*N237,2)</f>
        <v>0</v>
      </c>
      <c r="P237" s="177">
        <v>0</v>
      </c>
      <c r="Q237" s="177">
        <f>ROUND(E237*P237,2)</f>
        <v>0</v>
      </c>
      <c r="R237" s="177"/>
      <c r="S237" s="177" t="s">
        <v>235</v>
      </c>
      <c r="T237" s="178" t="s">
        <v>236</v>
      </c>
      <c r="U237" s="162">
        <v>0</v>
      </c>
      <c r="V237" s="162">
        <f>ROUND(E237*U237,2)</f>
        <v>0</v>
      </c>
      <c r="W237" s="162"/>
      <c r="X237" s="162" t="s">
        <v>332</v>
      </c>
      <c r="Y237" s="153"/>
      <c r="Z237" s="153"/>
      <c r="AA237" s="153"/>
      <c r="AB237" s="153"/>
      <c r="AC237" s="153"/>
      <c r="AD237" s="153"/>
      <c r="AE237" s="153"/>
      <c r="AF237" s="153"/>
      <c r="AG237" s="153" t="s">
        <v>333</v>
      </c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">
      <c r="A238" s="160"/>
      <c r="B238" s="161"/>
      <c r="C238" s="248"/>
      <c r="D238" s="249"/>
      <c r="E238" s="249"/>
      <c r="F238" s="249"/>
      <c r="G238" s="249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53"/>
      <c r="Z238" s="153"/>
      <c r="AA238" s="153"/>
      <c r="AB238" s="153"/>
      <c r="AC238" s="153"/>
      <c r="AD238" s="153"/>
      <c r="AE238" s="153"/>
      <c r="AF238" s="153"/>
      <c r="AG238" s="153" t="s">
        <v>166</v>
      </c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outlineLevel="1" x14ac:dyDescent="0.2">
      <c r="A239" s="172">
        <v>68</v>
      </c>
      <c r="B239" s="173" t="s">
        <v>1167</v>
      </c>
      <c r="C239" s="182" t="s">
        <v>1168</v>
      </c>
      <c r="D239" s="174" t="s">
        <v>241</v>
      </c>
      <c r="E239" s="175">
        <v>1</v>
      </c>
      <c r="F239" s="176"/>
      <c r="G239" s="177">
        <f>ROUND(E239*F239,2)</f>
        <v>0</v>
      </c>
      <c r="H239" s="176"/>
      <c r="I239" s="177">
        <f>ROUND(E239*H239,2)</f>
        <v>0</v>
      </c>
      <c r="J239" s="176"/>
      <c r="K239" s="177">
        <f>ROUND(E239*J239,2)</f>
        <v>0</v>
      </c>
      <c r="L239" s="177">
        <v>21</v>
      </c>
      <c r="M239" s="177">
        <f>G239*(1+L239/100)</f>
        <v>0</v>
      </c>
      <c r="N239" s="177">
        <v>0</v>
      </c>
      <c r="O239" s="177">
        <f>ROUND(E239*N239,2)</f>
        <v>0</v>
      </c>
      <c r="P239" s="177">
        <v>0</v>
      </c>
      <c r="Q239" s="177">
        <f>ROUND(E239*P239,2)</f>
        <v>0</v>
      </c>
      <c r="R239" s="177"/>
      <c r="S239" s="177" t="s">
        <v>235</v>
      </c>
      <c r="T239" s="178" t="s">
        <v>236</v>
      </c>
      <c r="U239" s="162">
        <v>0</v>
      </c>
      <c r="V239" s="162">
        <f>ROUND(E239*U239,2)</f>
        <v>0</v>
      </c>
      <c r="W239" s="162"/>
      <c r="X239" s="162" t="s">
        <v>332</v>
      </c>
      <c r="Y239" s="153"/>
      <c r="Z239" s="153"/>
      <c r="AA239" s="153"/>
      <c r="AB239" s="153"/>
      <c r="AC239" s="153"/>
      <c r="AD239" s="153"/>
      <c r="AE239" s="153"/>
      <c r="AF239" s="153"/>
      <c r="AG239" s="153" t="s">
        <v>333</v>
      </c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</row>
    <row r="240" spans="1:60" outlineLevel="1" x14ac:dyDescent="0.2">
      <c r="A240" s="160"/>
      <c r="B240" s="161"/>
      <c r="C240" s="248"/>
      <c r="D240" s="249"/>
      <c r="E240" s="249"/>
      <c r="F240" s="249"/>
      <c r="G240" s="249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53"/>
      <c r="Z240" s="153"/>
      <c r="AA240" s="153"/>
      <c r="AB240" s="153"/>
      <c r="AC240" s="153"/>
      <c r="AD240" s="153"/>
      <c r="AE240" s="153"/>
      <c r="AF240" s="153"/>
      <c r="AG240" s="153" t="s">
        <v>166</v>
      </c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</row>
    <row r="241" spans="1:60" outlineLevel="1" x14ac:dyDescent="0.2">
      <c r="A241" s="172">
        <v>69</v>
      </c>
      <c r="B241" s="173" t="s">
        <v>1169</v>
      </c>
      <c r="C241" s="182" t="s">
        <v>1170</v>
      </c>
      <c r="D241" s="174" t="s">
        <v>241</v>
      </c>
      <c r="E241" s="175">
        <v>6</v>
      </c>
      <c r="F241" s="176"/>
      <c r="G241" s="177">
        <f>ROUND(E241*F241,2)</f>
        <v>0</v>
      </c>
      <c r="H241" s="176"/>
      <c r="I241" s="177">
        <f>ROUND(E241*H241,2)</f>
        <v>0</v>
      </c>
      <c r="J241" s="176"/>
      <c r="K241" s="177">
        <f>ROUND(E241*J241,2)</f>
        <v>0</v>
      </c>
      <c r="L241" s="177">
        <v>21</v>
      </c>
      <c r="M241" s="177">
        <f>G241*(1+L241/100)</f>
        <v>0</v>
      </c>
      <c r="N241" s="177">
        <v>0</v>
      </c>
      <c r="O241" s="177">
        <f>ROUND(E241*N241,2)</f>
        <v>0</v>
      </c>
      <c r="P241" s="177">
        <v>0</v>
      </c>
      <c r="Q241" s="177">
        <f>ROUND(E241*P241,2)</f>
        <v>0</v>
      </c>
      <c r="R241" s="177"/>
      <c r="S241" s="177" t="s">
        <v>235</v>
      </c>
      <c r="T241" s="178" t="s">
        <v>236</v>
      </c>
      <c r="U241" s="162">
        <v>0</v>
      </c>
      <c r="V241" s="162">
        <f>ROUND(E241*U241,2)</f>
        <v>0</v>
      </c>
      <c r="W241" s="162"/>
      <c r="X241" s="162" t="s">
        <v>332</v>
      </c>
      <c r="Y241" s="153"/>
      <c r="Z241" s="153"/>
      <c r="AA241" s="153"/>
      <c r="AB241" s="153"/>
      <c r="AC241" s="153"/>
      <c r="AD241" s="153"/>
      <c r="AE241" s="153"/>
      <c r="AF241" s="153"/>
      <c r="AG241" s="153" t="s">
        <v>333</v>
      </c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</row>
    <row r="242" spans="1:60" outlineLevel="1" x14ac:dyDescent="0.2">
      <c r="A242" s="160"/>
      <c r="B242" s="161"/>
      <c r="C242" s="248"/>
      <c r="D242" s="249"/>
      <c r="E242" s="249"/>
      <c r="F242" s="249"/>
      <c r="G242" s="249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53"/>
      <c r="Z242" s="153"/>
      <c r="AA242" s="153"/>
      <c r="AB242" s="153"/>
      <c r="AC242" s="153"/>
      <c r="AD242" s="153"/>
      <c r="AE242" s="153"/>
      <c r="AF242" s="153"/>
      <c r="AG242" s="153" t="s">
        <v>166</v>
      </c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">
      <c r="A243" s="172">
        <v>70</v>
      </c>
      <c r="B243" s="173" t="s">
        <v>965</v>
      </c>
      <c r="C243" s="182" t="s">
        <v>966</v>
      </c>
      <c r="D243" s="174" t="s">
        <v>158</v>
      </c>
      <c r="E243" s="175">
        <v>5</v>
      </c>
      <c r="F243" s="176"/>
      <c r="G243" s="177">
        <f>ROUND(E243*F243,2)</f>
        <v>0</v>
      </c>
      <c r="H243" s="176"/>
      <c r="I243" s="177">
        <f>ROUND(E243*H243,2)</f>
        <v>0</v>
      </c>
      <c r="J243" s="176"/>
      <c r="K243" s="177">
        <f>ROUND(E243*J243,2)</f>
        <v>0</v>
      </c>
      <c r="L243" s="177">
        <v>21</v>
      </c>
      <c r="M243" s="177">
        <f>G243*(1+L243/100)</f>
        <v>0</v>
      </c>
      <c r="N243" s="177">
        <v>1.87</v>
      </c>
      <c r="O243" s="177">
        <f>ROUND(E243*N243,2)</f>
        <v>9.35</v>
      </c>
      <c r="P243" s="177">
        <v>0</v>
      </c>
      <c r="Q243" s="177">
        <f>ROUND(E243*P243,2)</f>
        <v>0</v>
      </c>
      <c r="R243" s="177"/>
      <c r="S243" s="177" t="s">
        <v>235</v>
      </c>
      <c r="T243" s="178" t="s">
        <v>161</v>
      </c>
      <c r="U243" s="162">
        <v>0</v>
      </c>
      <c r="V243" s="162">
        <f>ROUND(E243*U243,2)</f>
        <v>0</v>
      </c>
      <c r="W243" s="162"/>
      <c r="X243" s="162" t="s">
        <v>332</v>
      </c>
      <c r="Y243" s="153"/>
      <c r="Z243" s="153"/>
      <c r="AA243" s="153"/>
      <c r="AB243" s="153"/>
      <c r="AC243" s="153"/>
      <c r="AD243" s="153"/>
      <c r="AE243" s="153"/>
      <c r="AF243" s="153"/>
      <c r="AG243" s="153" t="s">
        <v>838</v>
      </c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">
      <c r="A244" s="160"/>
      <c r="B244" s="161"/>
      <c r="C244" s="248"/>
      <c r="D244" s="249"/>
      <c r="E244" s="249"/>
      <c r="F244" s="249"/>
      <c r="G244" s="249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53"/>
      <c r="Z244" s="153"/>
      <c r="AA244" s="153"/>
      <c r="AB244" s="153"/>
      <c r="AC244" s="153"/>
      <c r="AD244" s="153"/>
      <c r="AE244" s="153"/>
      <c r="AF244" s="153"/>
      <c r="AG244" s="153" t="s">
        <v>166</v>
      </c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</row>
    <row r="245" spans="1:60" x14ac:dyDescent="0.2">
      <c r="A245" s="166" t="s">
        <v>154</v>
      </c>
      <c r="B245" s="167" t="s">
        <v>116</v>
      </c>
      <c r="C245" s="181" t="s">
        <v>117</v>
      </c>
      <c r="D245" s="168"/>
      <c r="E245" s="169"/>
      <c r="F245" s="170"/>
      <c r="G245" s="170">
        <f>SUMIF(AG246:AG249,"&lt;&gt;NOR",G246:G249)</f>
        <v>0</v>
      </c>
      <c r="H245" s="170"/>
      <c r="I245" s="170">
        <f>SUM(I246:I249)</f>
        <v>0</v>
      </c>
      <c r="J245" s="170"/>
      <c r="K245" s="170">
        <f>SUM(K246:K249)</f>
        <v>0</v>
      </c>
      <c r="L245" s="170"/>
      <c r="M245" s="170">
        <f>SUM(M246:M249)</f>
        <v>0</v>
      </c>
      <c r="N245" s="170"/>
      <c r="O245" s="170">
        <f>SUM(O246:O249)</f>
        <v>0</v>
      </c>
      <c r="P245" s="170"/>
      <c r="Q245" s="170">
        <f>SUM(Q246:Q249)</f>
        <v>0</v>
      </c>
      <c r="R245" s="170"/>
      <c r="S245" s="170"/>
      <c r="T245" s="171"/>
      <c r="U245" s="165"/>
      <c r="V245" s="165">
        <f>SUM(V246:V249)</f>
        <v>285.86</v>
      </c>
      <c r="W245" s="165"/>
      <c r="X245" s="165"/>
      <c r="AG245" t="s">
        <v>155</v>
      </c>
    </row>
    <row r="246" spans="1:60" ht="22.5" outlineLevel="1" x14ac:dyDescent="0.2">
      <c r="A246" s="172">
        <v>71</v>
      </c>
      <c r="B246" s="173" t="s">
        <v>677</v>
      </c>
      <c r="C246" s="182" t="s">
        <v>678</v>
      </c>
      <c r="D246" s="174" t="s">
        <v>230</v>
      </c>
      <c r="E246" s="175">
        <v>1351.58268</v>
      </c>
      <c r="F246" s="176"/>
      <c r="G246" s="177">
        <f>ROUND(E246*F246,2)</f>
        <v>0</v>
      </c>
      <c r="H246" s="176"/>
      <c r="I246" s="177">
        <f>ROUND(E246*H246,2)</f>
        <v>0</v>
      </c>
      <c r="J246" s="176"/>
      <c r="K246" s="177">
        <f>ROUND(E246*J246,2)</f>
        <v>0</v>
      </c>
      <c r="L246" s="177">
        <v>21</v>
      </c>
      <c r="M246" s="177">
        <f>G246*(1+L246/100)</f>
        <v>0</v>
      </c>
      <c r="N246" s="177">
        <v>0</v>
      </c>
      <c r="O246" s="177">
        <f>ROUND(E246*N246,2)</f>
        <v>0</v>
      </c>
      <c r="P246" s="177">
        <v>0</v>
      </c>
      <c r="Q246" s="177">
        <f>ROUND(E246*P246,2)</f>
        <v>0</v>
      </c>
      <c r="R246" s="177" t="s">
        <v>357</v>
      </c>
      <c r="S246" s="177" t="s">
        <v>160</v>
      </c>
      <c r="T246" s="178" t="s">
        <v>161</v>
      </c>
      <c r="U246" s="162">
        <v>0.21149999999999999</v>
      </c>
      <c r="V246" s="162">
        <f>ROUND(E246*U246,2)</f>
        <v>285.86</v>
      </c>
      <c r="W246" s="162"/>
      <c r="X246" s="162" t="s">
        <v>262</v>
      </c>
      <c r="Y246" s="153"/>
      <c r="Z246" s="153"/>
      <c r="AA246" s="153"/>
      <c r="AB246" s="153"/>
      <c r="AC246" s="153"/>
      <c r="AD246" s="153"/>
      <c r="AE246" s="153"/>
      <c r="AF246" s="153"/>
      <c r="AG246" s="153" t="s">
        <v>263</v>
      </c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outlineLevel="1" x14ac:dyDescent="0.2">
      <c r="A247" s="160"/>
      <c r="B247" s="161"/>
      <c r="C247" s="242" t="s">
        <v>679</v>
      </c>
      <c r="D247" s="243"/>
      <c r="E247" s="243"/>
      <c r="F247" s="243"/>
      <c r="G247" s="243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53"/>
      <c r="Z247" s="153"/>
      <c r="AA247" s="153"/>
      <c r="AB247" s="153"/>
      <c r="AC247" s="153"/>
      <c r="AD247" s="153"/>
      <c r="AE247" s="153"/>
      <c r="AF247" s="153"/>
      <c r="AG247" s="153" t="s">
        <v>165</v>
      </c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outlineLevel="1" x14ac:dyDescent="0.2">
      <c r="A248" s="160"/>
      <c r="B248" s="161"/>
      <c r="C248" s="246" t="s">
        <v>680</v>
      </c>
      <c r="D248" s="247"/>
      <c r="E248" s="247"/>
      <c r="F248" s="247"/>
      <c r="G248" s="247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53"/>
      <c r="Z248" s="153"/>
      <c r="AA248" s="153"/>
      <c r="AB248" s="153"/>
      <c r="AC248" s="153"/>
      <c r="AD248" s="153"/>
      <c r="AE248" s="153"/>
      <c r="AF248" s="153"/>
      <c r="AG248" s="153" t="s">
        <v>173</v>
      </c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outlineLevel="1" x14ac:dyDescent="0.2">
      <c r="A249" s="160"/>
      <c r="B249" s="161"/>
      <c r="C249" s="244"/>
      <c r="D249" s="245"/>
      <c r="E249" s="245"/>
      <c r="F249" s="245"/>
      <c r="G249" s="245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53"/>
      <c r="Z249" s="153"/>
      <c r="AA249" s="153"/>
      <c r="AB249" s="153"/>
      <c r="AC249" s="153"/>
      <c r="AD249" s="153"/>
      <c r="AE249" s="153"/>
      <c r="AF249" s="153"/>
      <c r="AG249" s="153" t="s">
        <v>166</v>
      </c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x14ac:dyDescent="0.2">
      <c r="A250" s="3"/>
      <c r="B250" s="4"/>
      <c r="C250" s="184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AE250">
        <v>15</v>
      </c>
      <c r="AF250">
        <v>21</v>
      </c>
      <c r="AG250" t="s">
        <v>141</v>
      </c>
    </row>
    <row r="251" spans="1:60" x14ac:dyDescent="0.2">
      <c r="A251" s="156"/>
      <c r="B251" s="157" t="s">
        <v>29</v>
      </c>
      <c r="C251" s="185"/>
      <c r="D251" s="158"/>
      <c r="E251" s="159"/>
      <c r="F251" s="159"/>
      <c r="G251" s="180">
        <f>G8+G121+G128+G137+G245</f>
        <v>0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AE251">
        <f>SUMIF(L7:L249,AE250,G7:G249)</f>
        <v>0</v>
      </c>
      <c r="AF251">
        <f>SUMIF(L7:L249,AF250,G7:G249)</f>
        <v>0</v>
      </c>
      <c r="AG251" t="s">
        <v>265</v>
      </c>
    </row>
    <row r="252" spans="1:60" x14ac:dyDescent="0.2">
      <c r="C252" s="186"/>
      <c r="D252" s="10"/>
      <c r="AG252" t="s">
        <v>266</v>
      </c>
    </row>
    <row r="253" spans="1:60" x14ac:dyDescent="0.2">
      <c r="D253" s="10"/>
    </row>
    <row r="254" spans="1:60" x14ac:dyDescent="0.2">
      <c r="D254" s="10"/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112">
    <mergeCell ref="A1:G1"/>
    <mergeCell ref="C2:G2"/>
    <mergeCell ref="C3:G3"/>
    <mergeCell ref="C4:G4"/>
    <mergeCell ref="C10:G10"/>
    <mergeCell ref="C13:G13"/>
    <mergeCell ref="C27:G27"/>
    <mergeCell ref="C31:G31"/>
    <mergeCell ref="C33:G33"/>
    <mergeCell ref="C35:G35"/>
    <mergeCell ref="C37:G37"/>
    <mergeCell ref="C38:G38"/>
    <mergeCell ref="C15:G15"/>
    <mergeCell ref="C17:G17"/>
    <mergeCell ref="C19:G19"/>
    <mergeCell ref="C21:G21"/>
    <mergeCell ref="C23:G23"/>
    <mergeCell ref="C25:G25"/>
    <mergeCell ref="C56:G56"/>
    <mergeCell ref="C58:G58"/>
    <mergeCell ref="C61:G61"/>
    <mergeCell ref="C63:G63"/>
    <mergeCell ref="C66:G66"/>
    <mergeCell ref="C68:G68"/>
    <mergeCell ref="C39:G39"/>
    <mergeCell ref="C41:G41"/>
    <mergeCell ref="C46:G46"/>
    <mergeCell ref="C48:G48"/>
    <mergeCell ref="C50:G50"/>
    <mergeCell ref="C52:G52"/>
    <mergeCell ref="C90:G90"/>
    <mergeCell ref="C92:G92"/>
    <mergeCell ref="C96:G96"/>
    <mergeCell ref="C98:G98"/>
    <mergeCell ref="C100:G100"/>
    <mergeCell ref="C103:G103"/>
    <mergeCell ref="C70:G70"/>
    <mergeCell ref="C72:G72"/>
    <mergeCell ref="C78:G78"/>
    <mergeCell ref="C81:G81"/>
    <mergeCell ref="C83:G83"/>
    <mergeCell ref="C84:G84"/>
    <mergeCell ref="C120:G120"/>
    <mergeCell ref="C124:G124"/>
    <mergeCell ref="C127:G127"/>
    <mergeCell ref="C130:G130"/>
    <mergeCell ref="C132:G132"/>
    <mergeCell ref="C134:G134"/>
    <mergeCell ref="C105:G105"/>
    <mergeCell ref="C107:G107"/>
    <mergeCell ref="C109:G109"/>
    <mergeCell ref="C111:G111"/>
    <mergeCell ref="C114:G114"/>
    <mergeCell ref="C117:G117"/>
    <mergeCell ref="C149:G149"/>
    <mergeCell ref="C151:G151"/>
    <mergeCell ref="C153:G153"/>
    <mergeCell ref="C155:G155"/>
    <mergeCell ref="C156:G156"/>
    <mergeCell ref="C158:G158"/>
    <mergeCell ref="C136:G136"/>
    <mergeCell ref="C139:G139"/>
    <mergeCell ref="C141:G141"/>
    <mergeCell ref="C143:G143"/>
    <mergeCell ref="C146:G146"/>
    <mergeCell ref="C148:G148"/>
    <mergeCell ref="C169:G169"/>
    <mergeCell ref="C171:G171"/>
    <mergeCell ref="C172:G172"/>
    <mergeCell ref="C177:G177"/>
    <mergeCell ref="C179:G179"/>
    <mergeCell ref="C180:G180"/>
    <mergeCell ref="C160:G160"/>
    <mergeCell ref="C162:G162"/>
    <mergeCell ref="C163:G163"/>
    <mergeCell ref="C165:G165"/>
    <mergeCell ref="C166:G166"/>
    <mergeCell ref="C168:G168"/>
    <mergeCell ref="C191:G191"/>
    <mergeCell ref="C193:G193"/>
    <mergeCell ref="C195:G195"/>
    <mergeCell ref="C198:G198"/>
    <mergeCell ref="C201:G201"/>
    <mergeCell ref="C204:G204"/>
    <mergeCell ref="C182:G182"/>
    <mergeCell ref="C183:G183"/>
    <mergeCell ref="C185:G185"/>
    <mergeCell ref="C186:G186"/>
    <mergeCell ref="C188:G188"/>
    <mergeCell ref="C189:G189"/>
    <mergeCell ref="C220:G220"/>
    <mergeCell ref="C222:G222"/>
    <mergeCell ref="C224:G224"/>
    <mergeCell ref="C226:G226"/>
    <mergeCell ref="C228:G228"/>
    <mergeCell ref="C230:G230"/>
    <mergeCell ref="C207:G207"/>
    <mergeCell ref="C210:G210"/>
    <mergeCell ref="C212:G212"/>
    <mergeCell ref="C214:G214"/>
    <mergeCell ref="C216:G216"/>
    <mergeCell ref="C218:G218"/>
    <mergeCell ref="C244:G244"/>
    <mergeCell ref="C247:G247"/>
    <mergeCell ref="C248:G248"/>
    <mergeCell ref="C249:G249"/>
    <mergeCell ref="C232:G232"/>
    <mergeCell ref="C234:G234"/>
    <mergeCell ref="C236:G236"/>
    <mergeCell ref="C238:G238"/>
    <mergeCell ref="C240:G240"/>
    <mergeCell ref="C242:G24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77</v>
      </c>
      <c r="C3" s="253" t="s">
        <v>78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79</v>
      </c>
      <c r="C4" s="256" t="s">
        <v>80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SUMIF(AG9:AG102,"&lt;&gt;NOR",G9:G102)</f>
        <v>0</v>
      </c>
      <c r="H8" s="170"/>
      <c r="I8" s="170">
        <f>SUM(I9:I102)</f>
        <v>0</v>
      </c>
      <c r="J8" s="170"/>
      <c r="K8" s="170">
        <f>SUM(K9:K102)</f>
        <v>0</v>
      </c>
      <c r="L8" s="170"/>
      <c r="M8" s="170">
        <f>SUM(M9:M102)</f>
        <v>0</v>
      </c>
      <c r="N8" s="170"/>
      <c r="O8" s="170">
        <f>SUM(O9:O102)</f>
        <v>243.99</v>
      </c>
      <c r="P8" s="170"/>
      <c r="Q8" s="170">
        <f>SUM(Q9:Q102)</f>
        <v>0</v>
      </c>
      <c r="R8" s="170"/>
      <c r="S8" s="170"/>
      <c r="T8" s="171"/>
      <c r="U8" s="165"/>
      <c r="V8" s="165">
        <f>SUM(V9:V102)</f>
        <v>424.36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496</v>
      </c>
      <c r="C9" s="182" t="s">
        <v>497</v>
      </c>
      <c r="D9" s="174" t="s">
        <v>189</v>
      </c>
      <c r="E9" s="175">
        <v>48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0.12</v>
      </c>
      <c r="V9" s="162">
        <f>ROUND(E9*U9,2)</f>
        <v>5.76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60"/>
      <c r="B10" s="161"/>
      <c r="C10" s="242" t="s">
        <v>274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1171</v>
      </c>
      <c r="D11" s="163"/>
      <c r="E11" s="164">
        <v>48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4"/>
      <c r="D12" s="245"/>
      <c r="E12" s="245"/>
      <c r="F12" s="245"/>
      <c r="G12" s="245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2">
        <v>2</v>
      </c>
      <c r="B13" s="173" t="s">
        <v>276</v>
      </c>
      <c r="C13" s="182" t="s">
        <v>277</v>
      </c>
      <c r="D13" s="174" t="s">
        <v>189</v>
      </c>
      <c r="E13" s="175">
        <v>48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159</v>
      </c>
      <c r="S13" s="177" t="s">
        <v>160</v>
      </c>
      <c r="T13" s="178" t="s">
        <v>161</v>
      </c>
      <c r="U13" s="162">
        <v>4.3099999999999999E-2</v>
      </c>
      <c r="V13" s="162">
        <f>ROUND(E13*U13,2)</f>
        <v>2.0699999999999998</v>
      </c>
      <c r="W13" s="162"/>
      <c r="X13" s="162" t="s">
        <v>162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33.75" outlineLevel="1" x14ac:dyDescent="0.2">
      <c r="A14" s="160"/>
      <c r="B14" s="161"/>
      <c r="C14" s="242" t="s">
        <v>274</v>
      </c>
      <c r="D14" s="243"/>
      <c r="E14" s="243"/>
      <c r="F14" s="243"/>
      <c r="G14" s="243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165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79" t="str">
        <f>C14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1172</v>
      </c>
      <c r="D15" s="163"/>
      <c r="E15" s="164">
        <v>48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5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4"/>
      <c r="D16" s="245"/>
      <c r="E16" s="245"/>
      <c r="F16" s="245"/>
      <c r="G16" s="245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2">
        <v>3</v>
      </c>
      <c r="B17" s="173" t="s">
        <v>500</v>
      </c>
      <c r="C17" s="182" t="s">
        <v>501</v>
      </c>
      <c r="D17" s="174" t="s">
        <v>189</v>
      </c>
      <c r="E17" s="175">
        <v>150.62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 t="s">
        <v>159</v>
      </c>
      <c r="S17" s="177" t="s">
        <v>160</v>
      </c>
      <c r="T17" s="178" t="s">
        <v>161</v>
      </c>
      <c r="U17" s="162">
        <v>0.16</v>
      </c>
      <c r="V17" s="162">
        <f>ROUND(E17*U17,2)</f>
        <v>24.1</v>
      </c>
      <c r="W17" s="162"/>
      <c r="X17" s="162" t="s">
        <v>162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163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33.75" outlineLevel="1" x14ac:dyDescent="0.2">
      <c r="A18" s="160"/>
      <c r="B18" s="161"/>
      <c r="C18" s="242" t="s">
        <v>502</v>
      </c>
      <c r="D18" s="243"/>
      <c r="E18" s="243"/>
      <c r="F18" s="243"/>
      <c r="G18" s="243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165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79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153"/>
      <c r="BC18" s="153"/>
      <c r="BD18" s="153"/>
      <c r="BE18" s="153"/>
      <c r="BF18" s="153"/>
      <c r="BG18" s="153"/>
      <c r="BH18" s="153"/>
    </row>
    <row r="19" spans="1:60" ht="33.75" outlineLevel="1" x14ac:dyDescent="0.2">
      <c r="A19" s="160"/>
      <c r="B19" s="161"/>
      <c r="C19" s="183" t="s">
        <v>1173</v>
      </c>
      <c r="D19" s="163"/>
      <c r="E19" s="164">
        <v>74.388000000000005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33.75" outlineLevel="1" x14ac:dyDescent="0.2">
      <c r="A20" s="160"/>
      <c r="B20" s="161"/>
      <c r="C20" s="183" t="s">
        <v>1174</v>
      </c>
      <c r="D20" s="163"/>
      <c r="E20" s="164">
        <v>40.648000000000003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60"/>
      <c r="B21" s="161"/>
      <c r="C21" s="183" t="s">
        <v>1175</v>
      </c>
      <c r="D21" s="163"/>
      <c r="E21" s="164">
        <v>35.584000000000003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244"/>
      <c r="D22" s="245"/>
      <c r="E22" s="245"/>
      <c r="F22" s="245"/>
      <c r="G22" s="245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166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2">
        <v>4</v>
      </c>
      <c r="B23" s="173" t="s">
        <v>507</v>
      </c>
      <c r="C23" s="182" t="s">
        <v>508</v>
      </c>
      <c r="D23" s="174" t="s">
        <v>189</v>
      </c>
      <c r="E23" s="175">
        <v>150.62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 t="s">
        <v>159</v>
      </c>
      <c r="S23" s="177" t="s">
        <v>160</v>
      </c>
      <c r="T23" s="178" t="s">
        <v>161</v>
      </c>
      <c r="U23" s="162">
        <v>8.4000000000000005E-2</v>
      </c>
      <c r="V23" s="162">
        <f>ROUND(E23*U23,2)</f>
        <v>12.65</v>
      </c>
      <c r="W23" s="162"/>
      <c r="X23" s="162" t="s">
        <v>162</v>
      </c>
      <c r="Y23" s="153"/>
      <c r="Z23" s="153"/>
      <c r="AA23" s="153"/>
      <c r="AB23" s="153"/>
      <c r="AC23" s="153"/>
      <c r="AD23" s="153"/>
      <c r="AE23" s="153"/>
      <c r="AF23" s="153"/>
      <c r="AG23" s="153" t="s">
        <v>163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33.75" outlineLevel="1" x14ac:dyDescent="0.2">
      <c r="A24" s="160"/>
      <c r="B24" s="161"/>
      <c r="C24" s="242" t="s">
        <v>502</v>
      </c>
      <c r="D24" s="243"/>
      <c r="E24" s="243"/>
      <c r="F24" s="243"/>
      <c r="G24" s="243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165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79" t="str">
        <f>C24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183" t="s">
        <v>1176</v>
      </c>
      <c r="D25" s="163"/>
      <c r="E25" s="164">
        <v>150.62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178</v>
      </c>
      <c r="AH25" s="153">
        <v>5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244"/>
      <c r="D26" s="245"/>
      <c r="E26" s="245"/>
      <c r="F26" s="245"/>
      <c r="G26" s="245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166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72">
        <v>5</v>
      </c>
      <c r="B27" s="173" t="s">
        <v>1177</v>
      </c>
      <c r="C27" s="182" t="s">
        <v>1178</v>
      </c>
      <c r="D27" s="174" t="s">
        <v>356</v>
      </c>
      <c r="E27" s="175">
        <v>29.5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3.48E-3</v>
      </c>
      <c r="O27" s="177">
        <f>ROUND(E27*N27,2)</f>
        <v>0.1</v>
      </c>
      <c r="P27" s="177">
        <v>0</v>
      </c>
      <c r="Q27" s="177">
        <f>ROUND(E27*P27,2)</f>
        <v>0</v>
      </c>
      <c r="R27" s="177" t="s">
        <v>159</v>
      </c>
      <c r="S27" s="177" t="s">
        <v>160</v>
      </c>
      <c r="T27" s="178" t="s">
        <v>161</v>
      </c>
      <c r="U27" s="162">
        <v>1.7012400000000001</v>
      </c>
      <c r="V27" s="162">
        <f>ROUND(E27*U27,2)</f>
        <v>50.19</v>
      </c>
      <c r="W27" s="162"/>
      <c r="X27" s="162" t="s">
        <v>162</v>
      </c>
      <c r="Y27" s="153"/>
      <c r="Z27" s="153"/>
      <c r="AA27" s="153"/>
      <c r="AB27" s="153"/>
      <c r="AC27" s="153"/>
      <c r="AD27" s="153"/>
      <c r="AE27" s="153"/>
      <c r="AF27" s="153"/>
      <c r="AG27" s="153" t="s">
        <v>163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22.5" outlineLevel="1" x14ac:dyDescent="0.2">
      <c r="A28" s="160"/>
      <c r="B28" s="161"/>
      <c r="C28" s="242" t="s">
        <v>512</v>
      </c>
      <c r="D28" s="243"/>
      <c r="E28" s="243"/>
      <c r="F28" s="243"/>
      <c r="G28" s="243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165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79" t="str">
        <f>C28</f>
        <v>Horizontálně řízené vrtání, vtažení potrubí na principu rozplavování a rozrušování zeminy pomocí vysokotlaké směsi vody a bentonitu. Případné svařování vtahovaného potrubí.</v>
      </c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183" t="s">
        <v>1179</v>
      </c>
      <c r="D29" s="163"/>
      <c r="E29" s="164">
        <v>29.5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244"/>
      <c r="D30" s="245"/>
      <c r="E30" s="245"/>
      <c r="F30" s="245"/>
      <c r="G30" s="245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166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72">
        <v>6</v>
      </c>
      <c r="B31" s="173" t="s">
        <v>514</v>
      </c>
      <c r="C31" s="182" t="s">
        <v>515</v>
      </c>
      <c r="D31" s="174" t="s">
        <v>221</v>
      </c>
      <c r="E31" s="175">
        <v>400.55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7">
        <v>9.8999999999999999E-4</v>
      </c>
      <c r="O31" s="177">
        <f>ROUND(E31*N31,2)</f>
        <v>0.4</v>
      </c>
      <c r="P31" s="177">
        <v>0</v>
      </c>
      <c r="Q31" s="177">
        <f>ROUND(E31*P31,2)</f>
        <v>0</v>
      </c>
      <c r="R31" s="177" t="s">
        <v>159</v>
      </c>
      <c r="S31" s="177" t="s">
        <v>160</v>
      </c>
      <c r="T31" s="178" t="s">
        <v>161</v>
      </c>
      <c r="U31" s="162">
        <v>0.23599999999999999</v>
      </c>
      <c r="V31" s="162">
        <f>ROUND(E31*U31,2)</f>
        <v>94.53</v>
      </c>
      <c r="W31" s="162"/>
      <c r="X31" s="162" t="s">
        <v>162</v>
      </c>
      <c r="Y31" s="153"/>
      <c r="Z31" s="153"/>
      <c r="AA31" s="153"/>
      <c r="AB31" s="153"/>
      <c r="AC31" s="153"/>
      <c r="AD31" s="153"/>
      <c r="AE31" s="153"/>
      <c r="AF31" s="153"/>
      <c r="AG31" s="153" t="s">
        <v>163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242" t="s">
        <v>516</v>
      </c>
      <c r="D32" s="243"/>
      <c r="E32" s="243"/>
      <c r="F32" s="243"/>
      <c r="G32" s="243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165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33.75" outlineLevel="1" x14ac:dyDescent="0.2">
      <c r="A33" s="160"/>
      <c r="B33" s="161"/>
      <c r="C33" s="183" t="s">
        <v>1180</v>
      </c>
      <c r="D33" s="163"/>
      <c r="E33" s="164">
        <v>185.97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178</v>
      </c>
      <c r="AH33" s="153">
        <v>0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33.75" outlineLevel="1" x14ac:dyDescent="0.2">
      <c r="A34" s="160"/>
      <c r="B34" s="161"/>
      <c r="C34" s="183" t="s">
        <v>1181</v>
      </c>
      <c r="D34" s="163"/>
      <c r="E34" s="164">
        <v>101.62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178</v>
      </c>
      <c r="AH34" s="153">
        <v>0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60"/>
      <c r="B35" s="161"/>
      <c r="C35" s="183" t="s">
        <v>1182</v>
      </c>
      <c r="D35" s="163"/>
      <c r="E35" s="164">
        <v>88.96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178</v>
      </c>
      <c r="AH35" s="153">
        <v>0</v>
      </c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183" t="s">
        <v>1183</v>
      </c>
      <c r="D36" s="163"/>
      <c r="E36" s="164">
        <v>24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178</v>
      </c>
      <c r="AH36" s="153">
        <v>0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244"/>
      <c r="D37" s="245"/>
      <c r="E37" s="245"/>
      <c r="F37" s="245"/>
      <c r="G37" s="245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166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72">
        <v>7</v>
      </c>
      <c r="B38" s="173" t="s">
        <v>522</v>
      </c>
      <c r="C38" s="182" t="s">
        <v>523</v>
      </c>
      <c r="D38" s="174" t="s">
        <v>221</v>
      </c>
      <c r="E38" s="175">
        <v>400.55</v>
      </c>
      <c r="F38" s="176"/>
      <c r="G38" s="177">
        <f>ROUND(E38*F38,2)</f>
        <v>0</v>
      </c>
      <c r="H38" s="176"/>
      <c r="I38" s="177">
        <f>ROUND(E38*H38,2)</f>
        <v>0</v>
      </c>
      <c r="J38" s="176"/>
      <c r="K38" s="177">
        <f>ROUND(E38*J38,2)</f>
        <v>0</v>
      </c>
      <c r="L38" s="177">
        <v>21</v>
      </c>
      <c r="M38" s="177">
        <f>G38*(1+L38/100)</f>
        <v>0</v>
      </c>
      <c r="N38" s="177">
        <v>0</v>
      </c>
      <c r="O38" s="177">
        <f>ROUND(E38*N38,2)</f>
        <v>0</v>
      </c>
      <c r="P38" s="177">
        <v>0</v>
      </c>
      <c r="Q38" s="177">
        <f>ROUND(E38*P38,2)</f>
        <v>0</v>
      </c>
      <c r="R38" s="177" t="s">
        <v>159</v>
      </c>
      <c r="S38" s="177" t="s">
        <v>160</v>
      </c>
      <c r="T38" s="178" t="s">
        <v>161</v>
      </c>
      <c r="U38" s="162">
        <v>7.0000000000000007E-2</v>
      </c>
      <c r="V38" s="162">
        <f>ROUND(E38*U38,2)</f>
        <v>28.04</v>
      </c>
      <c r="W38" s="162"/>
      <c r="X38" s="162" t="s">
        <v>162</v>
      </c>
      <c r="Y38" s="153"/>
      <c r="Z38" s="153"/>
      <c r="AA38" s="153"/>
      <c r="AB38" s="153"/>
      <c r="AC38" s="153"/>
      <c r="AD38" s="153"/>
      <c r="AE38" s="153"/>
      <c r="AF38" s="153"/>
      <c r="AG38" s="153" t="s">
        <v>163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2" t="s">
        <v>524</v>
      </c>
      <c r="D39" s="243"/>
      <c r="E39" s="243"/>
      <c r="F39" s="243"/>
      <c r="G39" s="243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165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183" t="s">
        <v>1184</v>
      </c>
      <c r="D40" s="163"/>
      <c r="E40" s="164">
        <v>400.55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178</v>
      </c>
      <c r="AH40" s="153">
        <v>5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4"/>
      <c r="D41" s="245"/>
      <c r="E41" s="245"/>
      <c r="F41" s="245"/>
      <c r="G41" s="245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166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72">
        <v>8</v>
      </c>
      <c r="B42" s="173" t="s">
        <v>526</v>
      </c>
      <c r="C42" s="182" t="s">
        <v>527</v>
      </c>
      <c r="D42" s="174" t="s">
        <v>189</v>
      </c>
      <c r="E42" s="175">
        <v>198.62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7">
        <v>0</v>
      </c>
      <c r="O42" s="177">
        <f>ROUND(E42*N42,2)</f>
        <v>0</v>
      </c>
      <c r="P42" s="177">
        <v>0</v>
      </c>
      <c r="Q42" s="177">
        <f>ROUND(E42*P42,2)</f>
        <v>0</v>
      </c>
      <c r="R42" s="177" t="s">
        <v>159</v>
      </c>
      <c r="S42" s="177" t="s">
        <v>160</v>
      </c>
      <c r="T42" s="178" t="s">
        <v>161</v>
      </c>
      <c r="U42" s="162">
        <v>0.34499999999999997</v>
      </c>
      <c r="V42" s="162">
        <f>ROUND(E42*U42,2)</f>
        <v>68.52</v>
      </c>
      <c r="W42" s="162"/>
      <c r="X42" s="162" t="s">
        <v>162</v>
      </c>
      <c r="Y42" s="153"/>
      <c r="Z42" s="153"/>
      <c r="AA42" s="153"/>
      <c r="AB42" s="153"/>
      <c r="AC42" s="153"/>
      <c r="AD42" s="153"/>
      <c r="AE42" s="153"/>
      <c r="AF42" s="153"/>
      <c r="AG42" s="153" t="s">
        <v>163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2" t="s">
        <v>528</v>
      </c>
      <c r="D43" s="243"/>
      <c r="E43" s="243"/>
      <c r="F43" s="243"/>
      <c r="G43" s="243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165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79" t="str">
        <f>C43</f>
        <v>bez naložení do dopravní nádoby, ale s vyprázdněním dopravní nádoby na hromadu nebo na dopravní prostředek,</v>
      </c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183" t="s">
        <v>1172</v>
      </c>
      <c r="D44" s="163"/>
      <c r="E44" s="164">
        <v>48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178</v>
      </c>
      <c r="AH44" s="153">
        <v>5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183" t="s">
        <v>1176</v>
      </c>
      <c r="D45" s="163"/>
      <c r="E45" s="164">
        <v>150.62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178</v>
      </c>
      <c r="AH45" s="153">
        <v>5</v>
      </c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244"/>
      <c r="D46" s="245"/>
      <c r="E46" s="245"/>
      <c r="F46" s="245"/>
      <c r="G46" s="245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166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72">
        <v>9</v>
      </c>
      <c r="B47" s="173" t="s">
        <v>529</v>
      </c>
      <c r="C47" s="182" t="s">
        <v>530</v>
      </c>
      <c r="D47" s="174" t="s">
        <v>189</v>
      </c>
      <c r="E47" s="175">
        <v>238.63800000000001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 t="s">
        <v>159</v>
      </c>
      <c r="S47" s="177" t="s">
        <v>160</v>
      </c>
      <c r="T47" s="178" t="s">
        <v>161</v>
      </c>
      <c r="U47" s="162">
        <v>7.3999999999999996E-2</v>
      </c>
      <c r="V47" s="162">
        <f>ROUND(E47*U47,2)</f>
        <v>17.66</v>
      </c>
      <c r="W47" s="162"/>
      <c r="X47" s="162" t="s">
        <v>162</v>
      </c>
      <c r="Y47" s="153"/>
      <c r="Z47" s="153"/>
      <c r="AA47" s="153"/>
      <c r="AB47" s="153"/>
      <c r="AC47" s="153"/>
      <c r="AD47" s="153"/>
      <c r="AE47" s="153"/>
      <c r="AF47" s="153"/>
      <c r="AG47" s="153" t="s">
        <v>163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242" t="s">
        <v>201</v>
      </c>
      <c r="D48" s="243"/>
      <c r="E48" s="243"/>
      <c r="F48" s="243"/>
      <c r="G48" s="243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165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183" t="s">
        <v>1185</v>
      </c>
      <c r="D49" s="163"/>
      <c r="E49" s="164">
        <v>198.62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178</v>
      </c>
      <c r="AH49" s="153">
        <v>5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183" t="s">
        <v>1186</v>
      </c>
      <c r="D50" s="163"/>
      <c r="E50" s="164">
        <v>40.018000000000001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178</v>
      </c>
      <c r="AH50" s="153">
        <v>5</v>
      </c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244"/>
      <c r="D51" s="245"/>
      <c r="E51" s="245"/>
      <c r="F51" s="245"/>
      <c r="G51" s="245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166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72">
        <v>10</v>
      </c>
      <c r="B52" s="173" t="s">
        <v>199</v>
      </c>
      <c r="C52" s="182" t="s">
        <v>200</v>
      </c>
      <c r="D52" s="174" t="s">
        <v>189</v>
      </c>
      <c r="E52" s="175">
        <v>158.602</v>
      </c>
      <c r="F52" s="176"/>
      <c r="G52" s="177">
        <f>ROUND(E52*F52,2)</f>
        <v>0</v>
      </c>
      <c r="H52" s="176"/>
      <c r="I52" s="177">
        <f>ROUND(E52*H52,2)</f>
        <v>0</v>
      </c>
      <c r="J52" s="176"/>
      <c r="K52" s="177">
        <f>ROUND(E52*J52,2)</f>
        <v>0</v>
      </c>
      <c r="L52" s="177">
        <v>21</v>
      </c>
      <c r="M52" s="177">
        <f>G52*(1+L52/100)</f>
        <v>0</v>
      </c>
      <c r="N52" s="177">
        <v>0</v>
      </c>
      <c r="O52" s="177">
        <f>ROUND(E52*N52,2)</f>
        <v>0</v>
      </c>
      <c r="P52" s="177">
        <v>0</v>
      </c>
      <c r="Q52" s="177">
        <f>ROUND(E52*P52,2)</f>
        <v>0</v>
      </c>
      <c r="R52" s="177" t="s">
        <v>159</v>
      </c>
      <c r="S52" s="177" t="s">
        <v>160</v>
      </c>
      <c r="T52" s="178" t="s">
        <v>170</v>
      </c>
      <c r="U52" s="162">
        <v>1.0999999999999999E-2</v>
      </c>
      <c r="V52" s="162">
        <f>ROUND(E52*U52,2)</f>
        <v>1.74</v>
      </c>
      <c r="W52" s="162"/>
      <c r="X52" s="162" t="s">
        <v>162</v>
      </c>
      <c r="Y52" s="153"/>
      <c r="Z52" s="153"/>
      <c r="AA52" s="153"/>
      <c r="AB52" s="153"/>
      <c r="AC52" s="153"/>
      <c r="AD52" s="153"/>
      <c r="AE52" s="153"/>
      <c r="AF52" s="153"/>
      <c r="AG52" s="153" t="s">
        <v>163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242" t="s">
        <v>201</v>
      </c>
      <c r="D53" s="243"/>
      <c r="E53" s="243"/>
      <c r="F53" s="243"/>
      <c r="G53" s="243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165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1185</v>
      </c>
      <c r="D54" s="163"/>
      <c r="E54" s="164">
        <v>198.62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5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183" t="s">
        <v>1187</v>
      </c>
      <c r="D55" s="163"/>
      <c r="E55" s="164">
        <v>-40.018000000000001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178</v>
      </c>
      <c r="AH55" s="153">
        <v>5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4"/>
      <c r="D56" s="245"/>
      <c r="E56" s="245"/>
      <c r="F56" s="245"/>
      <c r="G56" s="245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166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ht="33.75" outlineLevel="1" x14ac:dyDescent="0.2">
      <c r="A57" s="172">
        <v>11</v>
      </c>
      <c r="B57" s="173" t="s">
        <v>202</v>
      </c>
      <c r="C57" s="182" t="s">
        <v>203</v>
      </c>
      <c r="D57" s="174" t="s">
        <v>189</v>
      </c>
      <c r="E57" s="175">
        <v>3172.04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7" t="s">
        <v>159</v>
      </c>
      <c r="S57" s="177" t="s">
        <v>160</v>
      </c>
      <c r="T57" s="178" t="s">
        <v>170</v>
      </c>
      <c r="U57" s="162">
        <v>0</v>
      </c>
      <c r="V57" s="162">
        <f>ROUND(E57*U57,2)</f>
        <v>0</v>
      </c>
      <c r="W57" s="162"/>
      <c r="X57" s="162" t="s">
        <v>162</v>
      </c>
      <c r="Y57" s="153"/>
      <c r="Z57" s="153"/>
      <c r="AA57" s="153"/>
      <c r="AB57" s="153"/>
      <c r="AC57" s="153"/>
      <c r="AD57" s="153"/>
      <c r="AE57" s="153"/>
      <c r="AF57" s="153"/>
      <c r="AG57" s="153" t="s">
        <v>163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242" t="s">
        <v>201</v>
      </c>
      <c r="D58" s="243"/>
      <c r="E58" s="243"/>
      <c r="F58" s="243"/>
      <c r="G58" s="243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165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1188</v>
      </c>
      <c r="D59" s="163"/>
      <c r="E59" s="164">
        <v>3172.04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5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244"/>
      <c r="D60" s="245"/>
      <c r="E60" s="245"/>
      <c r="F60" s="245"/>
      <c r="G60" s="245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166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 x14ac:dyDescent="0.2">
      <c r="A61" s="172">
        <v>12</v>
      </c>
      <c r="B61" s="173" t="s">
        <v>290</v>
      </c>
      <c r="C61" s="182" t="s">
        <v>291</v>
      </c>
      <c r="D61" s="174" t="s">
        <v>189</v>
      </c>
      <c r="E61" s="175">
        <v>74.959999999999994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7" t="s">
        <v>159</v>
      </c>
      <c r="S61" s="177" t="s">
        <v>160</v>
      </c>
      <c r="T61" s="178" t="s">
        <v>161</v>
      </c>
      <c r="U61" s="162">
        <v>5.6000000000000001E-2</v>
      </c>
      <c r="V61" s="162">
        <f>ROUND(E61*U61,2)</f>
        <v>4.2</v>
      </c>
      <c r="W61" s="162"/>
      <c r="X61" s="162" t="s">
        <v>162</v>
      </c>
      <c r="Y61" s="153"/>
      <c r="Z61" s="153"/>
      <c r="AA61" s="153"/>
      <c r="AB61" s="153"/>
      <c r="AC61" s="153"/>
      <c r="AD61" s="153"/>
      <c r="AE61" s="153"/>
      <c r="AF61" s="153"/>
      <c r="AG61" s="153" t="s">
        <v>163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242" t="s">
        <v>292</v>
      </c>
      <c r="D62" s="243"/>
      <c r="E62" s="243"/>
      <c r="F62" s="243"/>
      <c r="G62" s="243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165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33.75" outlineLevel="1" x14ac:dyDescent="0.2">
      <c r="A63" s="160"/>
      <c r="B63" s="161"/>
      <c r="C63" s="183" t="s">
        <v>1189</v>
      </c>
      <c r="D63" s="163"/>
      <c r="E63" s="164">
        <v>44.811999999999998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178</v>
      </c>
      <c r="AH63" s="153">
        <v>0</v>
      </c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33.75" outlineLevel="1" x14ac:dyDescent="0.2">
      <c r="A64" s="160"/>
      <c r="B64" s="161"/>
      <c r="C64" s="183" t="s">
        <v>1190</v>
      </c>
      <c r="D64" s="163"/>
      <c r="E64" s="164">
        <v>17.3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178</v>
      </c>
      <c r="AH64" s="153">
        <v>0</v>
      </c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183" t="s">
        <v>1191</v>
      </c>
      <c r="D65" s="163"/>
      <c r="E65" s="164">
        <v>12.848000000000001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178</v>
      </c>
      <c r="AH65" s="153">
        <v>0</v>
      </c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4"/>
      <c r="D66" s="245"/>
      <c r="E66" s="245"/>
      <c r="F66" s="245"/>
      <c r="G66" s="245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166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72">
        <v>13</v>
      </c>
      <c r="B67" s="173" t="s">
        <v>212</v>
      </c>
      <c r="C67" s="182" t="s">
        <v>213</v>
      </c>
      <c r="D67" s="174" t="s">
        <v>189</v>
      </c>
      <c r="E67" s="175">
        <v>158.602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77">
        <v>0</v>
      </c>
      <c r="O67" s="177">
        <f>ROUND(E67*N67,2)</f>
        <v>0</v>
      </c>
      <c r="P67" s="177">
        <v>0</v>
      </c>
      <c r="Q67" s="177">
        <f>ROUND(E67*P67,2)</f>
        <v>0</v>
      </c>
      <c r="R67" s="177" t="s">
        <v>159</v>
      </c>
      <c r="S67" s="177" t="s">
        <v>160</v>
      </c>
      <c r="T67" s="178" t="s">
        <v>161</v>
      </c>
      <c r="U67" s="162">
        <v>8.9999999999999993E-3</v>
      </c>
      <c r="V67" s="162">
        <f>ROUND(E67*U67,2)</f>
        <v>1.43</v>
      </c>
      <c r="W67" s="162"/>
      <c r="X67" s="162" t="s">
        <v>162</v>
      </c>
      <c r="Y67" s="153"/>
      <c r="Z67" s="153"/>
      <c r="AA67" s="153"/>
      <c r="AB67" s="153"/>
      <c r="AC67" s="153"/>
      <c r="AD67" s="153"/>
      <c r="AE67" s="153"/>
      <c r="AF67" s="153"/>
      <c r="AG67" s="153" t="s">
        <v>163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183" t="s">
        <v>1192</v>
      </c>
      <c r="D68" s="163"/>
      <c r="E68" s="164">
        <v>158.602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178</v>
      </c>
      <c r="AH68" s="153">
        <v>5</v>
      </c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244"/>
      <c r="D69" s="245"/>
      <c r="E69" s="245"/>
      <c r="F69" s="245"/>
      <c r="G69" s="245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166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2.5" outlineLevel="1" x14ac:dyDescent="0.2">
      <c r="A70" s="172">
        <v>14</v>
      </c>
      <c r="B70" s="173" t="s">
        <v>536</v>
      </c>
      <c r="C70" s="182" t="s">
        <v>537</v>
      </c>
      <c r="D70" s="174" t="s">
        <v>189</v>
      </c>
      <c r="E70" s="175">
        <v>40.018000000000001</v>
      </c>
      <c r="F70" s="176"/>
      <c r="G70" s="177">
        <f>ROUND(E70*F70,2)</f>
        <v>0</v>
      </c>
      <c r="H70" s="176"/>
      <c r="I70" s="177">
        <f>ROUND(E70*H70,2)</f>
        <v>0</v>
      </c>
      <c r="J70" s="176"/>
      <c r="K70" s="177">
        <f>ROUND(E70*J70,2)</f>
        <v>0</v>
      </c>
      <c r="L70" s="177">
        <v>21</v>
      </c>
      <c r="M70" s="177">
        <f>G70*(1+L70/100)</f>
        <v>0</v>
      </c>
      <c r="N70" s="177">
        <v>0</v>
      </c>
      <c r="O70" s="177">
        <f>ROUND(E70*N70,2)</f>
        <v>0</v>
      </c>
      <c r="P70" s="177">
        <v>0</v>
      </c>
      <c r="Q70" s="177">
        <f>ROUND(E70*P70,2)</f>
        <v>0</v>
      </c>
      <c r="R70" s="177" t="s">
        <v>159</v>
      </c>
      <c r="S70" s="177" t="s">
        <v>160</v>
      </c>
      <c r="T70" s="178" t="s">
        <v>161</v>
      </c>
      <c r="U70" s="162">
        <v>0.20200000000000001</v>
      </c>
      <c r="V70" s="162">
        <f>ROUND(E70*U70,2)</f>
        <v>8.08</v>
      </c>
      <c r="W70" s="162"/>
      <c r="X70" s="162" t="s">
        <v>162</v>
      </c>
      <c r="Y70" s="153"/>
      <c r="Z70" s="153"/>
      <c r="AA70" s="153"/>
      <c r="AB70" s="153"/>
      <c r="AC70" s="153"/>
      <c r="AD70" s="153"/>
      <c r="AE70" s="153"/>
      <c r="AF70" s="153"/>
      <c r="AG70" s="153" t="s">
        <v>163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2" t="s">
        <v>538</v>
      </c>
      <c r="D71" s="243"/>
      <c r="E71" s="243"/>
      <c r="F71" s="243"/>
      <c r="G71" s="243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165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246" t="s">
        <v>539</v>
      </c>
      <c r="D72" s="247"/>
      <c r="E72" s="247"/>
      <c r="F72" s="247"/>
      <c r="G72" s="247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173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183" t="s">
        <v>1172</v>
      </c>
      <c r="D73" s="163"/>
      <c r="E73" s="164">
        <v>48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178</v>
      </c>
      <c r="AH73" s="153">
        <v>5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1176</v>
      </c>
      <c r="D74" s="163"/>
      <c r="E74" s="164">
        <v>150.62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5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183" t="s">
        <v>1193</v>
      </c>
      <c r="D75" s="163"/>
      <c r="E75" s="164">
        <v>-63.802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178</v>
      </c>
      <c r="AH75" s="153">
        <v>5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183" t="s">
        <v>1194</v>
      </c>
      <c r="D76" s="163"/>
      <c r="E76" s="164">
        <v>-19.84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178</v>
      </c>
      <c r="AH76" s="153">
        <v>5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1195</v>
      </c>
      <c r="D77" s="163"/>
      <c r="E77" s="164">
        <v>-74.959999999999994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5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44"/>
      <c r="D78" s="245"/>
      <c r="E78" s="245"/>
      <c r="F78" s="245"/>
      <c r="G78" s="245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166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72">
        <v>15</v>
      </c>
      <c r="B79" s="173" t="s">
        <v>542</v>
      </c>
      <c r="C79" s="182" t="s">
        <v>543</v>
      </c>
      <c r="D79" s="174" t="s">
        <v>189</v>
      </c>
      <c r="E79" s="175">
        <v>63.802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1.7</v>
      </c>
      <c r="O79" s="177">
        <f>ROUND(E79*N79,2)</f>
        <v>108.46</v>
      </c>
      <c r="P79" s="177">
        <v>0</v>
      </c>
      <c r="Q79" s="177">
        <f>ROUND(E79*P79,2)</f>
        <v>0</v>
      </c>
      <c r="R79" s="177" t="s">
        <v>159</v>
      </c>
      <c r="S79" s="177" t="s">
        <v>160</v>
      </c>
      <c r="T79" s="178" t="s">
        <v>161</v>
      </c>
      <c r="U79" s="162">
        <v>1.587</v>
      </c>
      <c r="V79" s="162">
        <f>ROUND(E79*U79,2)</f>
        <v>101.25</v>
      </c>
      <c r="W79" s="162"/>
      <c r="X79" s="162" t="s">
        <v>162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163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60"/>
      <c r="B80" s="161"/>
      <c r="C80" s="242" t="s">
        <v>544</v>
      </c>
      <c r="D80" s="243"/>
      <c r="E80" s="243"/>
      <c r="F80" s="243"/>
      <c r="G80" s="243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165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79" t="str">
        <f>C80</f>
        <v>sypaninou z vhodných hornin tř. 1 - 4 nebo materiálem připraveným podél výkopu ve vzdálenosti do 3 m od jeho kraje, pro jakoukoliv hloubku výkopu a jakoukoliv míru zhutnění,</v>
      </c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1196</v>
      </c>
      <c r="D81" s="163"/>
      <c r="E81" s="164">
        <v>25.696000000000002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0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183" t="s">
        <v>1197</v>
      </c>
      <c r="D82" s="163"/>
      <c r="E82" s="164">
        <v>20.965599999999998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178</v>
      </c>
      <c r="AH82" s="153">
        <v>0</v>
      </c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183" t="s">
        <v>1198</v>
      </c>
      <c r="D83" s="163"/>
      <c r="E83" s="164">
        <v>17.1404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178</v>
      </c>
      <c r="AH83" s="153">
        <v>0</v>
      </c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4"/>
      <c r="D84" s="245"/>
      <c r="E84" s="245"/>
      <c r="F84" s="245"/>
      <c r="G84" s="245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166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72">
        <v>16</v>
      </c>
      <c r="B85" s="173" t="s">
        <v>228</v>
      </c>
      <c r="C85" s="182" t="s">
        <v>229</v>
      </c>
      <c r="D85" s="174" t="s">
        <v>230</v>
      </c>
      <c r="E85" s="175">
        <v>317.20400000000001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7" t="s">
        <v>159</v>
      </c>
      <c r="S85" s="177" t="s">
        <v>160</v>
      </c>
      <c r="T85" s="178" t="s">
        <v>170</v>
      </c>
      <c r="U85" s="162">
        <v>0</v>
      </c>
      <c r="V85" s="162">
        <f>ROUND(E85*U85,2)</f>
        <v>0</v>
      </c>
      <c r="W85" s="162"/>
      <c r="X85" s="162" t="s">
        <v>162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163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183" t="s">
        <v>1199</v>
      </c>
      <c r="D86" s="163"/>
      <c r="E86" s="164">
        <v>317.20400000000001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178</v>
      </c>
      <c r="AH86" s="153">
        <v>5</v>
      </c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244"/>
      <c r="D87" s="245"/>
      <c r="E87" s="245"/>
      <c r="F87" s="245"/>
      <c r="G87" s="245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166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72">
        <v>17</v>
      </c>
      <c r="B88" s="173" t="s">
        <v>1200</v>
      </c>
      <c r="C88" s="182" t="s">
        <v>1201</v>
      </c>
      <c r="D88" s="174" t="s">
        <v>158</v>
      </c>
      <c r="E88" s="175">
        <v>6</v>
      </c>
      <c r="F88" s="176"/>
      <c r="G88" s="177">
        <f>ROUND(E88*F88,2)</f>
        <v>0</v>
      </c>
      <c r="H88" s="176"/>
      <c r="I88" s="177">
        <f>ROUND(E88*H88,2)</f>
        <v>0</v>
      </c>
      <c r="J88" s="176"/>
      <c r="K88" s="177">
        <f>ROUND(E88*J88,2)</f>
        <v>0</v>
      </c>
      <c r="L88" s="177">
        <v>21</v>
      </c>
      <c r="M88" s="177">
        <f>G88*(1+L88/100)</f>
        <v>0</v>
      </c>
      <c r="N88" s="177">
        <v>0</v>
      </c>
      <c r="O88" s="177">
        <f>ROUND(E88*N88,2)</f>
        <v>0</v>
      </c>
      <c r="P88" s="177">
        <v>0</v>
      </c>
      <c r="Q88" s="177">
        <f>ROUND(E88*P88,2)</f>
        <v>0</v>
      </c>
      <c r="R88" s="177"/>
      <c r="S88" s="177" t="s">
        <v>160</v>
      </c>
      <c r="T88" s="178" t="s">
        <v>161</v>
      </c>
      <c r="U88" s="162">
        <v>0.14000000000000001</v>
      </c>
      <c r="V88" s="162">
        <f>ROUND(E88*U88,2)</f>
        <v>0.84</v>
      </c>
      <c r="W88" s="162"/>
      <c r="X88" s="162" t="s">
        <v>162</v>
      </c>
      <c r="Y88" s="153"/>
      <c r="Z88" s="153"/>
      <c r="AA88" s="153"/>
      <c r="AB88" s="153"/>
      <c r="AC88" s="153"/>
      <c r="AD88" s="153"/>
      <c r="AE88" s="153"/>
      <c r="AF88" s="153"/>
      <c r="AG88" s="153" t="s">
        <v>163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248"/>
      <c r="D89" s="249"/>
      <c r="E89" s="249"/>
      <c r="F89" s="249"/>
      <c r="G89" s="249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166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72">
        <v>18</v>
      </c>
      <c r="B90" s="173" t="s">
        <v>1202</v>
      </c>
      <c r="C90" s="182" t="s">
        <v>1203</v>
      </c>
      <c r="D90" s="174" t="s">
        <v>158</v>
      </c>
      <c r="E90" s="175">
        <v>30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7"/>
      <c r="S90" s="177" t="s">
        <v>160</v>
      </c>
      <c r="T90" s="178" t="s">
        <v>161</v>
      </c>
      <c r="U90" s="162">
        <v>0.11</v>
      </c>
      <c r="V90" s="162">
        <f>ROUND(E90*U90,2)</f>
        <v>3.3</v>
      </c>
      <c r="W90" s="162"/>
      <c r="X90" s="162" t="s">
        <v>162</v>
      </c>
      <c r="Y90" s="153"/>
      <c r="Z90" s="153"/>
      <c r="AA90" s="153"/>
      <c r="AB90" s="153"/>
      <c r="AC90" s="153"/>
      <c r="AD90" s="153"/>
      <c r="AE90" s="153"/>
      <c r="AF90" s="153"/>
      <c r="AG90" s="153" t="s">
        <v>163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248"/>
      <c r="D91" s="249"/>
      <c r="E91" s="249"/>
      <c r="F91" s="249"/>
      <c r="G91" s="249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166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22.5" outlineLevel="1" x14ac:dyDescent="0.2">
      <c r="A92" s="172">
        <v>19</v>
      </c>
      <c r="B92" s="173" t="s">
        <v>1204</v>
      </c>
      <c r="C92" s="182" t="s">
        <v>1205</v>
      </c>
      <c r="D92" s="174" t="s">
        <v>158</v>
      </c>
      <c r="E92" s="175">
        <v>6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7">
        <v>5.0000000000000001E-4</v>
      </c>
      <c r="O92" s="177">
        <f>ROUND(E92*N92,2)</f>
        <v>0</v>
      </c>
      <c r="P92" s="177">
        <v>0</v>
      </c>
      <c r="Q92" s="177">
        <f>ROUND(E92*P92,2)</f>
        <v>0</v>
      </c>
      <c r="R92" s="177" t="s">
        <v>331</v>
      </c>
      <c r="S92" s="177" t="s">
        <v>160</v>
      </c>
      <c r="T92" s="178" t="s">
        <v>161</v>
      </c>
      <c r="U92" s="162">
        <v>0</v>
      </c>
      <c r="V92" s="162">
        <f>ROUND(E92*U92,2)</f>
        <v>0</v>
      </c>
      <c r="W92" s="162"/>
      <c r="X92" s="162" t="s">
        <v>332</v>
      </c>
      <c r="Y92" s="153"/>
      <c r="Z92" s="153"/>
      <c r="AA92" s="153"/>
      <c r="AB92" s="153"/>
      <c r="AC92" s="153"/>
      <c r="AD92" s="153"/>
      <c r="AE92" s="153"/>
      <c r="AF92" s="153"/>
      <c r="AG92" s="153" t="s">
        <v>333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248"/>
      <c r="D93" s="249"/>
      <c r="E93" s="249"/>
      <c r="F93" s="249"/>
      <c r="G93" s="249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166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2.5" outlineLevel="1" x14ac:dyDescent="0.2">
      <c r="A94" s="172">
        <v>20</v>
      </c>
      <c r="B94" s="173" t="s">
        <v>1206</v>
      </c>
      <c r="C94" s="182" t="s">
        <v>1207</v>
      </c>
      <c r="D94" s="174" t="s">
        <v>356</v>
      </c>
      <c r="E94" s="175">
        <v>32.450000000000003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7">
        <v>3.1700000000000001E-3</v>
      </c>
      <c r="O94" s="177">
        <f>ROUND(E94*N94,2)</f>
        <v>0.1</v>
      </c>
      <c r="P94" s="177">
        <v>0</v>
      </c>
      <c r="Q94" s="177">
        <f>ROUND(E94*P94,2)</f>
        <v>0</v>
      </c>
      <c r="R94" s="177" t="s">
        <v>331</v>
      </c>
      <c r="S94" s="177" t="s">
        <v>161</v>
      </c>
      <c r="T94" s="178" t="s">
        <v>161</v>
      </c>
      <c r="U94" s="162">
        <v>0</v>
      </c>
      <c r="V94" s="162">
        <f>ROUND(E94*U94,2)</f>
        <v>0</v>
      </c>
      <c r="W94" s="162"/>
      <c r="X94" s="162" t="s">
        <v>332</v>
      </c>
      <c r="Y94" s="153"/>
      <c r="Z94" s="153"/>
      <c r="AA94" s="153"/>
      <c r="AB94" s="153"/>
      <c r="AC94" s="153"/>
      <c r="AD94" s="153"/>
      <c r="AE94" s="153"/>
      <c r="AF94" s="153"/>
      <c r="AG94" s="153" t="s">
        <v>333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183" t="s">
        <v>1208</v>
      </c>
      <c r="D95" s="163"/>
      <c r="E95" s="164">
        <v>32.450000000000003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178</v>
      </c>
      <c r="AH95" s="153">
        <v>5</v>
      </c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244"/>
      <c r="D96" s="245"/>
      <c r="E96" s="245"/>
      <c r="F96" s="245"/>
      <c r="G96" s="245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166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2">
        <v>21</v>
      </c>
      <c r="B97" s="173" t="s">
        <v>559</v>
      </c>
      <c r="C97" s="182" t="s">
        <v>560</v>
      </c>
      <c r="D97" s="174" t="s">
        <v>158</v>
      </c>
      <c r="E97" s="175">
        <v>60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3.0000000000000001E-5</v>
      </c>
      <c r="O97" s="177">
        <f>ROUND(E97*N97,2)</f>
        <v>0</v>
      </c>
      <c r="P97" s="177">
        <v>0</v>
      </c>
      <c r="Q97" s="177">
        <f>ROUND(E97*P97,2)</f>
        <v>0</v>
      </c>
      <c r="R97" s="177"/>
      <c r="S97" s="177" t="s">
        <v>235</v>
      </c>
      <c r="T97" s="178" t="s">
        <v>161</v>
      </c>
      <c r="U97" s="162">
        <v>0</v>
      </c>
      <c r="V97" s="162">
        <f>ROUND(E97*U97,2)</f>
        <v>0</v>
      </c>
      <c r="W97" s="162"/>
      <c r="X97" s="162" t="s">
        <v>332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333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183" t="s">
        <v>1209</v>
      </c>
      <c r="D98" s="163"/>
      <c r="E98" s="164">
        <v>60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178</v>
      </c>
      <c r="AH98" s="153">
        <v>0</v>
      </c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244"/>
      <c r="D99" s="245"/>
      <c r="E99" s="245"/>
      <c r="F99" s="245"/>
      <c r="G99" s="245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166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72">
        <v>22</v>
      </c>
      <c r="B100" s="173" t="s">
        <v>338</v>
      </c>
      <c r="C100" s="182" t="s">
        <v>339</v>
      </c>
      <c r="D100" s="174" t="s">
        <v>230</v>
      </c>
      <c r="E100" s="175">
        <v>134.928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7">
        <v>1</v>
      </c>
      <c r="O100" s="177">
        <f>ROUND(E100*N100,2)</f>
        <v>134.93</v>
      </c>
      <c r="P100" s="177">
        <v>0</v>
      </c>
      <c r="Q100" s="177">
        <f>ROUND(E100*P100,2)</f>
        <v>0</v>
      </c>
      <c r="R100" s="177" t="s">
        <v>331</v>
      </c>
      <c r="S100" s="177" t="s">
        <v>160</v>
      </c>
      <c r="T100" s="178" t="s">
        <v>161</v>
      </c>
      <c r="U100" s="162">
        <v>0</v>
      </c>
      <c r="V100" s="162">
        <f>ROUND(E100*U100,2)</f>
        <v>0</v>
      </c>
      <c r="W100" s="162"/>
      <c r="X100" s="162" t="s">
        <v>332</v>
      </c>
      <c r="Y100" s="153"/>
      <c r="Z100" s="153"/>
      <c r="AA100" s="153"/>
      <c r="AB100" s="153"/>
      <c r="AC100" s="153"/>
      <c r="AD100" s="153"/>
      <c r="AE100" s="153"/>
      <c r="AF100" s="153"/>
      <c r="AG100" s="153" t="s">
        <v>333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60"/>
      <c r="B101" s="161"/>
      <c r="C101" s="183" t="s">
        <v>1210</v>
      </c>
      <c r="D101" s="163"/>
      <c r="E101" s="164">
        <v>134.928</v>
      </c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178</v>
      </c>
      <c r="AH101" s="153">
        <v>5</v>
      </c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60"/>
      <c r="B102" s="161"/>
      <c r="C102" s="244"/>
      <c r="D102" s="245"/>
      <c r="E102" s="245"/>
      <c r="F102" s="245"/>
      <c r="G102" s="245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166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x14ac:dyDescent="0.2">
      <c r="A103" s="166" t="s">
        <v>154</v>
      </c>
      <c r="B103" s="167" t="s">
        <v>102</v>
      </c>
      <c r="C103" s="181" t="s">
        <v>103</v>
      </c>
      <c r="D103" s="168"/>
      <c r="E103" s="169"/>
      <c r="F103" s="170"/>
      <c r="G103" s="170">
        <f>SUMIF(AG104:AG120,"&lt;&gt;NOR",G104:G120)</f>
        <v>0</v>
      </c>
      <c r="H103" s="170"/>
      <c r="I103" s="170">
        <f>SUM(I104:I120)</f>
        <v>0</v>
      </c>
      <c r="J103" s="170"/>
      <c r="K103" s="170">
        <f>SUM(K104:K120)</f>
        <v>0</v>
      </c>
      <c r="L103" s="170"/>
      <c r="M103" s="170">
        <f>SUM(M104:M120)</f>
        <v>0</v>
      </c>
      <c r="N103" s="170"/>
      <c r="O103" s="170">
        <f>SUM(O104:O120)</f>
        <v>38.340000000000003</v>
      </c>
      <c r="P103" s="170"/>
      <c r="Q103" s="170">
        <f>SUM(Q104:Q120)</f>
        <v>0</v>
      </c>
      <c r="R103" s="170"/>
      <c r="S103" s="170"/>
      <c r="T103" s="171"/>
      <c r="U103" s="165"/>
      <c r="V103" s="165">
        <f>SUM(V104:V120)</f>
        <v>43.6</v>
      </c>
      <c r="W103" s="165"/>
      <c r="X103" s="165"/>
      <c r="AG103" t="s">
        <v>155</v>
      </c>
    </row>
    <row r="104" spans="1:60" outlineLevel="1" x14ac:dyDescent="0.2">
      <c r="A104" s="172">
        <v>23</v>
      </c>
      <c r="B104" s="173" t="s">
        <v>349</v>
      </c>
      <c r="C104" s="182" t="s">
        <v>350</v>
      </c>
      <c r="D104" s="174" t="s">
        <v>189</v>
      </c>
      <c r="E104" s="175">
        <v>19.84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1.9205000000000001</v>
      </c>
      <c r="O104" s="177">
        <f>ROUND(E104*N104,2)</f>
        <v>38.1</v>
      </c>
      <c r="P104" s="177">
        <v>0</v>
      </c>
      <c r="Q104" s="177">
        <f>ROUND(E104*P104,2)</f>
        <v>0</v>
      </c>
      <c r="R104" s="177" t="s">
        <v>345</v>
      </c>
      <c r="S104" s="177" t="s">
        <v>160</v>
      </c>
      <c r="T104" s="178" t="s">
        <v>161</v>
      </c>
      <c r="U104" s="162">
        <v>0.76</v>
      </c>
      <c r="V104" s="162">
        <f>ROUND(E104*U104,2)</f>
        <v>15.08</v>
      </c>
      <c r="W104" s="162"/>
      <c r="X104" s="162" t="s">
        <v>162</v>
      </c>
      <c r="Y104" s="153"/>
      <c r="Z104" s="153"/>
      <c r="AA104" s="153"/>
      <c r="AB104" s="153"/>
      <c r="AC104" s="153"/>
      <c r="AD104" s="153"/>
      <c r="AE104" s="153"/>
      <c r="AF104" s="153"/>
      <c r="AG104" s="153" t="s">
        <v>163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60"/>
      <c r="B105" s="161"/>
      <c r="C105" s="242" t="s">
        <v>351</v>
      </c>
      <c r="D105" s="243"/>
      <c r="E105" s="243"/>
      <c r="F105" s="243"/>
      <c r="G105" s="243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165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1211</v>
      </c>
      <c r="D106" s="163"/>
      <c r="E106" s="164">
        <v>19.84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0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4"/>
      <c r="D107" s="245"/>
      <c r="E107" s="245"/>
      <c r="F107" s="245"/>
      <c r="G107" s="245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 x14ac:dyDescent="0.2">
      <c r="A108" s="172">
        <v>24</v>
      </c>
      <c r="B108" s="173" t="s">
        <v>354</v>
      </c>
      <c r="C108" s="182" t="s">
        <v>355</v>
      </c>
      <c r="D108" s="174" t="s">
        <v>356</v>
      </c>
      <c r="E108" s="175">
        <v>248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0</v>
      </c>
      <c r="O108" s="177">
        <f>ROUND(E108*N108,2)</f>
        <v>0</v>
      </c>
      <c r="P108" s="177">
        <v>0</v>
      </c>
      <c r="Q108" s="177">
        <f>ROUND(E108*P108,2)</f>
        <v>0</v>
      </c>
      <c r="R108" s="177" t="s">
        <v>357</v>
      </c>
      <c r="S108" s="177" t="s">
        <v>160</v>
      </c>
      <c r="T108" s="178" t="s">
        <v>161</v>
      </c>
      <c r="U108" s="162">
        <v>5.5E-2</v>
      </c>
      <c r="V108" s="162">
        <f>ROUND(E108*U108,2)</f>
        <v>13.64</v>
      </c>
      <c r="W108" s="162"/>
      <c r="X108" s="162" t="s">
        <v>162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163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183" t="s">
        <v>1212</v>
      </c>
      <c r="D109" s="163"/>
      <c r="E109" s="164">
        <v>248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178</v>
      </c>
      <c r="AH109" s="153">
        <v>0</v>
      </c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244"/>
      <c r="D110" s="245"/>
      <c r="E110" s="245"/>
      <c r="F110" s="245"/>
      <c r="G110" s="245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166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72">
        <v>25</v>
      </c>
      <c r="B111" s="173" t="s">
        <v>564</v>
      </c>
      <c r="C111" s="182" t="s">
        <v>565</v>
      </c>
      <c r="D111" s="174" t="s">
        <v>221</v>
      </c>
      <c r="E111" s="175">
        <v>198.4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7">
        <v>1.8000000000000001E-4</v>
      </c>
      <c r="O111" s="177">
        <f>ROUND(E111*N111,2)</f>
        <v>0.04</v>
      </c>
      <c r="P111" s="177">
        <v>0</v>
      </c>
      <c r="Q111" s="177">
        <f>ROUND(E111*P111,2)</f>
        <v>0</v>
      </c>
      <c r="R111" s="177" t="s">
        <v>345</v>
      </c>
      <c r="S111" s="177" t="s">
        <v>160</v>
      </c>
      <c r="T111" s="178" t="s">
        <v>161</v>
      </c>
      <c r="U111" s="162">
        <v>7.4999999999999997E-2</v>
      </c>
      <c r="V111" s="162">
        <f>ROUND(E111*U111,2)</f>
        <v>14.88</v>
      </c>
      <c r="W111" s="162"/>
      <c r="X111" s="162" t="s">
        <v>162</v>
      </c>
      <c r="Y111" s="153"/>
      <c r="Z111" s="153"/>
      <c r="AA111" s="153"/>
      <c r="AB111" s="153"/>
      <c r="AC111" s="153"/>
      <c r="AD111" s="153"/>
      <c r="AE111" s="153"/>
      <c r="AF111" s="153"/>
      <c r="AG111" s="153" t="s">
        <v>163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242" t="s">
        <v>566</v>
      </c>
      <c r="D112" s="243"/>
      <c r="E112" s="243"/>
      <c r="F112" s="243"/>
      <c r="G112" s="243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165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1213</v>
      </c>
      <c r="D113" s="163"/>
      <c r="E113" s="164">
        <v>198.4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5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244"/>
      <c r="D114" s="245"/>
      <c r="E114" s="245"/>
      <c r="F114" s="245"/>
      <c r="G114" s="245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166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72">
        <v>26</v>
      </c>
      <c r="B115" s="173" t="s">
        <v>360</v>
      </c>
      <c r="C115" s="182" t="s">
        <v>361</v>
      </c>
      <c r="D115" s="174" t="s">
        <v>356</v>
      </c>
      <c r="E115" s="175">
        <v>272.8</v>
      </c>
      <c r="F115" s="176"/>
      <c r="G115" s="177">
        <f>ROUND(E115*F115,2)</f>
        <v>0</v>
      </c>
      <c r="H115" s="176"/>
      <c r="I115" s="177">
        <f>ROUND(E115*H115,2)</f>
        <v>0</v>
      </c>
      <c r="J115" s="176"/>
      <c r="K115" s="177">
        <f>ROUND(E115*J115,2)</f>
        <v>0</v>
      </c>
      <c r="L115" s="177">
        <v>21</v>
      </c>
      <c r="M115" s="177">
        <f>G115*(1+L115/100)</f>
        <v>0</v>
      </c>
      <c r="N115" s="177">
        <v>4.8000000000000001E-4</v>
      </c>
      <c r="O115" s="177">
        <f>ROUND(E115*N115,2)</f>
        <v>0.13</v>
      </c>
      <c r="P115" s="177">
        <v>0</v>
      </c>
      <c r="Q115" s="177">
        <f>ROUND(E115*P115,2)</f>
        <v>0</v>
      </c>
      <c r="R115" s="177" t="s">
        <v>331</v>
      </c>
      <c r="S115" s="177" t="s">
        <v>160</v>
      </c>
      <c r="T115" s="178" t="s">
        <v>161</v>
      </c>
      <c r="U115" s="162">
        <v>0</v>
      </c>
      <c r="V115" s="162">
        <f>ROUND(E115*U115,2)</f>
        <v>0</v>
      </c>
      <c r="W115" s="162"/>
      <c r="X115" s="162" t="s">
        <v>332</v>
      </c>
      <c r="Y115" s="153"/>
      <c r="Z115" s="153"/>
      <c r="AA115" s="153"/>
      <c r="AB115" s="153"/>
      <c r="AC115" s="153"/>
      <c r="AD115" s="153"/>
      <c r="AE115" s="153"/>
      <c r="AF115" s="153"/>
      <c r="AG115" s="153" t="s">
        <v>333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183" t="s">
        <v>1214</v>
      </c>
      <c r="D116" s="163"/>
      <c r="E116" s="164">
        <v>272.8</v>
      </c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178</v>
      </c>
      <c r="AH116" s="153">
        <v>5</v>
      </c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244"/>
      <c r="D117" s="245"/>
      <c r="E117" s="245"/>
      <c r="F117" s="245"/>
      <c r="G117" s="245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166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ht="22.5" outlineLevel="1" x14ac:dyDescent="0.2">
      <c r="A118" s="172">
        <v>27</v>
      </c>
      <c r="B118" s="173" t="s">
        <v>569</v>
      </c>
      <c r="C118" s="182" t="s">
        <v>570</v>
      </c>
      <c r="D118" s="174" t="s">
        <v>221</v>
      </c>
      <c r="E118" s="175">
        <v>218.24</v>
      </c>
      <c r="F118" s="176"/>
      <c r="G118" s="177">
        <f>ROUND(E118*F118,2)</f>
        <v>0</v>
      </c>
      <c r="H118" s="176"/>
      <c r="I118" s="177">
        <f>ROUND(E118*H118,2)</f>
        <v>0</v>
      </c>
      <c r="J118" s="176"/>
      <c r="K118" s="177">
        <f>ROUND(E118*J118,2)</f>
        <v>0</v>
      </c>
      <c r="L118" s="177">
        <v>21</v>
      </c>
      <c r="M118" s="177">
        <f>G118*(1+L118/100)</f>
        <v>0</v>
      </c>
      <c r="N118" s="177">
        <v>2.9999999999999997E-4</v>
      </c>
      <c r="O118" s="177">
        <f>ROUND(E118*N118,2)</f>
        <v>7.0000000000000007E-2</v>
      </c>
      <c r="P118" s="177">
        <v>0</v>
      </c>
      <c r="Q118" s="177">
        <f>ROUND(E118*P118,2)</f>
        <v>0</v>
      </c>
      <c r="R118" s="177" t="s">
        <v>331</v>
      </c>
      <c r="S118" s="177" t="s">
        <v>160</v>
      </c>
      <c r="T118" s="178" t="s">
        <v>161</v>
      </c>
      <c r="U118" s="162">
        <v>0</v>
      </c>
      <c r="V118" s="162">
        <f>ROUND(E118*U118,2)</f>
        <v>0</v>
      </c>
      <c r="W118" s="162"/>
      <c r="X118" s="162" t="s">
        <v>332</v>
      </c>
      <c r="Y118" s="153"/>
      <c r="Z118" s="153"/>
      <c r="AA118" s="153"/>
      <c r="AB118" s="153"/>
      <c r="AC118" s="153"/>
      <c r="AD118" s="153"/>
      <c r="AE118" s="153"/>
      <c r="AF118" s="153"/>
      <c r="AG118" s="153" t="s">
        <v>333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1215</v>
      </c>
      <c r="D119" s="163"/>
      <c r="E119" s="164">
        <v>218.24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5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244"/>
      <c r="D120" s="245"/>
      <c r="E120" s="245"/>
      <c r="F120" s="245"/>
      <c r="G120" s="245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166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x14ac:dyDescent="0.2">
      <c r="A121" s="166" t="s">
        <v>154</v>
      </c>
      <c r="B121" s="167" t="s">
        <v>110</v>
      </c>
      <c r="C121" s="181" t="s">
        <v>111</v>
      </c>
      <c r="D121" s="168"/>
      <c r="E121" s="169"/>
      <c r="F121" s="170"/>
      <c r="G121" s="170">
        <f>SUMIF(AG122:AG163,"&lt;&gt;NOR",G122:G163)</f>
        <v>0</v>
      </c>
      <c r="H121" s="170"/>
      <c r="I121" s="170">
        <f>SUM(I122:I163)</f>
        <v>0</v>
      </c>
      <c r="J121" s="170"/>
      <c r="K121" s="170">
        <f>SUM(K122:K163)</f>
        <v>0</v>
      </c>
      <c r="L121" s="170"/>
      <c r="M121" s="170">
        <f>SUM(M122:M163)</f>
        <v>0</v>
      </c>
      <c r="N121" s="170"/>
      <c r="O121" s="170">
        <f>SUM(O122:O163)</f>
        <v>0.41000000000000003</v>
      </c>
      <c r="P121" s="170"/>
      <c r="Q121" s="170">
        <f>SUM(Q122:Q163)</f>
        <v>0</v>
      </c>
      <c r="R121" s="170"/>
      <c r="S121" s="170"/>
      <c r="T121" s="171"/>
      <c r="U121" s="165"/>
      <c r="V121" s="165">
        <f>SUM(V122:V163)</f>
        <v>51.120000000000005</v>
      </c>
      <c r="W121" s="165"/>
      <c r="X121" s="165"/>
      <c r="AG121" t="s">
        <v>155</v>
      </c>
    </row>
    <row r="122" spans="1:60" ht="22.5" outlineLevel="1" x14ac:dyDescent="0.2">
      <c r="A122" s="172">
        <v>28</v>
      </c>
      <c r="B122" s="173" t="s">
        <v>798</v>
      </c>
      <c r="C122" s="182" t="s">
        <v>799</v>
      </c>
      <c r="D122" s="174" t="s">
        <v>356</v>
      </c>
      <c r="E122" s="175">
        <v>248</v>
      </c>
      <c r="F122" s="176"/>
      <c r="G122" s="177">
        <f>ROUND(E122*F122,2)</f>
        <v>0</v>
      </c>
      <c r="H122" s="176"/>
      <c r="I122" s="177">
        <f>ROUND(E122*H122,2)</f>
        <v>0</v>
      </c>
      <c r="J122" s="176"/>
      <c r="K122" s="177">
        <f>ROUND(E122*J122,2)</f>
        <v>0</v>
      </c>
      <c r="L122" s="177">
        <v>21</v>
      </c>
      <c r="M122" s="177">
        <f>G122*(1+L122/100)</f>
        <v>0</v>
      </c>
      <c r="N122" s="177">
        <v>0</v>
      </c>
      <c r="O122" s="177">
        <f>ROUND(E122*N122,2)</f>
        <v>0</v>
      </c>
      <c r="P122" s="177">
        <v>0</v>
      </c>
      <c r="Q122" s="177">
        <f>ROUND(E122*P122,2)</f>
        <v>0</v>
      </c>
      <c r="R122" s="177" t="s">
        <v>357</v>
      </c>
      <c r="S122" s="177" t="s">
        <v>160</v>
      </c>
      <c r="T122" s="178" t="s">
        <v>161</v>
      </c>
      <c r="U122" s="162">
        <v>5.3999999999999999E-2</v>
      </c>
      <c r="V122" s="162">
        <f>ROUND(E122*U122,2)</f>
        <v>13.39</v>
      </c>
      <c r="W122" s="162"/>
      <c r="X122" s="162" t="s">
        <v>162</v>
      </c>
      <c r="Y122" s="153"/>
      <c r="Z122" s="153"/>
      <c r="AA122" s="153"/>
      <c r="AB122" s="153"/>
      <c r="AC122" s="153"/>
      <c r="AD122" s="153"/>
      <c r="AE122" s="153"/>
      <c r="AF122" s="153"/>
      <c r="AG122" s="153" t="s">
        <v>163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242" t="s">
        <v>574</v>
      </c>
      <c r="D123" s="243"/>
      <c r="E123" s="243"/>
      <c r="F123" s="243"/>
      <c r="G123" s="243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165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244"/>
      <c r="D124" s="245"/>
      <c r="E124" s="245"/>
      <c r="F124" s="245"/>
      <c r="G124" s="245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72">
        <v>29</v>
      </c>
      <c r="B125" s="173" t="s">
        <v>1216</v>
      </c>
      <c r="C125" s="182" t="s">
        <v>1217</v>
      </c>
      <c r="D125" s="174" t="s">
        <v>158</v>
      </c>
      <c r="E125" s="175">
        <v>25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0</v>
      </c>
      <c r="O125" s="177">
        <f>ROUND(E125*N125,2)</f>
        <v>0</v>
      </c>
      <c r="P125" s="177">
        <v>0</v>
      </c>
      <c r="Q125" s="177">
        <f>ROUND(E125*P125,2)</f>
        <v>0</v>
      </c>
      <c r="R125" s="177" t="s">
        <v>357</v>
      </c>
      <c r="S125" s="177" t="s">
        <v>160</v>
      </c>
      <c r="T125" s="178" t="s">
        <v>170</v>
      </c>
      <c r="U125" s="162">
        <v>0.21648000000000001</v>
      </c>
      <c r="V125" s="162">
        <f>ROUND(E125*U125,2)</f>
        <v>5.41</v>
      </c>
      <c r="W125" s="162"/>
      <c r="X125" s="162" t="s">
        <v>162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163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42" t="s">
        <v>574</v>
      </c>
      <c r="D126" s="243"/>
      <c r="E126" s="243"/>
      <c r="F126" s="243"/>
      <c r="G126" s="243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165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60"/>
      <c r="B127" s="161"/>
      <c r="C127" s="244"/>
      <c r="D127" s="245"/>
      <c r="E127" s="245"/>
      <c r="F127" s="245"/>
      <c r="G127" s="245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166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22.5" outlineLevel="1" x14ac:dyDescent="0.2">
      <c r="A128" s="172">
        <v>30</v>
      </c>
      <c r="B128" s="173" t="s">
        <v>614</v>
      </c>
      <c r="C128" s="182" t="s">
        <v>615</v>
      </c>
      <c r="D128" s="174" t="s">
        <v>158</v>
      </c>
      <c r="E128" s="175">
        <v>6</v>
      </c>
      <c r="F128" s="176"/>
      <c r="G128" s="177">
        <f>ROUND(E128*F128,2)</f>
        <v>0</v>
      </c>
      <c r="H128" s="176"/>
      <c r="I128" s="177">
        <f>ROUND(E128*H128,2)</f>
        <v>0</v>
      </c>
      <c r="J128" s="176"/>
      <c r="K128" s="177">
        <f>ROUND(E128*J128,2)</f>
        <v>0</v>
      </c>
      <c r="L128" s="177">
        <v>21</v>
      </c>
      <c r="M128" s="177">
        <f>G128*(1+L128/100)</f>
        <v>0</v>
      </c>
      <c r="N128" s="177">
        <v>1.6000000000000001E-4</v>
      </c>
      <c r="O128" s="177">
        <f>ROUND(E128*N128,2)</f>
        <v>0</v>
      </c>
      <c r="P128" s="177">
        <v>0</v>
      </c>
      <c r="Q128" s="177">
        <f>ROUND(E128*P128,2)</f>
        <v>0</v>
      </c>
      <c r="R128" s="177" t="s">
        <v>357</v>
      </c>
      <c r="S128" s="177" t="s">
        <v>160</v>
      </c>
      <c r="T128" s="178" t="s">
        <v>236</v>
      </c>
      <c r="U128" s="162">
        <v>0.40300000000000002</v>
      </c>
      <c r="V128" s="162">
        <f>ROUND(E128*U128,2)</f>
        <v>2.42</v>
      </c>
      <c r="W128" s="162"/>
      <c r="X128" s="162" t="s">
        <v>162</v>
      </c>
      <c r="Y128" s="153"/>
      <c r="Z128" s="153"/>
      <c r="AA128" s="153"/>
      <c r="AB128" s="153"/>
      <c r="AC128" s="153"/>
      <c r="AD128" s="153"/>
      <c r="AE128" s="153"/>
      <c r="AF128" s="153"/>
      <c r="AG128" s="153" t="s">
        <v>583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250" t="s">
        <v>615</v>
      </c>
      <c r="D129" s="251"/>
      <c r="E129" s="251"/>
      <c r="F129" s="251"/>
      <c r="G129" s="251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173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6" t="s">
        <v>585</v>
      </c>
      <c r="D130" s="247"/>
      <c r="E130" s="247"/>
      <c r="F130" s="247"/>
      <c r="G130" s="247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173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246" t="s">
        <v>616</v>
      </c>
      <c r="D131" s="247"/>
      <c r="E131" s="247"/>
      <c r="F131" s="247"/>
      <c r="G131" s="247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173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6" t="s">
        <v>617</v>
      </c>
      <c r="D132" s="247"/>
      <c r="E132" s="247"/>
      <c r="F132" s="247"/>
      <c r="G132" s="247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173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22.5" outlineLevel="1" x14ac:dyDescent="0.2">
      <c r="A133" s="160"/>
      <c r="B133" s="161"/>
      <c r="C133" s="246" t="s">
        <v>618</v>
      </c>
      <c r="D133" s="247"/>
      <c r="E133" s="247"/>
      <c r="F133" s="247"/>
      <c r="G133" s="247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3"/>
      <c r="Z133" s="153"/>
      <c r="AA133" s="153"/>
      <c r="AB133" s="153"/>
      <c r="AC133" s="153"/>
      <c r="AD133" s="153"/>
      <c r="AE133" s="153"/>
      <c r="AF133" s="153"/>
      <c r="AG133" s="153" t="s">
        <v>173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79" t="str">
        <f>C133</f>
        <v>3. V ceně -3111 nejsou započteny náklady na zemní práce a na dodání sloupků (betonových nebo ocelových s betonovými patkami); sloupky se oceňují ve specifikaci.</v>
      </c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60"/>
      <c r="B134" s="161"/>
      <c r="C134" s="244"/>
      <c r="D134" s="245"/>
      <c r="E134" s="245"/>
      <c r="F134" s="245"/>
      <c r="G134" s="245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166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72">
        <v>31</v>
      </c>
      <c r="B135" s="173" t="s">
        <v>1218</v>
      </c>
      <c r="C135" s="182" t="s">
        <v>1219</v>
      </c>
      <c r="D135" s="174" t="s">
        <v>356</v>
      </c>
      <c r="E135" s="175">
        <v>248</v>
      </c>
      <c r="F135" s="176"/>
      <c r="G135" s="177">
        <f>ROUND(E135*F135,2)</f>
        <v>0</v>
      </c>
      <c r="H135" s="176"/>
      <c r="I135" s="177">
        <f>ROUND(E135*H135,2)</f>
        <v>0</v>
      </c>
      <c r="J135" s="176"/>
      <c r="K135" s="177">
        <f>ROUND(E135*J135,2)</f>
        <v>0</v>
      </c>
      <c r="L135" s="177">
        <v>21</v>
      </c>
      <c r="M135" s="177">
        <f>G135*(1+L135/100)</f>
        <v>0</v>
      </c>
      <c r="N135" s="177">
        <v>4.0000000000000003E-5</v>
      </c>
      <c r="O135" s="177">
        <f>ROUND(E135*N135,2)</f>
        <v>0.01</v>
      </c>
      <c r="P135" s="177">
        <v>0</v>
      </c>
      <c r="Q135" s="177">
        <f>ROUND(E135*P135,2)</f>
        <v>0</v>
      </c>
      <c r="R135" s="177" t="s">
        <v>357</v>
      </c>
      <c r="S135" s="177" t="s">
        <v>160</v>
      </c>
      <c r="T135" s="178" t="s">
        <v>161</v>
      </c>
      <c r="U135" s="162">
        <v>3.4000000000000002E-2</v>
      </c>
      <c r="V135" s="162">
        <f>ROUND(E135*U135,2)</f>
        <v>8.43</v>
      </c>
      <c r="W135" s="162"/>
      <c r="X135" s="162" t="s">
        <v>162</v>
      </c>
      <c r="Y135" s="153"/>
      <c r="Z135" s="153"/>
      <c r="AA135" s="153"/>
      <c r="AB135" s="153"/>
      <c r="AC135" s="153"/>
      <c r="AD135" s="153"/>
      <c r="AE135" s="153"/>
      <c r="AF135" s="153"/>
      <c r="AG135" s="153" t="s">
        <v>163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183" t="s">
        <v>1220</v>
      </c>
      <c r="D136" s="163"/>
      <c r="E136" s="164">
        <v>248</v>
      </c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178</v>
      </c>
      <c r="AH136" s="153">
        <v>5</v>
      </c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60"/>
      <c r="B137" s="161"/>
      <c r="C137" s="244"/>
      <c r="D137" s="245"/>
      <c r="E137" s="245"/>
      <c r="F137" s="245"/>
      <c r="G137" s="245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166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72">
        <v>32</v>
      </c>
      <c r="B138" s="173" t="s">
        <v>1221</v>
      </c>
      <c r="C138" s="182" t="s">
        <v>1222</v>
      </c>
      <c r="D138" s="174" t="s">
        <v>356</v>
      </c>
      <c r="E138" s="175">
        <v>248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7">
        <v>6.0000000000000002E-5</v>
      </c>
      <c r="O138" s="177">
        <f>ROUND(E138*N138,2)</f>
        <v>0.01</v>
      </c>
      <c r="P138" s="177">
        <v>0</v>
      </c>
      <c r="Q138" s="177">
        <f>ROUND(E138*P138,2)</f>
        <v>0</v>
      </c>
      <c r="R138" s="177"/>
      <c r="S138" s="177" t="s">
        <v>160</v>
      </c>
      <c r="T138" s="178" t="s">
        <v>161</v>
      </c>
      <c r="U138" s="162">
        <v>2.5999999999999999E-2</v>
      </c>
      <c r="V138" s="162">
        <f>ROUND(E138*U138,2)</f>
        <v>6.45</v>
      </c>
      <c r="W138" s="162"/>
      <c r="X138" s="162" t="s">
        <v>162</v>
      </c>
      <c r="Y138" s="153"/>
      <c r="Z138" s="153"/>
      <c r="AA138" s="153"/>
      <c r="AB138" s="153"/>
      <c r="AC138" s="153"/>
      <c r="AD138" s="153"/>
      <c r="AE138" s="153"/>
      <c r="AF138" s="153"/>
      <c r="AG138" s="153" t="s">
        <v>163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183" t="s">
        <v>1220</v>
      </c>
      <c r="D139" s="163"/>
      <c r="E139" s="164">
        <v>248</v>
      </c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178</v>
      </c>
      <c r="AH139" s="153">
        <v>5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244"/>
      <c r="D140" s="245"/>
      <c r="E140" s="245"/>
      <c r="F140" s="245"/>
      <c r="G140" s="245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166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72">
        <v>33</v>
      </c>
      <c r="B141" s="173" t="s">
        <v>628</v>
      </c>
      <c r="C141" s="182" t="s">
        <v>1223</v>
      </c>
      <c r="D141" s="174" t="s">
        <v>158</v>
      </c>
      <c r="E141" s="175">
        <v>3</v>
      </c>
      <c r="F141" s="176"/>
      <c r="G141" s="177">
        <f>ROUND(E141*F141,2)</f>
        <v>0</v>
      </c>
      <c r="H141" s="176"/>
      <c r="I141" s="177">
        <f>ROUND(E141*H141,2)</f>
        <v>0</v>
      </c>
      <c r="J141" s="176"/>
      <c r="K141" s="177">
        <f>ROUND(E141*J141,2)</f>
        <v>0</v>
      </c>
      <c r="L141" s="177">
        <v>21</v>
      </c>
      <c r="M141" s="177">
        <f>G141*(1+L141/100)</f>
        <v>0</v>
      </c>
      <c r="N141" s="177">
        <v>4.2000000000000002E-4</v>
      </c>
      <c r="O141" s="177">
        <f>ROUND(E141*N141,2)</f>
        <v>0</v>
      </c>
      <c r="P141" s="177">
        <v>0</v>
      </c>
      <c r="Q141" s="177">
        <f>ROUND(E141*P141,2)</f>
        <v>0</v>
      </c>
      <c r="R141" s="177"/>
      <c r="S141" s="177" t="s">
        <v>235</v>
      </c>
      <c r="T141" s="178" t="s">
        <v>236</v>
      </c>
      <c r="U141" s="162">
        <v>1.7</v>
      </c>
      <c r="V141" s="162">
        <f>ROUND(E141*U141,2)</f>
        <v>5.0999999999999996</v>
      </c>
      <c r="W141" s="162"/>
      <c r="X141" s="162" t="s">
        <v>162</v>
      </c>
      <c r="Y141" s="153"/>
      <c r="Z141" s="153"/>
      <c r="AA141" s="153"/>
      <c r="AB141" s="153"/>
      <c r="AC141" s="153"/>
      <c r="AD141" s="153"/>
      <c r="AE141" s="153"/>
      <c r="AF141" s="153"/>
      <c r="AG141" s="153" t="s">
        <v>163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248"/>
      <c r="D142" s="249"/>
      <c r="E142" s="249"/>
      <c r="F142" s="249"/>
      <c r="G142" s="249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166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72">
        <v>34</v>
      </c>
      <c r="B143" s="173" t="s">
        <v>1224</v>
      </c>
      <c r="C143" s="182" t="s">
        <v>1225</v>
      </c>
      <c r="D143" s="174" t="s">
        <v>356</v>
      </c>
      <c r="E143" s="175">
        <v>248</v>
      </c>
      <c r="F143" s="176"/>
      <c r="G143" s="177">
        <f>ROUND(E143*F143,2)</f>
        <v>0</v>
      </c>
      <c r="H143" s="176"/>
      <c r="I143" s="177">
        <f>ROUND(E143*H143,2)</f>
        <v>0</v>
      </c>
      <c r="J143" s="176"/>
      <c r="K143" s="177">
        <f>ROUND(E143*J143,2)</f>
        <v>0</v>
      </c>
      <c r="L143" s="177">
        <v>21</v>
      </c>
      <c r="M143" s="177">
        <f>G143*(1+L143/100)</f>
        <v>0</v>
      </c>
      <c r="N143" s="177">
        <v>0</v>
      </c>
      <c r="O143" s="177">
        <f>ROUND(E143*N143,2)</f>
        <v>0</v>
      </c>
      <c r="P143" s="177">
        <v>0</v>
      </c>
      <c r="Q143" s="177">
        <f>ROUND(E143*P143,2)</f>
        <v>0</v>
      </c>
      <c r="R143" s="177"/>
      <c r="S143" s="177" t="s">
        <v>235</v>
      </c>
      <c r="T143" s="178" t="s">
        <v>161</v>
      </c>
      <c r="U143" s="162">
        <v>0.04</v>
      </c>
      <c r="V143" s="162">
        <f>ROUND(E143*U143,2)</f>
        <v>9.92</v>
      </c>
      <c r="W143" s="162"/>
      <c r="X143" s="162" t="s">
        <v>162</v>
      </c>
      <c r="Y143" s="153"/>
      <c r="Z143" s="153"/>
      <c r="AA143" s="153"/>
      <c r="AB143" s="153"/>
      <c r="AC143" s="153"/>
      <c r="AD143" s="153"/>
      <c r="AE143" s="153"/>
      <c r="AF143" s="153"/>
      <c r="AG143" s="153" t="s">
        <v>163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183" t="s">
        <v>1220</v>
      </c>
      <c r="D144" s="163"/>
      <c r="E144" s="164">
        <v>248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178</v>
      </c>
      <c r="AH144" s="153">
        <v>5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60"/>
      <c r="B145" s="161"/>
      <c r="C145" s="244"/>
      <c r="D145" s="245"/>
      <c r="E145" s="245"/>
      <c r="F145" s="245"/>
      <c r="G145" s="245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166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72">
        <v>35</v>
      </c>
      <c r="B146" s="173" t="s">
        <v>638</v>
      </c>
      <c r="C146" s="182" t="s">
        <v>639</v>
      </c>
      <c r="D146" s="174" t="s">
        <v>158</v>
      </c>
      <c r="E146" s="175">
        <v>6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77">
        <v>0</v>
      </c>
      <c r="O146" s="177">
        <f>ROUND(E146*N146,2)</f>
        <v>0</v>
      </c>
      <c r="P146" s="177">
        <v>0</v>
      </c>
      <c r="Q146" s="177">
        <f>ROUND(E146*P146,2)</f>
        <v>0</v>
      </c>
      <c r="R146" s="177"/>
      <c r="S146" s="177" t="s">
        <v>235</v>
      </c>
      <c r="T146" s="178" t="s">
        <v>236</v>
      </c>
      <c r="U146" s="162">
        <v>0</v>
      </c>
      <c r="V146" s="162">
        <f>ROUND(E146*U146,2)</f>
        <v>0</v>
      </c>
      <c r="W146" s="162"/>
      <c r="X146" s="162" t="s">
        <v>162</v>
      </c>
      <c r="Y146" s="153"/>
      <c r="Z146" s="153"/>
      <c r="AA146" s="153"/>
      <c r="AB146" s="153"/>
      <c r="AC146" s="153"/>
      <c r="AD146" s="153"/>
      <c r="AE146" s="153"/>
      <c r="AF146" s="153"/>
      <c r="AG146" s="153" t="s">
        <v>583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250" t="s">
        <v>639</v>
      </c>
      <c r="D147" s="251"/>
      <c r="E147" s="251"/>
      <c r="F147" s="251"/>
      <c r="G147" s="251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173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244"/>
      <c r="D148" s="245"/>
      <c r="E148" s="245"/>
      <c r="F148" s="245"/>
      <c r="G148" s="245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166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72">
        <v>36</v>
      </c>
      <c r="B149" s="173" t="s">
        <v>642</v>
      </c>
      <c r="C149" s="182" t="s">
        <v>643</v>
      </c>
      <c r="D149" s="174" t="s">
        <v>644</v>
      </c>
      <c r="E149" s="175">
        <v>248</v>
      </c>
      <c r="F149" s="176"/>
      <c r="G149" s="177">
        <f>ROUND(E149*F149,2)</f>
        <v>0</v>
      </c>
      <c r="H149" s="176"/>
      <c r="I149" s="177">
        <f>ROUND(E149*H149,2)</f>
        <v>0</v>
      </c>
      <c r="J149" s="176"/>
      <c r="K149" s="177">
        <f>ROUND(E149*J149,2)</f>
        <v>0</v>
      </c>
      <c r="L149" s="177">
        <v>21</v>
      </c>
      <c r="M149" s="177">
        <f>G149*(1+L149/100)</f>
        <v>0</v>
      </c>
      <c r="N149" s="177">
        <v>0</v>
      </c>
      <c r="O149" s="177">
        <f>ROUND(E149*N149,2)</f>
        <v>0</v>
      </c>
      <c r="P149" s="177">
        <v>0</v>
      </c>
      <c r="Q149" s="177">
        <f>ROUND(E149*P149,2)</f>
        <v>0</v>
      </c>
      <c r="R149" s="177"/>
      <c r="S149" s="177" t="s">
        <v>235</v>
      </c>
      <c r="T149" s="178" t="s">
        <v>236</v>
      </c>
      <c r="U149" s="162">
        <v>0</v>
      </c>
      <c r="V149" s="162">
        <f>ROUND(E149*U149,2)</f>
        <v>0</v>
      </c>
      <c r="W149" s="162"/>
      <c r="X149" s="162" t="s">
        <v>162</v>
      </c>
      <c r="Y149" s="153"/>
      <c r="Z149" s="153"/>
      <c r="AA149" s="153"/>
      <c r="AB149" s="153"/>
      <c r="AC149" s="153"/>
      <c r="AD149" s="153"/>
      <c r="AE149" s="153"/>
      <c r="AF149" s="153"/>
      <c r="AG149" s="153" t="s">
        <v>163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60"/>
      <c r="B150" s="161"/>
      <c r="C150" s="183" t="s">
        <v>1226</v>
      </c>
      <c r="D150" s="163"/>
      <c r="E150" s="164">
        <v>248</v>
      </c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53"/>
      <c r="Z150" s="153"/>
      <c r="AA150" s="153"/>
      <c r="AB150" s="153"/>
      <c r="AC150" s="153"/>
      <c r="AD150" s="153"/>
      <c r="AE150" s="153"/>
      <c r="AF150" s="153"/>
      <c r="AG150" s="153" t="s">
        <v>178</v>
      </c>
      <c r="AH150" s="153">
        <v>5</v>
      </c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244"/>
      <c r="D151" s="245"/>
      <c r="E151" s="245"/>
      <c r="F151" s="245"/>
      <c r="G151" s="245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166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72">
        <v>37</v>
      </c>
      <c r="B152" s="173" t="s">
        <v>646</v>
      </c>
      <c r="C152" s="182" t="s">
        <v>647</v>
      </c>
      <c r="D152" s="174" t="s">
        <v>244</v>
      </c>
      <c r="E152" s="175">
        <v>1</v>
      </c>
      <c r="F152" s="176"/>
      <c r="G152" s="177">
        <f>ROUND(E152*F152,2)</f>
        <v>0</v>
      </c>
      <c r="H152" s="176"/>
      <c r="I152" s="177">
        <f>ROUND(E152*H152,2)</f>
        <v>0</v>
      </c>
      <c r="J152" s="176"/>
      <c r="K152" s="177">
        <f>ROUND(E152*J152,2)</f>
        <v>0</v>
      </c>
      <c r="L152" s="177">
        <v>21</v>
      </c>
      <c r="M152" s="177">
        <f>G152*(1+L152/100)</f>
        <v>0</v>
      </c>
      <c r="N152" s="177">
        <v>0</v>
      </c>
      <c r="O152" s="177">
        <f>ROUND(E152*N152,2)</f>
        <v>0</v>
      </c>
      <c r="P152" s="177">
        <v>0</v>
      </c>
      <c r="Q152" s="177">
        <f>ROUND(E152*P152,2)</f>
        <v>0</v>
      </c>
      <c r="R152" s="177"/>
      <c r="S152" s="177" t="s">
        <v>235</v>
      </c>
      <c r="T152" s="178" t="s">
        <v>236</v>
      </c>
      <c r="U152" s="162">
        <v>0</v>
      </c>
      <c r="V152" s="162">
        <f>ROUND(E152*U152,2)</f>
        <v>0</v>
      </c>
      <c r="W152" s="162"/>
      <c r="X152" s="162" t="s">
        <v>162</v>
      </c>
      <c r="Y152" s="153"/>
      <c r="Z152" s="153"/>
      <c r="AA152" s="153"/>
      <c r="AB152" s="153"/>
      <c r="AC152" s="153"/>
      <c r="AD152" s="153"/>
      <c r="AE152" s="153"/>
      <c r="AF152" s="153"/>
      <c r="AG152" s="153" t="s">
        <v>163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248"/>
      <c r="D153" s="249"/>
      <c r="E153" s="249"/>
      <c r="F153" s="249"/>
      <c r="G153" s="249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166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ht="22.5" outlineLevel="1" x14ac:dyDescent="0.2">
      <c r="A154" s="172">
        <v>38</v>
      </c>
      <c r="B154" s="173" t="s">
        <v>1227</v>
      </c>
      <c r="C154" s="182" t="s">
        <v>1228</v>
      </c>
      <c r="D154" s="174" t="s">
        <v>158</v>
      </c>
      <c r="E154" s="175">
        <v>3</v>
      </c>
      <c r="F154" s="176"/>
      <c r="G154" s="177">
        <f>ROUND(E154*F154,2)</f>
        <v>0</v>
      </c>
      <c r="H154" s="176"/>
      <c r="I154" s="177">
        <f>ROUND(E154*H154,2)</f>
        <v>0</v>
      </c>
      <c r="J154" s="176"/>
      <c r="K154" s="177">
        <f>ROUND(E154*J154,2)</f>
        <v>0</v>
      </c>
      <c r="L154" s="177">
        <v>21</v>
      </c>
      <c r="M154" s="177">
        <f>G154*(1+L154/100)</f>
        <v>0</v>
      </c>
      <c r="N154" s="177">
        <v>0</v>
      </c>
      <c r="O154" s="177">
        <f>ROUND(E154*N154,2)</f>
        <v>0</v>
      </c>
      <c r="P154" s="177">
        <v>0</v>
      </c>
      <c r="Q154" s="177">
        <f>ROUND(E154*P154,2)</f>
        <v>0</v>
      </c>
      <c r="R154" s="177" t="s">
        <v>331</v>
      </c>
      <c r="S154" s="177" t="s">
        <v>160</v>
      </c>
      <c r="T154" s="178" t="s">
        <v>161</v>
      </c>
      <c r="U154" s="162">
        <v>0</v>
      </c>
      <c r="V154" s="162">
        <f>ROUND(E154*U154,2)</f>
        <v>0</v>
      </c>
      <c r="W154" s="162"/>
      <c r="X154" s="162" t="s">
        <v>332</v>
      </c>
      <c r="Y154" s="153"/>
      <c r="Z154" s="153"/>
      <c r="AA154" s="153"/>
      <c r="AB154" s="153"/>
      <c r="AC154" s="153"/>
      <c r="AD154" s="153"/>
      <c r="AE154" s="153"/>
      <c r="AF154" s="153"/>
      <c r="AG154" s="153" t="s">
        <v>333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248"/>
      <c r="D155" s="249"/>
      <c r="E155" s="249"/>
      <c r="F155" s="249"/>
      <c r="G155" s="249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166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72">
        <v>39</v>
      </c>
      <c r="B156" s="173" t="s">
        <v>1229</v>
      </c>
      <c r="C156" s="182" t="s">
        <v>1230</v>
      </c>
      <c r="D156" s="174" t="s">
        <v>158</v>
      </c>
      <c r="E156" s="175">
        <v>25</v>
      </c>
      <c r="F156" s="176"/>
      <c r="G156" s="177">
        <f>ROUND(E156*F156,2)</f>
        <v>0</v>
      </c>
      <c r="H156" s="176"/>
      <c r="I156" s="177">
        <f>ROUND(E156*H156,2)</f>
        <v>0</v>
      </c>
      <c r="J156" s="176"/>
      <c r="K156" s="177">
        <f>ROUND(E156*J156,2)</f>
        <v>0</v>
      </c>
      <c r="L156" s="177">
        <v>21</v>
      </c>
      <c r="M156" s="177">
        <f>G156*(1+L156/100)</f>
        <v>0</v>
      </c>
      <c r="N156" s="177">
        <v>0</v>
      </c>
      <c r="O156" s="177">
        <f>ROUND(E156*N156,2)</f>
        <v>0</v>
      </c>
      <c r="P156" s="177">
        <v>0</v>
      </c>
      <c r="Q156" s="177">
        <f>ROUND(E156*P156,2)</f>
        <v>0</v>
      </c>
      <c r="R156" s="177"/>
      <c r="S156" s="177" t="s">
        <v>235</v>
      </c>
      <c r="T156" s="178" t="s">
        <v>170</v>
      </c>
      <c r="U156" s="162">
        <v>0</v>
      </c>
      <c r="V156" s="162">
        <f>ROUND(E156*U156,2)</f>
        <v>0</v>
      </c>
      <c r="W156" s="162"/>
      <c r="X156" s="162" t="s">
        <v>332</v>
      </c>
      <c r="Y156" s="153"/>
      <c r="Z156" s="153"/>
      <c r="AA156" s="153"/>
      <c r="AB156" s="153"/>
      <c r="AC156" s="153"/>
      <c r="AD156" s="153"/>
      <c r="AE156" s="153"/>
      <c r="AF156" s="153"/>
      <c r="AG156" s="153" t="s">
        <v>333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183" t="s">
        <v>1231</v>
      </c>
      <c r="D157" s="163"/>
      <c r="E157" s="164">
        <v>25</v>
      </c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178</v>
      </c>
      <c r="AH157" s="153">
        <v>5</v>
      </c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244"/>
      <c r="D158" s="245"/>
      <c r="E158" s="245"/>
      <c r="F158" s="245"/>
      <c r="G158" s="245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166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72">
        <v>40</v>
      </c>
      <c r="B159" s="173" t="s">
        <v>1232</v>
      </c>
      <c r="C159" s="182" t="s">
        <v>1233</v>
      </c>
      <c r="D159" s="174" t="s">
        <v>158</v>
      </c>
      <c r="E159" s="175">
        <v>3</v>
      </c>
      <c r="F159" s="176"/>
      <c r="G159" s="177">
        <f>ROUND(E159*F159,2)</f>
        <v>0</v>
      </c>
      <c r="H159" s="176"/>
      <c r="I159" s="177">
        <f>ROUND(E159*H159,2)</f>
        <v>0</v>
      </c>
      <c r="J159" s="176"/>
      <c r="K159" s="177">
        <f>ROUND(E159*J159,2)</f>
        <v>0</v>
      </c>
      <c r="L159" s="177">
        <v>21</v>
      </c>
      <c r="M159" s="177">
        <f>G159*(1+L159/100)</f>
        <v>0</v>
      </c>
      <c r="N159" s="177">
        <v>0</v>
      </c>
      <c r="O159" s="177">
        <f>ROUND(E159*N159,2)</f>
        <v>0</v>
      </c>
      <c r="P159" s="177">
        <v>0</v>
      </c>
      <c r="Q159" s="177">
        <f>ROUND(E159*P159,2)</f>
        <v>0</v>
      </c>
      <c r="R159" s="177" t="s">
        <v>331</v>
      </c>
      <c r="S159" s="177" t="s">
        <v>160</v>
      </c>
      <c r="T159" s="178" t="s">
        <v>161</v>
      </c>
      <c r="U159" s="162">
        <v>0</v>
      </c>
      <c r="V159" s="162">
        <f>ROUND(E159*U159,2)</f>
        <v>0</v>
      </c>
      <c r="W159" s="162"/>
      <c r="X159" s="162" t="s">
        <v>332</v>
      </c>
      <c r="Y159" s="153"/>
      <c r="Z159" s="153"/>
      <c r="AA159" s="153"/>
      <c r="AB159" s="153"/>
      <c r="AC159" s="153"/>
      <c r="AD159" s="153"/>
      <c r="AE159" s="153"/>
      <c r="AF159" s="153"/>
      <c r="AG159" s="153" t="s">
        <v>333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60"/>
      <c r="B160" s="161"/>
      <c r="C160" s="248"/>
      <c r="D160" s="249"/>
      <c r="E160" s="249"/>
      <c r="F160" s="249"/>
      <c r="G160" s="249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53"/>
      <c r="Z160" s="153"/>
      <c r="AA160" s="153"/>
      <c r="AB160" s="153"/>
      <c r="AC160" s="153"/>
      <c r="AD160" s="153"/>
      <c r="AE160" s="153"/>
      <c r="AF160" s="153"/>
      <c r="AG160" s="153" t="s">
        <v>166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ht="22.5" outlineLevel="1" x14ac:dyDescent="0.2">
      <c r="A161" s="172">
        <v>41</v>
      </c>
      <c r="B161" s="173" t="s">
        <v>1234</v>
      </c>
      <c r="C161" s="182" t="s">
        <v>1235</v>
      </c>
      <c r="D161" s="174" t="s">
        <v>356</v>
      </c>
      <c r="E161" s="175">
        <v>272.8</v>
      </c>
      <c r="F161" s="176"/>
      <c r="G161" s="177">
        <f>ROUND(E161*F161,2)</f>
        <v>0</v>
      </c>
      <c r="H161" s="176"/>
      <c r="I161" s="177">
        <f>ROUND(E161*H161,2)</f>
        <v>0</v>
      </c>
      <c r="J161" s="176"/>
      <c r="K161" s="177">
        <f>ROUND(E161*J161,2)</f>
        <v>0</v>
      </c>
      <c r="L161" s="177">
        <v>21</v>
      </c>
      <c r="M161" s="177">
        <f>G161*(1+L161/100)</f>
        <v>0</v>
      </c>
      <c r="N161" s="177">
        <v>1.4400000000000001E-3</v>
      </c>
      <c r="O161" s="177">
        <f>ROUND(E161*N161,2)</f>
        <v>0.39</v>
      </c>
      <c r="P161" s="177">
        <v>0</v>
      </c>
      <c r="Q161" s="177">
        <f>ROUND(E161*P161,2)</f>
        <v>0</v>
      </c>
      <c r="R161" s="177" t="s">
        <v>331</v>
      </c>
      <c r="S161" s="177" t="s">
        <v>160</v>
      </c>
      <c r="T161" s="178" t="s">
        <v>161</v>
      </c>
      <c r="U161" s="162">
        <v>0</v>
      </c>
      <c r="V161" s="162">
        <f>ROUND(E161*U161,2)</f>
        <v>0</v>
      </c>
      <c r="W161" s="162"/>
      <c r="X161" s="162" t="s">
        <v>332</v>
      </c>
      <c r="Y161" s="153"/>
      <c r="Z161" s="153"/>
      <c r="AA161" s="153"/>
      <c r="AB161" s="153"/>
      <c r="AC161" s="153"/>
      <c r="AD161" s="153"/>
      <c r="AE161" s="153"/>
      <c r="AF161" s="153"/>
      <c r="AG161" s="153" t="s">
        <v>333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183" t="s">
        <v>1236</v>
      </c>
      <c r="D162" s="163"/>
      <c r="E162" s="164">
        <v>272.8</v>
      </c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178</v>
      </c>
      <c r="AH162" s="153">
        <v>5</v>
      </c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4"/>
      <c r="D163" s="245"/>
      <c r="E163" s="245"/>
      <c r="F163" s="245"/>
      <c r="G163" s="245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166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x14ac:dyDescent="0.2">
      <c r="A164" s="166" t="s">
        <v>154</v>
      </c>
      <c r="B164" s="167" t="s">
        <v>116</v>
      </c>
      <c r="C164" s="181" t="s">
        <v>117</v>
      </c>
      <c r="D164" s="168"/>
      <c r="E164" s="169"/>
      <c r="F164" s="170"/>
      <c r="G164" s="170">
        <f>SUMIF(AG165:AG168,"&lt;&gt;NOR",G165:G168)</f>
        <v>0</v>
      </c>
      <c r="H164" s="170"/>
      <c r="I164" s="170">
        <f>SUM(I165:I168)</f>
        <v>0</v>
      </c>
      <c r="J164" s="170"/>
      <c r="K164" s="170">
        <f>SUM(K165:K168)</f>
        <v>0</v>
      </c>
      <c r="L164" s="170"/>
      <c r="M164" s="170">
        <f>SUM(M165:M168)</f>
        <v>0</v>
      </c>
      <c r="N164" s="170"/>
      <c r="O164" s="170">
        <f>SUM(O165:O168)</f>
        <v>0</v>
      </c>
      <c r="P164" s="170"/>
      <c r="Q164" s="170">
        <f>SUM(Q165:Q168)</f>
        <v>0</v>
      </c>
      <c r="R164" s="170"/>
      <c r="S164" s="170"/>
      <c r="T164" s="171"/>
      <c r="U164" s="165"/>
      <c r="V164" s="165">
        <f>SUM(V165:V168)</f>
        <v>59.8</v>
      </c>
      <c r="W164" s="165"/>
      <c r="X164" s="165"/>
      <c r="AG164" t="s">
        <v>155</v>
      </c>
    </row>
    <row r="165" spans="1:60" ht="22.5" outlineLevel="1" x14ac:dyDescent="0.2">
      <c r="A165" s="172">
        <v>42</v>
      </c>
      <c r="B165" s="173" t="s">
        <v>677</v>
      </c>
      <c r="C165" s="182" t="s">
        <v>678</v>
      </c>
      <c r="D165" s="174" t="s">
        <v>230</v>
      </c>
      <c r="E165" s="175">
        <v>282.75297</v>
      </c>
      <c r="F165" s="176"/>
      <c r="G165" s="177">
        <f>ROUND(E165*F165,2)</f>
        <v>0</v>
      </c>
      <c r="H165" s="176"/>
      <c r="I165" s="177">
        <f>ROUND(E165*H165,2)</f>
        <v>0</v>
      </c>
      <c r="J165" s="176"/>
      <c r="K165" s="177">
        <f>ROUND(E165*J165,2)</f>
        <v>0</v>
      </c>
      <c r="L165" s="177">
        <v>21</v>
      </c>
      <c r="M165" s="177">
        <f>G165*(1+L165/100)</f>
        <v>0</v>
      </c>
      <c r="N165" s="177">
        <v>0</v>
      </c>
      <c r="O165" s="177">
        <f>ROUND(E165*N165,2)</f>
        <v>0</v>
      </c>
      <c r="P165" s="177">
        <v>0</v>
      </c>
      <c r="Q165" s="177">
        <f>ROUND(E165*P165,2)</f>
        <v>0</v>
      </c>
      <c r="R165" s="177" t="s">
        <v>357</v>
      </c>
      <c r="S165" s="177" t="s">
        <v>160</v>
      </c>
      <c r="T165" s="178" t="s">
        <v>161</v>
      </c>
      <c r="U165" s="162">
        <v>0.21149999999999999</v>
      </c>
      <c r="V165" s="162">
        <f>ROUND(E165*U165,2)</f>
        <v>59.8</v>
      </c>
      <c r="W165" s="162"/>
      <c r="X165" s="162" t="s">
        <v>262</v>
      </c>
      <c r="Y165" s="153"/>
      <c r="Z165" s="153"/>
      <c r="AA165" s="153"/>
      <c r="AB165" s="153"/>
      <c r="AC165" s="153"/>
      <c r="AD165" s="153"/>
      <c r="AE165" s="153"/>
      <c r="AF165" s="153"/>
      <c r="AG165" s="153" t="s">
        <v>263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242" t="s">
        <v>679</v>
      </c>
      <c r="D166" s="243"/>
      <c r="E166" s="243"/>
      <c r="F166" s="243"/>
      <c r="G166" s="243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165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60"/>
      <c r="B167" s="161"/>
      <c r="C167" s="246" t="s">
        <v>680</v>
      </c>
      <c r="D167" s="247"/>
      <c r="E167" s="247"/>
      <c r="F167" s="247"/>
      <c r="G167" s="247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173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244"/>
      <c r="D168" s="245"/>
      <c r="E168" s="245"/>
      <c r="F168" s="245"/>
      <c r="G168" s="245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166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x14ac:dyDescent="0.2">
      <c r="A169" s="3"/>
      <c r="B169" s="4"/>
      <c r="C169" s="184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AE169">
        <v>15</v>
      </c>
      <c r="AF169">
        <v>21</v>
      </c>
      <c r="AG169" t="s">
        <v>141</v>
      </c>
    </row>
    <row r="170" spans="1:60" x14ac:dyDescent="0.2">
      <c r="A170" s="156"/>
      <c r="B170" s="157" t="s">
        <v>29</v>
      </c>
      <c r="C170" s="185"/>
      <c r="D170" s="158"/>
      <c r="E170" s="159"/>
      <c r="F170" s="159"/>
      <c r="G170" s="180">
        <f>G8+G103+G121+G164</f>
        <v>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AE170">
        <f>SUMIF(L7:L168,AE169,G7:G168)</f>
        <v>0</v>
      </c>
      <c r="AF170">
        <f>SUMIF(L7:L168,AF169,G7:G168)</f>
        <v>0</v>
      </c>
      <c r="AG170" t="s">
        <v>265</v>
      </c>
    </row>
    <row r="171" spans="1:60" x14ac:dyDescent="0.2">
      <c r="C171" s="186"/>
      <c r="D171" s="10"/>
      <c r="AG171" t="s">
        <v>266</v>
      </c>
    </row>
    <row r="172" spans="1:60" x14ac:dyDescent="0.2">
      <c r="D172" s="10"/>
    </row>
    <row r="173" spans="1:60" x14ac:dyDescent="0.2">
      <c r="D173" s="10"/>
    </row>
    <row r="174" spans="1:60" x14ac:dyDescent="0.2">
      <c r="D174" s="10"/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73">
    <mergeCell ref="C12:G12"/>
    <mergeCell ref="A1:G1"/>
    <mergeCell ref="C2:G2"/>
    <mergeCell ref="C3:G3"/>
    <mergeCell ref="C4:G4"/>
    <mergeCell ref="C10:G10"/>
    <mergeCell ref="C41:G41"/>
    <mergeCell ref="C14:G14"/>
    <mergeCell ref="C16:G16"/>
    <mergeCell ref="C18:G18"/>
    <mergeCell ref="C22:G22"/>
    <mergeCell ref="C24:G24"/>
    <mergeCell ref="C26:G26"/>
    <mergeCell ref="C28:G28"/>
    <mergeCell ref="C30:G30"/>
    <mergeCell ref="C32:G32"/>
    <mergeCell ref="C37:G37"/>
    <mergeCell ref="C39:G39"/>
    <mergeCell ref="C71:G71"/>
    <mergeCell ref="C43:G43"/>
    <mergeCell ref="C46:G46"/>
    <mergeCell ref="C48:G48"/>
    <mergeCell ref="C51:G51"/>
    <mergeCell ref="C53:G53"/>
    <mergeCell ref="C56:G56"/>
    <mergeCell ref="C58:G58"/>
    <mergeCell ref="C60:G60"/>
    <mergeCell ref="C62:G62"/>
    <mergeCell ref="C66:G66"/>
    <mergeCell ref="C69:G69"/>
    <mergeCell ref="C105:G105"/>
    <mergeCell ref="C72:G72"/>
    <mergeCell ref="C78:G78"/>
    <mergeCell ref="C80:G80"/>
    <mergeCell ref="C84:G84"/>
    <mergeCell ref="C87:G87"/>
    <mergeCell ref="C89:G89"/>
    <mergeCell ref="C91:G91"/>
    <mergeCell ref="C93:G93"/>
    <mergeCell ref="C96:G96"/>
    <mergeCell ref="C99:G99"/>
    <mergeCell ref="C102:G102"/>
    <mergeCell ref="C130:G130"/>
    <mergeCell ref="C107:G107"/>
    <mergeCell ref="C110:G110"/>
    <mergeCell ref="C112:G112"/>
    <mergeCell ref="C114:G114"/>
    <mergeCell ref="C117:G117"/>
    <mergeCell ref="C120:G120"/>
    <mergeCell ref="C123:G123"/>
    <mergeCell ref="C124:G124"/>
    <mergeCell ref="C126:G126"/>
    <mergeCell ref="C127:G127"/>
    <mergeCell ref="C129:G129"/>
    <mergeCell ref="C153:G153"/>
    <mergeCell ref="C131:G131"/>
    <mergeCell ref="C132:G132"/>
    <mergeCell ref="C133:G133"/>
    <mergeCell ref="C134:G134"/>
    <mergeCell ref="C137:G137"/>
    <mergeCell ref="C140:G140"/>
    <mergeCell ref="C142:G142"/>
    <mergeCell ref="C145:G145"/>
    <mergeCell ref="C147:G147"/>
    <mergeCell ref="C148:G148"/>
    <mergeCell ref="C151:G151"/>
    <mergeCell ref="C168:G168"/>
    <mergeCell ref="C155:G155"/>
    <mergeCell ref="C158:G158"/>
    <mergeCell ref="C160:G160"/>
    <mergeCell ref="C163:G163"/>
    <mergeCell ref="C166:G166"/>
    <mergeCell ref="C167:G16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77</v>
      </c>
      <c r="C3" s="253" t="s">
        <v>78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81</v>
      </c>
      <c r="C4" s="256" t="s">
        <v>82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SUMIF(AG9:AG63,"&lt;&gt;NOR",G9:G63)</f>
        <v>0</v>
      </c>
      <c r="H8" s="170"/>
      <c r="I8" s="170">
        <f>SUM(I9:I63)</f>
        <v>0</v>
      </c>
      <c r="J8" s="170"/>
      <c r="K8" s="170">
        <f>SUM(K9:K63)</f>
        <v>0</v>
      </c>
      <c r="L8" s="170"/>
      <c r="M8" s="170">
        <f>SUM(M9:M63)</f>
        <v>0</v>
      </c>
      <c r="N8" s="170"/>
      <c r="O8" s="170">
        <f>SUM(O9:O63)</f>
        <v>73.669999999999987</v>
      </c>
      <c r="P8" s="170"/>
      <c r="Q8" s="170">
        <f>SUM(Q9:Q63)</f>
        <v>0</v>
      </c>
      <c r="R8" s="170"/>
      <c r="S8" s="170"/>
      <c r="T8" s="171"/>
      <c r="U8" s="165"/>
      <c r="V8" s="165">
        <f>SUM(V9:V63)</f>
        <v>130.64999999999998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704</v>
      </c>
      <c r="C9" s="182" t="s">
        <v>705</v>
      </c>
      <c r="D9" s="174" t="s">
        <v>189</v>
      </c>
      <c r="E9" s="175">
        <v>47.169600000000003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0.23</v>
      </c>
      <c r="V9" s="162">
        <f>ROUND(E9*U9,2)</f>
        <v>10.85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60"/>
      <c r="B10" s="161"/>
      <c r="C10" s="242" t="s">
        <v>281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681</v>
      </c>
      <c r="D11" s="163"/>
      <c r="E11" s="16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83" t="s">
        <v>1237</v>
      </c>
      <c r="D12" s="163"/>
      <c r="E12" s="164">
        <v>3.2130000000000001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178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183" t="s">
        <v>1238</v>
      </c>
      <c r="D13" s="163"/>
      <c r="E13" s="164">
        <v>3.1110000000000002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178</v>
      </c>
      <c r="AH13" s="153">
        <v>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183" t="s">
        <v>1239</v>
      </c>
      <c r="D14" s="163"/>
      <c r="E14" s="164">
        <v>0.34799999999999998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178</v>
      </c>
      <c r="AH14" s="153">
        <v>0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1240</v>
      </c>
      <c r="D15" s="163"/>
      <c r="E15" s="164">
        <v>0.34799999999999998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0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183" t="s">
        <v>1241</v>
      </c>
      <c r="D16" s="163"/>
      <c r="E16" s="164">
        <v>3.1619999999999999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178</v>
      </c>
      <c r="AH16" s="153">
        <v>0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183" t="s">
        <v>1242</v>
      </c>
      <c r="D17" s="163"/>
      <c r="E17" s="164">
        <v>2.8559999999999999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178</v>
      </c>
      <c r="AH17" s="153">
        <v>0</v>
      </c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183" t="s">
        <v>1243</v>
      </c>
      <c r="D18" s="163"/>
      <c r="E18" s="164">
        <v>2.907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178</v>
      </c>
      <c r="AH18" s="153">
        <v>0</v>
      </c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183" t="s">
        <v>1244</v>
      </c>
      <c r="D19" s="163"/>
      <c r="E19" s="164">
        <v>0.36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183" t="s">
        <v>1245</v>
      </c>
      <c r="D20" s="163"/>
      <c r="E20" s="164">
        <v>0.372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183" t="s">
        <v>1246</v>
      </c>
      <c r="D21" s="163"/>
      <c r="E21" s="164">
        <v>0.47399999999999998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183" t="s">
        <v>1247</v>
      </c>
      <c r="D22" s="163"/>
      <c r="E22" s="164">
        <v>3.774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178</v>
      </c>
      <c r="AH22" s="153">
        <v>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183" t="s">
        <v>1248</v>
      </c>
      <c r="D23" s="163"/>
      <c r="E23" s="164">
        <v>3.7229999999999999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178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83" t="s">
        <v>1249</v>
      </c>
      <c r="D24" s="163"/>
      <c r="E24" s="164">
        <v>0.77759999999999996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178</v>
      </c>
      <c r="AH24" s="153">
        <v>0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183" t="s">
        <v>1250</v>
      </c>
      <c r="D25" s="163"/>
      <c r="E25" s="164">
        <v>5.1360000000000001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178</v>
      </c>
      <c r="AH25" s="153">
        <v>0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183" t="s">
        <v>1251</v>
      </c>
      <c r="D26" s="163"/>
      <c r="E26" s="164">
        <v>0.76319999999999999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178</v>
      </c>
      <c r="AH26" s="153">
        <v>0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183" t="s">
        <v>1252</v>
      </c>
      <c r="D27" s="163"/>
      <c r="E27" s="164">
        <v>5.04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178</v>
      </c>
      <c r="AH27" s="153">
        <v>0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183" t="s">
        <v>1253</v>
      </c>
      <c r="D28" s="163"/>
      <c r="E28" s="164">
        <v>0.69840000000000002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0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183" t="s">
        <v>1254</v>
      </c>
      <c r="D29" s="163"/>
      <c r="E29" s="164">
        <v>0.68400000000000005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1255</v>
      </c>
      <c r="D30" s="163"/>
      <c r="E30" s="164">
        <v>4.4640000000000004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183" t="s">
        <v>1256</v>
      </c>
      <c r="D31" s="163"/>
      <c r="E31" s="164">
        <v>4.3680000000000003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178</v>
      </c>
      <c r="AH31" s="153">
        <v>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83" t="s">
        <v>1257</v>
      </c>
      <c r="D32" s="163"/>
      <c r="E32" s="164">
        <v>0.59040000000000004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178</v>
      </c>
      <c r="AH32" s="153">
        <v>0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244"/>
      <c r="D33" s="245"/>
      <c r="E33" s="245"/>
      <c r="F33" s="245"/>
      <c r="G33" s="245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166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72">
        <v>2</v>
      </c>
      <c r="B34" s="173" t="s">
        <v>284</v>
      </c>
      <c r="C34" s="182" t="s">
        <v>285</v>
      </c>
      <c r="D34" s="174" t="s">
        <v>189</v>
      </c>
      <c r="E34" s="175">
        <v>47.169600000000003</v>
      </c>
      <c r="F34" s="176"/>
      <c r="G34" s="177">
        <f>ROUND(E34*F34,2)</f>
        <v>0</v>
      </c>
      <c r="H34" s="176"/>
      <c r="I34" s="177">
        <f>ROUND(E34*H34,2)</f>
        <v>0</v>
      </c>
      <c r="J34" s="176"/>
      <c r="K34" s="177">
        <f>ROUND(E34*J34,2)</f>
        <v>0</v>
      </c>
      <c r="L34" s="177">
        <v>21</v>
      </c>
      <c r="M34" s="177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7" t="s">
        <v>159</v>
      </c>
      <c r="S34" s="177" t="s">
        <v>160</v>
      </c>
      <c r="T34" s="178" t="s">
        <v>161</v>
      </c>
      <c r="U34" s="162">
        <v>0.38979999999999998</v>
      </c>
      <c r="V34" s="162">
        <f>ROUND(E34*U34,2)</f>
        <v>18.39</v>
      </c>
      <c r="W34" s="162"/>
      <c r="X34" s="162" t="s">
        <v>162</v>
      </c>
      <c r="Y34" s="153"/>
      <c r="Z34" s="153"/>
      <c r="AA34" s="153"/>
      <c r="AB34" s="153"/>
      <c r="AC34" s="153"/>
      <c r="AD34" s="153"/>
      <c r="AE34" s="153"/>
      <c r="AF34" s="153"/>
      <c r="AG34" s="153" t="s">
        <v>163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60"/>
      <c r="B35" s="161"/>
      <c r="C35" s="242" t="s">
        <v>281</v>
      </c>
      <c r="D35" s="243"/>
      <c r="E35" s="243"/>
      <c r="F35" s="243"/>
      <c r="G35" s="243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165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79" t="str">
        <f>C35</f>
        <v>zapažených i nezapažených s urovnáním dna do předepsaného profilu a spádu, s přehozením výkopku na přilehlém terénu na vzdálenost do 3 m od podélné osy rýhy nebo s naložením výkopku na dopravní prostředek.</v>
      </c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183" t="s">
        <v>1258</v>
      </c>
      <c r="D36" s="163"/>
      <c r="E36" s="164">
        <v>47.169600000000003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178</v>
      </c>
      <c r="AH36" s="153">
        <v>5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244"/>
      <c r="D37" s="245"/>
      <c r="E37" s="245"/>
      <c r="F37" s="245"/>
      <c r="G37" s="245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166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22.5" outlineLevel="1" x14ac:dyDescent="0.2">
      <c r="A38" s="172">
        <v>3</v>
      </c>
      <c r="B38" s="173" t="s">
        <v>514</v>
      </c>
      <c r="C38" s="182" t="s">
        <v>515</v>
      </c>
      <c r="D38" s="174" t="s">
        <v>221</v>
      </c>
      <c r="E38" s="175">
        <v>157</v>
      </c>
      <c r="F38" s="176"/>
      <c r="G38" s="177">
        <f>ROUND(E38*F38,2)</f>
        <v>0</v>
      </c>
      <c r="H38" s="176"/>
      <c r="I38" s="177">
        <f>ROUND(E38*H38,2)</f>
        <v>0</v>
      </c>
      <c r="J38" s="176"/>
      <c r="K38" s="177">
        <f>ROUND(E38*J38,2)</f>
        <v>0</v>
      </c>
      <c r="L38" s="177">
        <v>21</v>
      </c>
      <c r="M38" s="177">
        <f>G38*(1+L38/100)</f>
        <v>0</v>
      </c>
      <c r="N38" s="177">
        <v>9.8999999999999999E-4</v>
      </c>
      <c r="O38" s="177">
        <f>ROUND(E38*N38,2)</f>
        <v>0.16</v>
      </c>
      <c r="P38" s="177">
        <v>0</v>
      </c>
      <c r="Q38" s="177">
        <f>ROUND(E38*P38,2)</f>
        <v>0</v>
      </c>
      <c r="R38" s="177" t="s">
        <v>159</v>
      </c>
      <c r="S38" s="177" t="s">
        <v>160</v>
      </c>
      <c r="T38" s="178" t="s">
        <v>161</v>
      </c>
      <c r="U38" s="162">
        <v>0.23599999999999999</v>
      </c>
      <c r="V38" s="162">
        <f>ROUND(E38*U38,2)</f>
        <v>37.049999999999997</v>
      </c>
      <c r="W38" s="162"/>
      <c r="X38" s="162" t="s">
        <v>162</v>
      </c>
      <c r="Y38" s="153"/>
      <c r="Z38" s="153"/>
      <c r="AA38" s="153"/>
      <c r="AB38" s="153"/>
      <c r="AC38" s="153"/>
      <c r="AD38" s="153"/>
      <c r="AE38" s="153"/>
      <c r="AF38" s="153"/>
      <c r="AG38" s="153" t="s">
        <v>163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2" t="s">
        <v>516</v>
      </c>
      <c r="D39" s="243"/>
      <c r="E39" s="243"/>
      <c r="F39" s="243"/>
      <c r="G39" s="243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165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244"/>
      <c r="D40" s="245"/>
      <c r="E40" s="245"/>
      <c r="F40" s="245"/>
      <c r="G40" s="245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166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72">
        <v>4</v>
      </c>
      <c r="B41" s="173" t="s">
        <v>522</v>
      </c>
      <c r="C41" s="182" t="s">
        <v>523</v>
      </c>
      <c r="D41" s="174" t="s">
        <v>221</v>
      </c>
      <c r="E41" s="175">
        <v>157</v>
      </c>
      <c r="F41" s="176"/>
      <c r="G41" s="177">
        <f>ROUND(E41*F41,2)</f>
        <v>0</v>
      </c>
      <c r="H41" s="176"/>
      <c r="I41" s="177">
        <f>ROUND(E41*H41,2)</f>
        <v>0</v>
      </c>
      <c r="J41" s="176"/>
      <c r="K41" s="177">
        <f>ROUND(E41*J41,2)</f>
        <v>0</v>
      </c>
      <c r="L41" s="177">
        <v>21</v>
      </c>
      <c r="M41" s="177">
        <f>G41*(1+L41/100)</f>
        <v>0</v>
      </c>
      <c r="N41" s="177">
        <v>0</v>
      </c>
      <c r="O41" s="177">
        <f>ROUND(E41*N41,2)</f>
        <v>0</v>
      </c>
      <c r="P41" s="177">
        <v>0</v>
      </c>
      <c r="Q41" s="177">
        <f>ROUND(E41*P41,2)</f>
        <v>0</v>
      </c>
      <c r="R41" s="177" t="s">
        <v>159</v>
      </c>
      <c r="S41" s="177" t="s">
        <v>160</v>
      </c>
      <c r="T41" s="178" t="s">
        <v>161</v>
      </c>
      <c r="U41" s="162">
        <v>7.0000000000000007E-2</v>
      </c>
      <c r="V41" s="162">
        <f>ROUND(E41*U41,2)</f>
        <v>10.99</v>
      </c>
      <c r="W41" s="162"/>
      <c r="X41" s="162" t="s">
        <v>162</v>
      </c>
      <c r="Y41" s="153"/>
      <c r="Z41" s="153"/>
      <c r="AA41" s="153"/>
      <c r="AB41" s="153"/>
      <c r="AC41" s="153"/>
      <c r="AD41" s="153"/>
      <c r="AE41" s="153"/>
      <c r="AF41" s="153"/>
      <c r="AG41" s="153" t="s">
        <v>163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242" t="s">
        <v>524</v>
      </c>
      <c r="D42" s="243"/>
      <c r="E42" s="243"/>
      <c r="F42" s="243"/>
      <c r="G42" s="243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165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183" t="s">
        <v>1259</v>
      </c>
      <c r="D43" s="163"/>
      <c r="E43" s="164">
        <v>157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178</v>
      </c>
      <c r="AH43" s="153">
        <v>5</v>
      </c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244"/>
      <c r="D44" s="245"/>
      <c r="E44" s="245"/>
      <c r="F44" s="245"/>
      <c r="G44" s="245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166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72">
        <v>5</v>
      </c>
      <c r="B45" s="173" t="s">
        <v>526</v>
      </c>
      <c r="C45" s="182" t="s">
        <v>527</v>
      </c>
      <c r="D45" s="174" t="s">
        <v>189</v>
      </c>
      <c r="E45" s="175">
        <v>47.169600000000003</v>
      </c>
      <c r="F45" s="176"/>
      <c r="G45" s="177">
        <f>ROUND(E45*F45,2)</f>
        <v>0</v>
      </c>
      <c r="H45" s="176"/>
      <c r="I45" s="177">
        <f>ROUND(E45*H45,2)</f>
        <v>0</v>
      </c>
      <c r="J45" s="176"/>
      <c r="K45" s="177">
        <f>ROUND(E45*J45,2)</f>
        <v>0</v>
      </c>
      <c r="L45" s="177">
        <v>21</v>
      </c>
      <c r="M45" s="177">
        <f>G45*(1+L45/100)</f>
        <v>0</v>
      </c>
      <c r="N45" s="177">
        <v>0</v>
      </c>
      <c r="O45" s="177">
        <f>ROUND(E45*N45,2)</f>
        <v>0</v>
      </c>
      <c r="P45" s="177">
        <v>0</v>
      </c>
      <c r="Q45" s="177">
        <f>ROUND(E45*P45,2)</f>
        <v>0</v>
      </c>
      <c r="R45" s="177" t="s">
        <v>159</v>
      </c>
      <c r="S45" s="177" t="s">
        <v>160</v>
      </c>
      <c r="T45" s="178" t="s">
        <v>161</v>
      </c>
      <c r="U45" s="162">
        <v>0.34499999999999997</v>
      </c>
      <c r="V45" s="162">
        <f>ROUND(E45*U45,2)</f>
        <v>16.27</v>
      </c>
      <c r="W45" s="162"/>
      <c r="X45" s="162" t="s">
        <v>162</v>
      </c>
      <c r="Y45" s="153"/>
      <c r="Z45" s="153"/>
      <c r="AA45" s="153"/>
      <c r="AB45" s="153"/>
      <c r="AC45" s="153"/>
      <c r="AD45" s="153"/>
      <c r="AE45" s="153"/>
      <c r="AF45" s="153"/>
      <c r="AG45" s="153" t="s">
        <v>163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242" t="s">
        <v>528</v>
      </c>
      <c r="D46" s="243"/>
      <c r="E46" s="243"/>
      <c r="F46" s="243"/>
      <c r="G46" s="243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165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79" t="str">
        <f>C46</f>
        <v>bez naložení do dopravní nádoby, ale s vyprázdněním dopravní nádoby na hromadu nebo na dopravní prostředek,</v>
      </c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183" t="s">
        <v>1258</v>
      </c>
      <c r="D47" s="163"/>
      <c r="E47" s="164">
        <v>47.169600000000003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178</v>
      </c>
      <c r="AH47" s="153">
        <v>5</v>
      </c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244"/>
      <c r="D48" s="245"/>
      <c r="E48" s="245"/>
      <c r="F48" s="245"/>
      <c r="G48" s="245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166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72">
        <v>6</v>
      </c>
      <c r="B49" s="173" t="s">
        <v>529</v>
      </c>
      <c r="C49" s="182" t="s">
        <v>530</v>
      </c>
      <c r="D49" s="174" t="s">
        <v>189</v>
      </c>
      <c r="E49" s="175">
        <v>47.169600000000003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7" t="s">
        <v>159</v>
      </c>
      <c r="S49" s="177" t="s">
        <v>160</v>
      </c>
      <c r="T49" s="178" t="s">
        <v>161</v>
      </c>
      <c r="U49" s="162">
        <v>7.3999999999999996E-2</v>
      </c>
      <c r="V49" s="162">
        <f>ROUND(E49*U49,2)</f>
        <v>3.49</v>
      </c>
      <c r="W49" s="162"/>
      <c r="X49" s="162" t="s">
        <v>162</v>
      </c>
      <c r="Y49" s="153"/>
      <c r="Z49" s="153"/>
      <c r="AA49" s="153"/>
      <c r="AB49" s="153"/>
      <c r="AC49" s="153"/>
      <c r="AD49" s="153"/>
      <c r="AE49" s="153"/>
      <c r="AF49" s="153"/>
      <c r="AG49" s="153" t="s">
        <v>163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2" t="s">
        <v>201</v>
      </c>
      <c r="D50" s="243"/>
      <c r="E50" s="243"/>
      <c r="F50" s="243"/>
      <c r="G50" s="243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165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183" t="s">
        <v>1260</v>
      </c>
      <c r="D51" s="163"/>
      <c r="E51" s="164">
        <v>47.169600000000003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178</v>
      </c>
      <c r="AH51" s="153">
        <v>5</v>
      </c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244"/>
      <c r="D52" s="245"/>
      <c r="E52" s="245"/>
      <c r="F52" s="245"/>
      <c r="G52" s="245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166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22.5" outlineLevel="1" x14ac:dyDescent="0.2">
      <c r="A53" s="172">
        <v>7</v>
      </c>
      <c r="B53" s="173" t="s">
        <v>290</v>
      </c>
      <c r="C53" s="182" t="s">
        <v>291</v>
      </c>
      <c r="D53" s="174" t="s">
        <v>189</v>
      </c>
      <c r="E53" s="175">
        <v>21.555</v>
      </c>
      <c r="F53" s="176"/>
      <c r="G53" s="177">
        <f>ROUND(E53*F53,2)</f>
        <v>0</v>
      </c>
      <c r="H53" s="176"/>
      <c r="I53" s="177">
        <f>ROUND(E53*H53,2)</f>
        <v>0</v>
      </c>
      <c r="J53" s="176"/>
      <c r="K53" s="177">
        <f>ROUND(E53*J53,2)</f>
        <v>0</v>
      </c>
      <c r="L53" s="177">
        <v>21</v>
      </c>
      <c r="M53" s="177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7" t="s">
        <v>159</v>
      </c>
      <c r="S53" s="177" t="s">
        <v>160</v>
      </c>
      <c r="T53" s="178" t="s">
        <v>161</v>
      </c>
      <c r="U53" s="162">
        <v>5.6000000000000001E-2</v>
      </c>
      <c r="V53" s="162">
        <f>ROUND(E53*U53,2)</f>
        <v>1.21</v>
      </c>
      <c r="W53" s="162"/>
      <c r="X53" s="162" t="s">
        <v>162</v>
      </c>
      <c r="Y53" s="153"/>
      <c r="Z53" s="153"/>
      <c r="AA53" s="153"/>
      <c r="AB53" s="153"/>
      <c r="AC53" s="153"/>
      <c r="AD53" s="153"/>
      <c r="AE53" s="153"/>
      <c r="AF53" s="153"/>
      <c r="AG53" s="153" t="s">
        <v>163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242" t="s">
        <v>292</v>
      </c>
      <c r="D54" s="243"/>
      <c r="E54" s="243"/>
      <c r="F54" s="243"/>
      <c r="G54" s="243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165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183" t="s">
        <v>1261</v>
      </c>
      <c r="D55" s="163"/>
      <c r="E55" s="164">
        <v>21.555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178</v>
      </c>
      <c r="AH55" s="153">
        <v>0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4"/>
      <c r="D56" s="245"/>
      <c r="E56" s="245"/>
      <c r="F56" s="245"/>
      <c r="G56" s="245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166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72">
        <v>8</v>
      </c>
      <c r="B57" s="173" t="s">
        <v>542</v>
      </c>
      <c r="C57" s="182" t="s">
        <v>543</v>
      </c>
      <c r="D57" s="174" t="s">
        <v>189</v>
      </c>
      <c r="E57" s="175">
        <v>20.417999999999999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1.7</v>
      </c>
      <c r="O57" s="177">
        <f>ROUND(E57*N57,2)</f>
        <v>34.71</v>
      </c>
      <c r="P57" s="177">
        <v>0</v>
      </c>
      <c r="Q57" s="177">
        <f>ROUND(E57*P57,2)</f>
        <v>0</v>
      </c>
      <c r="R57" s="177" t="s">
        <v>159</v>
      </c>
      <c r="S57" s="177" t="s">
        <v>160</v>
      </c>
      <c r="T57" s="178" t="s">
        <v>161</v>
      </c>
      <c r="U57" s="162">
        <v>1.587</v>
      </c>
      <c r="V57" s="162">
        <f>ROUND(E57*U57,2)</f>
        <v>32.4</v>
      </c>
      <c r="W57" s="162"/>
      <c r="X57" s="162" t="s">
        <v>162</v>
      </c>
      <c r="Y57" s="153"/>
      <c r="Z57" s="153"/>
      <c r="AA57" s="153"/>
      <c r="AB57" s="153"/>
      <c r="AC57" s="153"/>
      <c r="AD57" s="153"/>
      <c r="AE57" s="153"/>
      <c r="AF57" s="153"/>
      <c r="AG57" s="153" t="s">
        <v>163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60"/>
      <c r="B58" s="161"/>
      <c r="C58" s="242" t="s">
        <v>544</v>
      </c>
      <c r="D58" s="243"/>
      <c r="E58" s="243"/>
      <c r="F58" s="243"/>
      <c r="G58" s="243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165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79" t="str">
        <f>C58</f>
        <v>sypaninou z vhodných hornin tř. 1 - 4 nebo materiálem připraveným podél výkopu ve vzdálenosti do 3 m od jeho kraje, pro jakoukoliv hloubku výkopu a jakoukoliv míru zhutnění,</v>
      </c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1262</v>
      </c>
      <c r="D59" s="163"/>
      <c r="E59" s="164">
        <v>20.417999999999999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0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244"/>
      <c r="D60" s="245"/>
      <c r="E60" s="245"/>
      <c r="F60" s="245"/>
      <c r="G60" s="245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166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72">
        <v>9</v>
      </c>
      <c r="B61" s="173" t="s">
        <v>338</v>
      </c>
      <c r="C61" s="182" t="s">
        <v>339</v>
      </c>
      <c r="D61" s="174" t="s">
        <v>230</v>
      </c>
      <c r="E61" s="175">
        <v>38.798999999999999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1</v>
      </c>
      <c r="O61" s="177">
        <f>ROUND(E61*N61,2)</f>
        <v>38.799999999999997</v>
      </c>
      <c r="P61" s="177">
        <v>0</v>
      </c>
      <c r="Q61" s="177">
        <f>ROUND(E61*P61,2)</f>
        <v>0</v>
      </c>
      <c r="R61" s="177" t="s">
        <v>331</v>
      </c>
      <c r="S61" s="177" t="s">
        <v>160</v>
      </c>
      <c r="T61" s="178" t="s">
        <v>161</v>
      </c>
      <c r="U61" s="162">
        <v>0</v>
      </c>
      <c r="V61" s="162">
        <f>ROUND(E61*U61,2)</f>
        <v>0</v>
      </c>
      <c r="W61" s="162"/>
      <c r="X61" s="162" t="s">
        <v>332</v>
      </c>
      <c r="Y61" s="153"/>
      <c r="Z61" s="153"/>
      <c r="AA61" s="153"/>
      <c r="AB61" s="153"/>
      <c r="AC61" s="153"/>
      <c r="AD61" s="153"/>
      <c r="AE61" s="153"/>
      <c r="AF61" s="153"/>
      <c r="AG61" s="153" t="s">
        <v>333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183" t="s">
        <v>1263</v>
      </c>
      <c r="D62" s="163"/>
      <c r="E62" s="164">
        <v>38.798999999999999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178</v>
      </c>
      <c r="AH62" s="153">
        <v>5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244"/>
      <c r="D63" s="245"/>
      <c r="E63" s="245"/>
      <c r="F63" s="245"/>
      <c r="G63" s="245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166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166" t="s">
        <v>154</v>
      </c>
      <c r="B64" s="167" t="s">
        <v>106</v>
      </c>
      <c r="C64" s="181" t="s">
        <v>107</v>
      </c>
      <c r="D64" s="168"/>
      <c r="E64" s="169"/>
      <c r="F64" s="170"/>
      <c r="G64" s="170">
        <f>SUMIF(AG65:AG68,"&lt;&gt;NOR",G65:G68)</f>
        <v>0</v>
      </c>
      <c r="H64" s="170"/>
      <c r="I64" s="170">
        <f>SUM(I65:I68)</f>
        <v>0</v>
      </c>
      <c r="J64" s="170"/>
      <c r="K64" s="170">
        <f>SUM(K65:K68)</f>
        <v>0</v>
      </c>
      <c r="L64" s="170"/>
      <c r="M64" s="170">
        <f>SUM(M65:M68)</f>
        <v>0</v>
      </c>
      <c r="N64" s="170"/>
      <c r="O64" s="170">
        <f>SUM(O65:O68)</f>
        <v>11.63</v>
      </c>
      <c r="P64" s="170"/>
      <c r="Q64" s="170">
        <f>SUM(Q65:Q68)</f>
        <v>0</v>
      </c>
      <c r="R64" s="170"/>
      <c r="S64" s="170"/>
      <c r="T64" s="171"/>
      <c r="U64" s="165"/>
      <c r="V64" s="165">
        <f>SUM(V65:V68)</f>
        <v>10.42</v>
      </c>
      <c r="W64" s="165"/>
      <c r="X64" s="165"/>
      <c r="AG64" t="s">
        <v>155</v>
      </c>
    </row>
    <row r="65" spans="1:60" outlineLevel="1" x14ac:dyDescent="0.2">
      <c r="A65" s="172">
        <v>10</v>
      </c>
      <c r="B65" s="173" t="s">
        <v>771</v>
      </c>
      <c r="C65" s="182" t="s">
        <v>772</v>
      </c>
      <c r="D65" s="174" t="s">
        <v>189</v>
      </c>
      <c r="E65" s="175">
        <v>6.15</v>
      </c>
      <c r="F65" s="176"/>
      <c r="G65" s="177">
        <f>ROUND(E65*F65,2)</f>
        <v>0</v>
      </c>
      <c r="H65" s="176"/>
      <c r="I65" s="177">
        <f>ROUND(E65*H65,2)</f>
        <v>0</v>
      </c>
      <c r="J65" s="176"/>
      <c r="K65" s="177">
        <f>ROUND(E65*J65,2)</f>
        <v>0</v>
      </c>
      <c r="L65" s="177">
        <v>21</v>
      </c>
      <c r="M65" s="177">
        <f>G65*(1+L65/100)</f>
        <v>0</v>
      </c>
      <c r="N65" s="177">
        <v>1.8907700000000001</v>
      </c>
      <c r="O65" s="177">
        <f>ROUND(E65*N65,2)</f>
        <v>11.63</v>
      </c>
      <c r="P65" s="177">
        <v>0</v>
      </c>
      <c r="Q65" s="177">
        <f>ROUND(E65*P65,2)</f>
        <v>0</v>
      </c>
      <c r="R65" s="177" t="s">
        <v>357</v>
      </c>
      <c r="S65" s="177" t="s">
        <v>160</v>
      </c>
      <c r="T65" s="178" t="s">
        <v>161</v>
      </c>
      <c r="U65" s="162">
        <v>1.6950000000000001</v>
      </c>
      <c r="V65" s="162">
        <f>ROUND(E65*U65,2)</f>
        <v>10.42</v>
      </c>
      <c r="W65" s="162"/>
      <c r="X65" s="162" t="s">
        <v>162</v>
      </c>
      <c r="Y65" s="153"/>
      <c r="Z65" s="153"/>
      <c r="AA65" s="153"/>
      <c r="AB65" s="153"/>
      <c r="AC65" s="153"/>
      <c r="AD65" s="153"/>
      <c r="AE65" s="153"/>
      <c r="AF65" s="153"/>
      <c r="AG65" s="153" t="s">
        <v>163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2" t="s">
        <v>574</v>
      </c>
      <c r="D66" s="243"/>
      <c r="E66" s="243"/>
      <c r="F66" s="243"/>
      <c r="G66" s="24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165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183" t="s">
        <v>1264</v>
      </c>
      <c r="D67" s="163"/>
      <c r="E67" s="164">
        <v>6.15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178</v>
      </c>
      <c r="AH67" s="153">
        <v>0</v>
      </c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4"/>
      <c r="D68" s="245"/>
      <c r="E68" s="245"/>
      <c r="F68" s="245"/>
      <c r="G68" s="245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166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x14ac:dyDescent="0.2">
      <c r="A69" s="166" t="s">
        <v>154</v>
      </c>
      <c r="B69" s="167" t="s">
        <v>110</v>
      </c>
      <c r="C69" s="181" t="s">
        <v>111</v>
      </c>
      <c r="D69" s="168"/>
      <c r="E69" s="169"/>
      <c r="F69" s="170"/>
      <c r="G69" s="170">
        <f>SUMIF(AG70:AG126,"&lt;&gt;NOR",G70:G126)</f>
        <v>0</v>
      </c>
      <c r="H69" s="170"/>
      <c r="I69" s="170">
        <f>SUM(I70:I126)</f>
        <v>0</v>
      </c>
      <c r="J69" s="170"/>
      <c r="K69" s="170">
        <f>SUM(K70:K126)</f>
        <v>0</v>
      </c>
      <c r="L69" s="170"/>
      <c r="M69" s="170">
        <f>SUM(M70:M126)</f>
        <v>0</v>
      </c>
      <c r="N69" s="170"/>
      <c r="O69" s="170">
        <f>SUM(O70:O126)</f>
        <v>6.34</v>
      </c>
      <c r="P69" s="170"/>
      <c r="Q69" s="170">
        <f>SUM(Q70:Q126)</f>
        <v>0</v>
      </c>
      <c r="R69" s="170"/>
      <c r="S69" s="170"/>
      <c r="T69" s="171"/>
      <c r="U69" s="165"/>
      <c r="V69" s="165">
        <f>SUM(V70:V126)</f>
        <v>58.96</v>
      </c>
      <c r="W69" s="165"/>
      <c r="X69" s="165"/>
      <c r="AG69" t="s">
        <v>155</v>
      </c>
    </row>
    <row r="70" spans="1:60" ht="22.5" outlineLevel="1" x14ac:dyDescent="0.2">
      <c r="A70" s="172">
        <v>11</v>
      </c>
      <c r="B70" s="173" t="s">
        <v>1265</v>
      </c>
      <c r="C70" s="182" t="s">
        <v>1266</v>
      </c>
      <c r="D70" s="174" t="s">
        <v>158</v>
      </c>
      <c r="E70" s="175">
        <v>21</v>
      </c>
      <c r="F70" s="176"/>
      <c r="G70" s="177">
        <f>ROUND(E70*F70,2)</f>
        <v>0</v>
      </c>
      <c r="H70" s="176"/>
      <c r="I70" s="177">
        <f>ROUND(E70*H70,2)</f>
        <v>0</v>
      </c>
      <c r="J70" s="176"/>
      <c r="K70" s="177">
        <f>ROUND(E70*J70,2)</f>
        <v>0</v>
      </c>
      <c r="L70" s="177">
        <v>21</v>
      </c>
      <c r="M70" s="177">
        <f>G70*(1+L70/100)</f>
        <v>0</v>
      </c>
      <c r="N70" s="177">
        <v>2E-3</v>
      </c>
      <c r="O70" s="177">
        <f>ROUND(E70*N70,2)</f>
        <v>0.04</v>
      </c>
      <c r="P70" s="177">
        <v>0</v>
      </c>
      <c r="Q70" s="177">
        <f>ROUND(E70*P70,2)</f>
        <v>0</v>
      </c>
      <c r="R70" s="177" t="s">
        <v>1267</v>
      </c>
      <c r="S70" s="177" t="s">
        <v>160</v>
      </c>
      <c r="T70" s="178" t="s">
        <v>161</v>
      </c>
      <c r="U70" s="162">
        <v>0.62</v>
      </c>
      <c r="V70" s="162">
        <f>ROUND(E70*U70,2)</f>
        <v>13.02</v>
      </c>
      <c r="W70" s="162"/>
      <c r="X70" s="162" t="s">
        <v>162</v>
      </c>
      <c r="Y70" s="153"/>
      <c r="Z70" s="153"/>
      <c r="AA70" s="153"/>
      <c r="AB70" s="153"/>
      <c r="AC70" s="153"/>
      <c r="AD70" s="153"/>
      <c r="AE70" s="153"/>
      <c r="AF70" s="153"/>
      <c r="AG70" s="153" t="s">
        <v>163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8"/>
      <c r="D71" s="249"/>
      <c r="E71" s="249"/>
      <c r="F71" s="249"/>
      <c r="G71" s="249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166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22.5" outlineLevel="1" x14ac:dyDescent="0.2">
      <c r="A72" s="172">
        <v>12</v>
      </c>
      <c r="B72" s="173" t="s">
        <v>795</v>
      </c>
      <c r="C72" s="182" t="s">
        <v>796</v>
      </c>
      <c r="D72" s="174" t="s">
        <v>356</v>
      </c>
      <c r="E72" s="175">
        <v>102.5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7" t="s">
        <v>357</v>
      </c>
      <c r="S72" s="177" t="s">
        <v>160</v>
      </c>
      <c r="T72" s="178" t="s">
        <v>161</v>
      </c>
      <c r="U72" s="162">
        <v>3.4000000000000002E-2</v>
      </c>
      <c r="V72" s="162">
        <f>ROUND(E72*U72,2)</f>
        <v>3.49</v>
      </c>
      <c r="W72" s="162"/>
      <c r="X72" s="162" t="s">
        <v>162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583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242" t="s">
        <v>574</v>
      </c>
      <c r="D73" s="243"/>
      <c r="E73" s="243"/>
      <c r="F73" s="243"/>
      <c r="G73" s="243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165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1268</v>
      </c>
      <c r="D74" s="163"/>
      <c r="E74" s="164">
        <v>102.5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0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244"/>
      <c r="D75" s="245"/>
      <c r="E75" s="245"/>
      <c r="F75" s="245"/>
      <c r="G75" s="245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166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ht="22.5" outlineLevel="1" x14ac:dyDescent="0.2">
      <c r="A76" s="172">
        <v>13</v>
      </c>
      <c r="B76" s="173" t="s">
        <v>798</v>
      </c>
      <c r="C76" s="182" t="s">
        <v>799</v>
      </c>
      <c r="D76" s="174" t="s">
        <v>356</v>
      </c>
      <c r="E76" s="175">
        <v>82.5</v>
      </c>
      <c r="F76" s="176"/>
      <c r="G76" s="177">
        <f>ROUND(E76*F76,2)</f>
        <v>0</v>
      </c>
      <c r="H76" s="176"/>
      <c r="I76" s="177">
        <f>ROUND(E76*H76,2)</f>
        <v>0</v>
      </c>
      <c r="J76" s="176"/>
      <c r="K76" s="177">
        <f>ROUND(E76*J76,2)</f>
        <v>0</v>
      </c>
      <c r="L76" s="177">
        <v>21</v>
      </c>
      <c r="M76" s="177">
        <f>G76*(1+L76/100)</f>
        <v>0</v>
      </c>
      <c r="N76" s="177">
        <v>0</v>
      </c>
      <c r="O76" s="177">
        <f>ROUND(E76*N76,2)</f>
        <v>0</v>
      </c>
      <c r="P76" s="177">
        <v>0</v>
      </c>
      <c r="Q76" s="177">
        <f>ROUND(E76*P76,2)</f>
        <v>0</v>
      </c>
      <c r="R76" s="177" t="s">
        <v>357</v>
      </c>
      <c r="S76" s="177" t="s">
        <v>160</v>
      </c>
      <c r="T76" s="178" t="s">
        <v>161</v>
      </c>
      <c r="U76" s="162">
        <v>5.3999999999999999E-2</v>
      </c>
      <c r="V76" s="162">
        <f>ROUND(E76*U76,2)</f>
        <v>4.46</v>
      </c>
      <c r="W76" s="162"/>
      <c r="X76" s="162" t="s">
        <v>162</v>
      </c>
      <c r="Y76" s="153"/>
      <c r="Z76" s="153"/>
      <c r="AA76" s="153"/>
      <c r="AB76" s="153"/>
      <c r="AC76" s="153"/>
      <c r="AD76" s="153"/>
      <c r="AE76" s="153"/>
      <c r="AF76" s="153"/>
      <c r="AG76" s="153" t="s">
        <v>163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242" t="s">
        <v>574</v>
      </c>
      <c r="D77" s="243"/>
      <c r="E77" s="243"/>
      <c r="F77" s="243"/>
      <c r="G77" s="243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165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183" t="s">
        <v>1269</v>
      </c>
      <c r="D78" s="163"/>
      <c r="E78" s="164">
        <v>82.5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178</v>
      </c>
      <c r="AH78" s="153">
        <v>0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244"/>
      <c r="D79" s="245"/>
      <c r="E79" s="245"/>
      <c r="F79" s="245"/>
      <c r="G79" s="245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166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72">
        <v>14</v>
      </c>
      <c r="B80" s="173" t="s">
        <v>801</v>
      </c>
      <c r="C80" s="182" t="s">
        <v>802</v>
      </c>
      <c r="D80" s="174" t="s">
        <v>158</v>
      </c>
      <c r="E80" s="175">
        <v>21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21</v>
      </c>
      <c r="M80" s="177">
        <f>G80*(1+L80/100)</f>
        <v>0</v>
      </c>
      <c r="N80" s="177">
        <v>2.0000000000000002E-5</v>
      </c>
      <c r="O80" s="177">
        <f>ROUND(E80*N80,2)</f>
        <v>0</v>
      </c>
      <c r="P80" s="177">
        <v>0</v>
      </c>
      <c r="Q80" s="177">
        <f>ROUND(E80*P80,2)</f>
        <v>0</v>
      </c>
      <c r="R80" s="177" t="s">
        <v>357</v>
      </c>
      <c r="S80" s="177" t="s">
        <v>160</v>
      </c>
      <c r="T80" s="178" t="s">
        <v>161</v>
      </c>
      <c r="U80" s="162">
        <v>0.432</v>
      </c>
      <c r="V80" s="162">
        <f>ROUND(E80*U80,2)</f>
        <v>9.07</v>
      </c>
      <c r="W80" s="162"/>
      <c r="X80" s="162" t="s">
        <v>162</v>
      </c>
      <c r="Y80" s="153"/>
      <c r="Z80" s="153"/>
      <c r="AA80" s="153"/>
      <c r="AB80" s="153"/>
      <c r="AC80" s="153"/>
      <c r="AD80" s="153"/>
      <c r="AE80" s="153"/>
      <c r="AF80" s="153"/>
      <c r="AG80" s="153" t="s">
        <v>583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248"/>
      <c r="D81" s="249"/>
      <c r="E81" s="249"/>
      <c r="F81" s="249"/>
      <c r="G81" s="249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166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72">
        <v>15</v>
      </c>
      <c r="B82" s="173" t="s">
        <v>597</v>
      </c>
      <c r="C82" s="182" t="s">
        <v>598</v>
      </c>
      <c r="D82" s="174" t="s">
        <v>356</v>
      </c>
      <c r="E82" s="175">
        <v>102.5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 t="s">
        <v>357</v>
      </c>
      <c r="S82" s="177" t="s">
        <v>160</v>
      </c>
      <c r="T82" s="178" t="s">
        <v>161</v>
      </c>
      <c r="U82" s="162">
        <v>4.3999999999999997E-2</v>
      </c>
      <c r="V82" s="162">
        <f>ROUND(E82*U82,2)</f>
        <v>4.51</v>
      </c>
      <c r="W82" s="162"/>
      <c r="X82" s="162" t="s">
        <v>162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583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2" t="s">
        <v>599</v>
      </c>
      <c r="D83" s="243"/>
      <c r="E83" s="243"/>
      <c r="F83" s="243"/>
      <c r="G83" s="243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165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79" t="str">
        <f>C83</f>
        <v>přísun, montáže, demontáže a odsunu zkoušecího čerpadla, napuštění tlakovou vodou a dodání vody pro tlakovou zkoušku,</v>
      </c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4"/>
      <c r="D84" s="245"/>
      <c r="E84" s="245"/>
      <c r="F84" s="245"/>
      <c r="G84" s="245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166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ht="22.5" outlineLevel="1" x14ac:dyDescent="0.2">
      <c r="A85" s="172">
        <v>16</v>
      </c>
      <c r="B85" s="173" t="s">
        <v>614</v>
      </c>
      <c r="C85" s="182" t="s">
        <v>615</v>
      </c>
      <c r="D85" s="174" t="s">
        <v>158</v>
      </c>
      <c r="E85" s="175">
        <v>21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1.6000000000000001E-4</v>
      </c>
      <c r="O85" s="177">
        <f>ROUND(E85*N85,2)</f>
        <v>0</v>
      </c>
      <c r="P85" s="177">
        <v>0</v>
      </c>
      <c r="Q85" s="177">
        <f>ROUND(E85*P85,2)</f>
        <v>0</v>
      </c>
      <c r="R85" s="177" t="s">
        <v>357</v>
      </c>
      <c r="S85" s="177" t="s">
        <v>160</v>
      </c>
      <c r="T85" s="178" t="s">
        <v>236</v>
      </c>
      <c r="U85" s="162">
        <v>0.40300000000000002</v>
      </c>
      <c r="V85" s="162">
        <f>ROUND(E85*U85,2)</f>
        <v>8.4600000000000009</v>
      </c>
      <c r="W85" s="162"/>
      <c r="X85" s="162" t="s">
        <v>162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583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250" t="s">
        <v>615</v>
      </c>
      <c r="D86" s="251"/>
      <c r="E86" s="251"/>
      <c r="F86" s="251"/>
      <c r="G86" s="251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246" t="s">
        <v>585</v>
      </c>
      <c r="D87" s="247"/>
      <c r="E87" s="247"/>
      <c r="F87" s="247"/>
      <c r="G87" s="247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173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246" t="s">
        <v>616</v>
      </c>
      <c r="D88" s="247"/>
      <c r="E88" s="247"/>
      <c r="F88" s="247"/>
      <c r="G88" s="247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173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246" t="s">
        <v>617</v>
      </c>
      <c r="D89" s="247"/>
      <c r="E89" s="247"/>
      <c r="F89" s="247"/>
      <c r="G89" s="247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173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60"/>
      <c r="B90" s="161"/>
      <c r="C90" s="246" t="s">
        <v>618</v>
      </c>
      <c r="D90" s="247"/>
      <c r="E90" s="247"/>
      <c r="F90" s="247"/>
      <c r="G90" s="247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173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79" t="str">
        <f>C90</f>
        <v>3. V ceně -3111 nejsou započteny náklady na zemní práce a na dodání sloupků (betonových nebo ocelových s betonovými patkami); sloupky se oceňují ve specifikaci.</v>
      </c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244"/>
      <c r="D91" s="245"/>
      <c r="E91" s="245"/>
      <c r="F91" s="245"/>
      <c r="G91" s="245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166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72">
        <v>17</v>
      </c>
      <c r="B92" s="173" t="s">
        <v>1218</v>
      </c>
      <c r="C92" s="182" t="s">
        <v>1219</v>
      </c>
      <c r="D92" s="174" t="s">
        <v>356</v>
      </c>
      <c r="E92" s="175">
        <v>102.5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7">
        <v>4.0000000000000003E-5</v>
      </c>
      <c r="O92" s="177">
        <f>ROUND(E92*N92,2)</f>
        <v>0</v>
      </c>
      <c r="P92" s="177">
        <v>0</v>
      </c>
      <c r="Q92" s="177">
        <f>ROUND(E92*P92,2)</f>
        <v>0</v>
      </c>
      <c r="R92" s="177" t="s">
        <v>357</v>
      </c>
      <c r="S92" s="177" t="s">
        <v>160</v>
      </c>
      <c r="T92" s="178" t="s">
        <v>161</v>
      </c>
      <c r="U92" s="162">
        <v>3.4000000000000002E-2</v>
      </c>
      <c r="V92" s="162">
        <f>ROUND(E92*U92,2)</f>
        <v>3.49</v>
      </c>
      <c r="W92" s="162"/>
      <c r="X92" s="162" t="s">
        <v>162</v>
      </c>
      <c r="Y92" s="153"/>
      <c r="Z92" s="153"/>
      <c r="AA92" s="153"/>
      <c r="AB92" s="153"/>
      <c r="AC92" s="153"/>
      <c r="AD92" s="153"/>
      <c r="AE92" s="153"/>
      <c r="AF92" s="153"/>
      <c r="AG92" s="153" t="s">
        <v>163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248"/>
      <c r="D93" s="249"/>
      <c r="E93" s="249"/>
      <c r="F93" s="249"/>
      <c r="G93" s="249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166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72">
        <v>18</v>
      </c>
      <c r="B94" s="173" t="s">
        <v>806</v>
      </c>
      <c r="C94" s="182" t="s">
        <v>807</v>
      </c>
      <c r="D94" s="174" t="s">
        <v>158</v>
      </c>
      <c r="E94" s="175">
        <v>22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7"/>
      <c r="S94" s="177" t="s">
        <v>160</v>
      </c>
      <c r="T94" s="178" t="s">
        <v>161</v>
      </c>
      <c r="U94" s="162">
        <v>0.13</v>
      </c>
      <c r="V94" s="162">
        <f>ROUND(E94*U94,2)</f>
        <v>2.86</v>
      </c>
      <c r="W94" s="162"/>
      <c r="X94" s="162" t="s">
        <v>162</v>
      </c>
      <c r="Y94" s="153"/>
      <c r="Z94" s="153"/>
      <c r="AA94" s="153"/>
      <c r="AB94" s="153"/>
      <c r="AC94" s="153"/>
      <c r="AD94" s="153"/>
      <c r="AE94" s="153"/>
      <c r="AF94" s="153"/>
      <c r="AG94" s="153" t="s">
        <v>163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248"/>
      <c r="D95" s="249"/>
      <c r="E95" s="249"/>
      <c r="F95" s="249"/>
      <c r="G95" s="249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166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72">
        <v>19</v>
      </c>
      <c r="B96" s="173" t="s">
        <v>808</v>
      </c>
      <c r="C96" s="182" t="s">
        <v>809</v>
      </c>
      <c r="D96" s="174" t="s">
        <v>158</v>
      </c>
      <c r="E96" s="175">
        <v>77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21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/>
      <c r="S96" s="177" t="s">
        <v>160</v>
      </c>
      <c r="T96" s="178" t="s">
        <v>161</v>
      </c>
      <c r="U96" s="162">
        <v>0.09</v>
      </c>
      <c r="V96" s="162">
        <f>ROUND(E96*U96,2)</f>
        <v>6.93</v>
      </c>
      <c r="W96" s="162"/>
      <c r="X96" s="162" t="s">
        <v>162</v>
      </c>
      <c r="Y96" s="153"/>
      <c r="Z96" s="153"/>
      <c r="AA96" s="153"/>
      <c r="AB96" s="153"/>
      <c r="AC96" s="153"/>
      <c r="AD96" s="153"/>
      <c r="AE96" s="153"/>
      <c r="AF96" s="153"/>
      <c r="AG96" s="153" t="s">
        <v>163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248"/>
      <c r="D97" s="249"/>
      <c r="E97" s="249"/>
      <c r="F97" s="249"/>
      <c r="G97" s="249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166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72">
        <v>20</v>
      </c>
      <c r="B98" s="173" t="s">
        <v>1221</v>
      </c>
      <c r="C98" s="182" t="s">
        <v>1222</v>
      </c>
      <c r="D98" s="174" t="s">
        <v>356</v>
      </c>
      <c r="E98" s="175">
        <v>102.5</v>
      </c>
      <c r="F98" s="176"/>
      <c r="G98" s="177">
        <f>ROUND(E98*F98,2)</f>
        <v>0</v>
      </c>
      <c r="H98" s="176"/>
      <c r="I98" s="177">
        <f>ROUND(E98*H98,2)</f>
        <v>0</v>
      </c>
      <c r="J98" s="176"/>
      <c r="K98" s="177">
        <f>ROUND(E98*J98,2)</f>
        <v>0</v>
      </c>
      <c r="L98" s="177">
        <v>21</v>
      </c>
      <c r="M98" s="177">
        <f>G98*(1+L98/100)</f>
        <v>0</v>
      </c>
      <c r="N98" s="177">
        <v>6.0000000000000002E-5</v>
      </c>
      <c r="O98" s="177">
        <f>ROUND(E98*N98,2)</f>
        <v>0.01</v>
      </c>
      <c r="P98" s="177">
        <v>0</v>
      </c>
      <c r="Q98" s="177">
        <f>ROUND(E98*P98,2)</f>
        <v>0</v>
      </c>
      <c r="R98" s="177"/>
      <c r="S98" s="177" t="s">
        <v>160</v>
      </c>
      <c r="T98" s="178" t="s">
        <v>161</v>
      </c>
      <c r="U98" s="162">
        <v>2.5999999999999999E-2</v>
      </c>
      <c r="V98" s="162">
        <f>ROUND(E98*U98,2)</f>
        <v>2.67</v>
      </c>
      <c r="W98" s="162"/>
      <c r="X98" s="162" t="s">
        <v>162</v>
      </c>
      <c r="Y98" s="153"/>
      <c r="Z98" s="153"/>
      <c r="AA98" s="153"/>
      <c r="AB98" s="153"/>
      <c r="AC98" s="153"/>
      <c r="AD98" s="153"/>
      <c r="AE98" s="153"/>
      <c r="AF98" s="153"/>
      <c r="AG98" s="153" t="s">
        <v>163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248"/>
      <c r="D99" s="249"/>
      <c r="E99" s="249"/>
      <c r="F99" s="249"/>
      <c r="G99" s="249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166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72">
        <v>21</v>
      </c>
      <c r="B100" s="173" t="s">
        <v>810</v>
      </c>
      <c r="C100" s="182" t="s">
        <v>811</v>
      </c>
      <c r="D100" s="174" t="s">
        <v>158</v>
      </c>
      <c r="E100" s="175">
        <v>21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7">
        <v>0</v>
      </c>
      <c r="O100" s="177">
        <f>ROUND(E100*N100,2)</f>
        <v>0</v>
      </c>
      <c r="P100" s="177">
        <v>0</v>
      </c>
      <c r="Q100" s="177">
        <f>ROUND(E100*P100,2)</f>
        <v>0</v>
      </c>
      <c r="R100" s="177"/>
      <c r="S100" s="177" t="s">
        <v>235</v>
      </c>
      <c r="T100" s="178" t="s">
        <v>236</v>
      </c>
      <c r="U100" s="162">
        <v>0</v>
      </c>
      <c r="V100" s="162">
        <f>ROUND(E100*U100,2)</f>
        <v>0</v>
      </c>
      <c r="W100" s="162"/>
      <c r="X100" s="162" t="s">
        <v>162</v>
      </c>
      <c r="Y100" s="153"/>
      <c r="Z100" s="153"/>
      <c r="AA100" s="153"/>
      <c r="AB100" s="153"/>
      <c r="AC100" s="153"/>
      <c r="AD100" s="153"/>
      <c r="AE100" s="153"/>
      <c r="AF100" s="153"/>
      <c r="AG100" s="153" t="s">
        <v>583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60"/>
      <c r="B101" s="161"/>
      <c r="C101" s="248"/>
      <c r="D101" s="249"/>
      <c r="E101" s="249"/>
      <c r="F101" s="249"/>
      <c r="G101" s="249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166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72">
        <v>22</v>
      </c>
      <c r="B102" s="173" t="s">
        <v>638</v>
      </c>
      <c r="C102" s="182" t="s">
        <v>1270</v>
      </c>
      <c r="D102" s="174" t="s">
        <v>158</v>
      </c>
      <c r="E102" s="175">
        <v>21</v>
      </c>
      <c r="F102" s="176"/>
      <c r="G102" s="177">
        <f>ROUND(E102*F102,2)</f>
        <v>0</v>
      </c>
      <c r="H102" s="176"/>
      <c r="I102" s="177">
        <f>ROUND(E102*H102,2)</f>
        <v>0</v>
      </c>
      <c r="J102" s="176"/>
      <c r="K102" s="177">
        <f>ROUND(E102*J102,2)</f>
        <v>0</v>
      </c>
      <c r="L102" s="177">
        <v>21</v>
      </c>
      <c r="M102" s="177">
        <f>G102*(1+L102/100)</f>
        <v>0</v>
      </c>
      <c r="N102" s="177">
        <v>0</v>
      </c>
      <c r="O102" s="177">
        <f>ROUND(E102*N102,2)</f>
        <v>0</v>
      </c>
      <c r="P102" s="177">
        <v>0</v>
      </c>
      <c r="Q102" s="177">
        <f>ROUND(E102*P102,2)</f>
        <v>0</v>
      </c>
      <c r="R102" s="177"/>
      <c r="S102" s="177" t="s">
        <v>235</v>
      </c>
      <c r="T102" s="178" t="s">
        <v>236</v>
      </c>
      <c r="U102" s="162">
        <v>0</v>
      </c>
      <c r="V102" s="162">
        <f>ROUND(E102*U102,2)</f>
        <v>0</v>
      </c>
      <c r="W102" s="162"/>
      <c r="X102" s="162" t="s">
        <v>162</v>
      </c>
      <c r="Y102" s="153"/>
      <c r="Z102" s="153"/>
      <c r="AA102" s="153"/>
      <c r="AB102" s="153"/>
      <c r="AC102" s="153"/>
      <c r="AD102" s="153"/>
      <c r="AE102" s="153"/>
      <c r="AF102" s="153"/>
      <c r="AG102" s="153" t="s">
        <v>583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250" t="s">
        <v>639</v>
      </c>
      <c r="D103" s="251"/>
      <c r="E103" s="251"/>
      <c r="F103" s="251"/>
      <c r="G103" s="251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173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4"/>
      <c r="D104" s="245"/>
      <c r="E104" s="245"/>
      <c r="F104" s="245"/>
      <c r="G104" s="245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72">
        <v>23</v>
      </c>
      <c r="B105" s="173" t="s">
        <v>642</v>
      </c>
      <c r="C105" s="182" t="s">
        <v>643</v>
      </c>
      <c r="D105" s="174" t="s">
        <v>644</v>
      </c>
      <c r="E105" s="175">
        <v>102.5</v>
      </c>
      <c r="F105" s="176"/>
      <c r="G105" s="177">
        <f>ROUND(E105*F105,2)</f>
        <v>0</v>
      </c>
      <c r="H105" s="176"/>
      <c r="I105" s="177">
        <f>ROUND(E105*H105,2)</f>
        <v>0</v>
      </c>
      <c r="J105" s="176"/>
      <c r="K105" s="177">
        <f>ROUND(E105*J105,2)</f>
        <v>0</v>
      </c>
      <c r="L105" s="177">
        <v>21</v>
      </c>
      <c r="M105" s="177">
        <f>G105*(1+L105/100)</f>
        <v>0</v>
      </c>
      <c r="N105" s="177">
        <v>0</v>
      </c>
      <c r="O105" s="177">
        <f>ROUND(E105*N105,2)</f>
        <v>0</v>
      </c>
      <c r="P105" s="177">
        <v>0</v>
      </c>
      <c r="Q105" s="177">
        <f>ROUND(E105*P105,2)</f>
        <v>0</v>
      </c>
      <c r="R105" s="177"/>
      <c r="S105" s="177" t="s">
        <v>235</v>
      </c>
      <c r="T105" s="178" t="s">
        <v>236</v>
      </c>
      <c r="U105" s="162">
        <v>0</v>
      </c>
      <c r="V105" s="162">
        <f>ROUND(E105*U105,2)</f>
        <v>0</v>
      </c>
      <c r="W105" s="162"/>
      <c r="X105" s="162" t="s">
        <v>162</v>
      </c>
      <c r="Y105" s="153"/>
      <c r="Z105" s="153"/>
      <c r="AA105" s="153"/>
      <c r="AB105" s="153"/>
      <c r="AC105" s="153"/>
      <c r="AD105" s="153"/>
      <c r="AE105" s="153"/>
      <c r="AF105" s="153"/>
      <c r="AG105" s="153" t="s">
        <v>163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1271</v>
      </c>
      <c r="D106" s="163"/>
      <c r="E106" s="164">
        <v>102.5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5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4"/>
      <c r="D107" s="245"/>
      <c r="E107" s="245"/>
      <c r="F107" s="245"/>
      <c r="G107" s="245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72">
        <v>24</v>
      </c>
      <c r="B108" s="173" t="s">
        <v>646</v>
      </c>
      <c r="C108" s="182" t="s">
        <v>647</v>
      </c>
      <c r="D108" s="174" t="s">
        <v>244</v>
      </c>
      <c r="E108" s="175">
        <v>1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0</v>
      </c>
      <c r="O108" s="177">
        <f>ROUND(E108*N108,2)</f>
        <v>0</v>
      </c>
      <c r="P108" s="177">
        <v>0</v>
      </c>
      <c r="Q108" s="177">
        <f>ROUND(E108*P108,2)</f>
        <v>0</v>
      </c>
      <c r="R108" s="177"/>
      <c r="S108" s="177" t="s">
        <v>235</v>
      </c>
      <c r="T108" s="178" t="s">
        <v>236</v>
      </c>
      <c r="U108" s="162">
        <v>0</v>
      </c>
      <c r="V108" s="162">
        <f>ROUND(E108*U108,2)</f>
        <v>0</v>
      </c>
      <c r="W108" s="162"/>
      <c r="X108" s="162" t="s">
        <v>162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163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248"/>
      <c r="D109" s="249"/>
      <c r="E109" s="249"/>
      <c r="F109" s="249"/>
      <c r="G109" s="249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166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72">
        <v>25</v>
      </c>
      <c r="B110" s="173" t="s">
        <v>827</v>
      </c>
      <c r="C110" s="182" t="s">
        <v>828</v>
      </c>
      <c r="D110" s="174" t="s">
        <v>158</v>
      </c>
      <c r="E110" s="175">
        <v>22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5.0000000000000001E-4</v>
      </c>
      <c r="O110" s="177">
        <f>ROUND(E110*N110,2)</f>
        <v>0.01</v>
      </c>
      <c r="P110" s="177">
        <v>0</v>
      </c>
      <c r="Q110" s="177">
        <f>ROUND(E110*P110,2)</f>
        <v>0</v>
      </c>
      <c r="R110" s="177" t="s">
        <v>331</v>
      </c>
      <c r="S110" s="177" t="s">
        <v>160</v>
      </c>
      <c r="T110" s="178" t="s">
        <v>161</v>
      </c>
      <c r="U110" s="162">
        <v>0</v>
      </c>
      <c r="V110" s="162">
        <f>ROUND(E110*U110,2)</f>
        <v>0</v>
      </c>
      <c r="W110" s="162"/>
      <c r="X110" s="162" t="s">
        <v>332</v>
      </c>
      <c r="Y110" s="153"/>
      <c r="Z110" s="153"/>
      <c r="AA110" s="153"/>
      <c r="AB110" s="153"/>
      <c r="AC110" s="153"/>
      <c r="AD110" s="153"/>
      <c r="AE110" s="153"/>
      <c r="AF110" s="153"/>
      <c r="AG110" s="153" t="s">
        <v>333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60"/>
      <c r="B111" s="161"/>
      <c r="C111" s="248"/>
      <c r="D111" s="249"/>
      <c r="E111" s="249"/>
      <c r="F111" s="249"/>
      <c r="G111" s="249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166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2.5" outlineLevel="1" x14ac:dyDescent="0.2">
      <c r="A112" s="172">
        <v>26</v>
      </c>
      <c r="B112" s="173" t="s">
        <v>1272</v>
      </c>
      <c r="C112" s="182" t="s">
        <v>1273</v>
      </c>
      <c r="D112" s="174" t="s">
        <v>158</v>
      </c>
      <c r="E112" s="175">
        <v>21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0</v>
      </c>
      <c r="O112" s="177">
        <f>ROUND(E112*N112,2)</f>
        <v>0</v>
      </c>
      <c r="P112" s="177">
        <v>0</v>
      </c>
      <c r="Q112" s="177">
        <f>ROUND(E112*P112,2)</f>
        <v>0</v>
      </c>
      <c r="R112" s="177" t="s">
        <v>331</v>
      </c>
      <c r="S112" s="177" t="s">
        <v>160</v>
      </c>
      <c r="T112" s="178" t="s">
        <v>161</v>
      </c>
      <c r="U112" s="162">
        <v>0</v>
      </c>
      <c r="V112" s="162">
        <f>ROUND(E112*U112,2)</f>
        <v>0</v>
      </c>
      <c r="W112" s="162"/>
      <c r="X112" s="162" t="s">
        <v>332</v>
      </c>
      <c r="Y112" s="153"/>
      <c r="Z112" s="153"/>
      <c r="AA112" s="153"/>
      <c r="AB112" s="153"/>
      <c r="AC112" s="153"/>
      <c r="AD112" s="153"/>
      <c r="AE112" s="153"/>
      <c r="AF112" s="153"/>
      <c r="AG112" s="153" t="s">
        <v>333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248"/>
      <c r="D113" s="249"/>
      <c r="E113" s="249"/>
      <c r="F113" s="249"/>
      <c r="G113" s="249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166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ht="22.5" outlineLevel="1" x14ac:dyDescent="0.2">
      <c r="A114" s="172">
        <v>27</v>
      </c>
      <c r="B114" s="173" t="s">
        <v>1274</v>
      </c>
      <c r="C114" s="182" t="s">
        <v>1275</v>
      </c>
      <c r="D114" s="174" t="s">
        <v>356</v>
      </c>
      <c r="E114" s="175">
        <v>112.75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77">
        <v>2.7999999999999998E-4</v>
      </c>
      <c r="O114" s="177">
        <f>ROUND(E114*N114,2)</f>
        <v>0.03</v>
      </c>
      <c r="P114" s="177">
        <v>0</v>
      </c>
      <c r="Q114" s="177">
        <f>ROUND(E114*P114,2)</f>
        <v>0</v>
      </c>
      <c r="R114" s="177" t="s">
        <v>331</v>
      </c>
      <c r="S114" s="177" t="s">
        <v>160</v>
      </c>
      <c r="T114" s="178" t="s">
        <v>161</v>
      </c>
      <c r="U114" s="162">
        <v>0</v>
      </c>
      <c r="V114" s="162">
        <f>ROUND(E114*U114,2)</f>
        <v>0</v>
      </c>
      <c r="W114" s="162"/>
      <c r="X114" s="162" t="s">
        <v>332</v>
      </c>
      <c r="Y114" s="153"/>
      <c r="Z114" s="153"/>
      <c r="AA114" s="153"/>
      <c r="AB114" s="153"/>
      <c r="AC114" s="153"/>
      <c r="AD114" s="153"/>
      <c r="AE114" s="153"/>
      <c r="AF114" s="153"/>
      <c r="AG114" s="153" t="s">
        <v>333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60"/>
      <c r="B115" s="161"/>
      <c r="C115" s="183" t="s">
        <v>1276</v>
      </c>
      <c r="D115" s="163"/>
      <c r="E115" s="164">
        <v>112.75</v>
      </c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178</v>
      </c>
      <c r="AH115" s="153">
        <v>5</v>
      </c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244"/>
      <c r="D116" s="245"/>
      <c r="E116" s="245"/>
      <c r="F116" s="245"/>
      <c r="G116" s="245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166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ht="22.5" outlineLevel="1" x14ac:dyDescent="0.2">
      <c r="A117" s="172">
        <v>28</v>
      </c>
      <c r="B117" s="173" t="s">
        <v>829</v>
      </c>
      <c r="C117" s="182" t="s">
        <v>830</v>
      </c>
      <c r="D117" s="174" t="s">
        <v>356</v>
      </c>
      <c r="E117" s="175">
        <v>90.75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77">
        <v>1.06E-3</v>
      </c>
      <c r="O117" s="177">
        <f>ROUND(E117*N117,2)</f>
        <v>0.1</v>
      </c>
      <c r="P117" s="177">
        <v>0</v>
      </c>
      <c r="Q117" s="177">
        <f>ROUND(E117*P117,2)</f>
        <v>0</v>
      </c>
      <c r="R117" s="177" t="s">
        <v>331</v>
      </c>
      <c r="S117" s="177" t="s">
        <v>161</v>
      </c>
      <c r="T117" s="178" t="s">
        <v>161</v>
      </c>
      <c r="U117" s="162">
        <v>0</v>
      </c>
      <c r="V117" s="162">
        <f>ROUND(E117*U117,2)</f>
        <v>0</v>
      </c>
      <c r="W117" s="162"/>
      <c r="X117" s="162" t="s">
        <v>332</v>
      </c>
      <c r="Y117" s="153"/>
      <c r="Z117" s="153"/>
      <c r="AA117" s="153"/>
      <c r="AB117" s="153"/>
      <c r="AC117" s="153"/>
      <c r="AD117" s="153"/>
      <c r="AE117" s="153"/>
      <c r="AF117" s="153"/>
      <c r="AG117" s="153" t="s">
        <v>333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1277</v>
      </c>
      <c r="D118" s="163"/>
      <c r="E118" s="164">
        <v>90.75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5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244"/>
      <c r="D119" s="245"/>
      <c r="E119" s="245"/>
      <c r="F119" s="245"/>
      <c r="G119" s="245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166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72">
        <v>29</v>
      </c>
      <c r="B120" s="173" t="s">
        <v>559</v>
      </c>
      <c r="C120" s="182" t="s">
        <v>832</v>
      </c>
      <c r="D120" s="174" t="s">
        <v>158</v>
      </c>
      <c r="E120" s="175">
        <v>77</v>
      </c>
      <c r="F120" s="176"/>
      <c r="G120" s="177">
        <f>ROUND(E120*F120,2)</f>
        <v>0</v>
      </c>
      <c r="H120" s="176"/>
      <c r="I120" s="177">
        <f>ROUND(E120*H120,2)</f>
        <v>0</v>
      </c>
      <c r="J120" s="176"/>
      <c r="K120" s="177">
        <f>ROUND(E120*J120,2)</f>
        <v>0</v>
      </c>
      <c r="L120" s="177">
        <v>21</v>
      </c>
      <c r="M120" s="177">
        <f>G120*(1+L120/100)</f>
        <v>0</v>
      </c>
      <c r="N120" s="177">
        <v>3.0000000000000001E-5</v>
      </c>
      <c r="O120" s="177">
        <f>ROUND(E120*N120,2)</f>
        <v>0</v>
      </c>
      <c r="P120" s="177">
        <v>0</v>
      </c>
      <c r="Q120" s="177">
        <f>ROUND(E120*P120,2)</f>
        <v>0</v>
      </c>
      <c r="R120" s="177"/>
      <c r="S120" s="177" t="s">
        <v>235</v>
      </c>
      <c r="T120" s="178" t="s">
        <v>161</v>
      </c>
      <c r="U120" s="162">
        <v>0</v>
      </c>
      <c r="V120" s="162">
        <f>ROUND(E120*U120,2)</f>
        <v>0</v>
      </c>
      <c r="W120" s="162"/>
      <c r="X120" s="162" t="s">
        <v>332</v>
      </c>
      <c r="Y120" s="153"/>
      <c r="Z120" s="153"/>
      <c r="AA120" s="153"/>
      <c r="AB120" s="153"/>
      <c r="AC120" s="153"/>
      <c r="AD120" s="153"/>
      <c r="AE120" s="153"/>
      <c r="AF120" s="153"/>
      <c r="AG120" s="153" t="s">
        <v>333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60"/>
      <c r="B121" s="161"/>
      <c r="C121" s="183" t="s">
        <v>1278</v>
      </c>
      <c r="D121" s="163"/>
      <c r="E121" s="164">
        <v>77</v>
      </c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178</v>
      </c>
      <c r="AH121" s="153">
        <v>5</v>
      </c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244"/>
      <c r="D122" s="245"/>
      <c r="E122" s="245"/>
      <c r="F122" s="245"/>
      <c r="G122" s="245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166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45" outlineLevel="1" x14ac:dyDescent="0.2">
      <c r="A123" s="172">
        <v>30</v>
      </c>
      <c r="B123" s="173" t="s">
        <v>1279</v>
      </c>
      <c r="C123" s="182" t="s">
        <v>1280</v>
      </c>
      <c r="D123" s="174" t="s">
        <v>158</v>
      </c>
      <c r="E123" s="175">
        <v>21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77">
        <v>0.29199999999999998</v>
      </c>
      <c r="O123" s="177">
        <f>ROUND(E123*N123,2)</f>
        <v>6.13</v>
      </c>
      <c r="P123" s="177">
        <v>0</v>
      </c>
      <c r="Q123" s="177">
        <f>ROUND(E123*P123,2)</f>
        <v>0</v>
      </c>
      <c r="R123" s="177" t="s">
        <v>331</v>
      </c>
      <c r="S123" s="177" t="s">
        <v>160</v>
      </c>
      <c r="T123" s="178" t="s">
        <v>161</v>
      </c>
      <c r="U123" s="162">
        <v>0</v>
      </c>
      <c r="V123" s="162">
        <f>ROUND(E123*U123,2)</f>
        <v>0</v>
      </c>
      <c r="W123" s="162"/>
      <c r="X123" s="162" t="s">
        <v>332</v>
      </c>
      <c r="Y123" s="153"/>
      <c r="Z123" s="153"/>
      <c r="AA123" s="153"/>
      <c r="AB123" s="153"/>
      <c r="AC123" s="153"/>
      <c r="AD123" s="153"/>
      <c r="AE123" s="153"/>
      <c r="AF123" s="153"/>
      <c r="AG123" s="153" t="s">
        <v>333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248"/>
      <c r="D124" s="249"/>
      <c r="E124" s="249"/>
      <c r="F124" s="249"/>
      <c r="G124" s="249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22.5" outlineLevel="1" x14ac:dyDescent="0.2">
      <c r="A125" s="172">
        <v>31</v>
      </c>
      <c r="B125" s="173" t="s">
        <v>1281</v>
      </c>
      <c r="C125" s="182" t="s">
        <v>1282</v>
      </c>
      <c r="D125" s="174" t="s">
        <v>158</v>
      </c>
      <c r="E125" s="175">
        <v>21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8.0000000000000004E-4</v>
      </c>
      <c r="O125" s="177">
        <f>ROUND(E125*N125,2)</f>
        <v>0.02</v>
      </c>
      <c r="P125" s="177">
        <v>0</v>
      </c>
      <c r="Q125" s="177">
        <f>ROUND(E125*P125,2)</f>
        <v>0</v>
      </c>
      <c r="R125" s="177" t="s">
        <v>331</v>
      </c>
      <c r="S125" s="177" t="s">
        <v>160</v>
      </c>
      <c r="T125" s="178" t="s">
        <v>161</v>
      </c>
      <c r="U125" s="162">
        <v>0</v>
      </c>
      <c r="V125" s="162">
        <f>ROUND(E125*U125,2)</f>
        <v>0</v>
      </c>
      <c r="W125" s="162"/>
      <c r="X125" s="162" t="s">
        <v>332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333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48"/>
      <c r="D126" s="249"/>
      <c r="E126" s="249"/>
      <c r="F126" s="249"/>
      <c r="G126" s="249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166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x14ac:dyDescent="0.2">
      <c r="A127" s="166" t="s">
        <v>154</v>
      </c>
      <c r="B127" s="167" t="s">
        <v>116</v>
      </c>
      <c r="C127" s="181" t="s">
        <v>117</v>
      </c>
      <c r="D127" s="168"/>
      <c r="E127" s="169"/>
      <c r="F127" s="170"/>
      <c r="G127" s="170">
        <f>SUMIF(AG128:AG131,"&lt;&gt;NOR",G128:G131)</f>
        <v>0</v>
      </c>
      <c r="H127" s="170"/>
      <c r="I127" s="170">
        <f>SUM(I128:I131)</f>
        <v>0</v>
      </c>
      <c r="J127" s="170"/>
      <c r="K127" s="170">
        <f>SUM(K128:K131)</f>
        <v>0</v>
      </c>
      <c r="L127" s="170"/>
      <c r="M127" s="170">
        <f>SUM(M128:M131)</f>
        <v>0</v>
      </c>
      <c r="N127" s="170"/>
      <c r="O127" s="170">
        <f>SUM(O128:O131)</f>
        <v>0</v>
      </c>
      <c r="P127" s="170"/>
      <c r="Q127" s="170">
        <f>SUM(Q128:Q131)</f>
        <v>0</v>
      </c>
      <c r="R127" s="170"/>
      <c r="S127" s="170"/>
      <c r="T127" s="171"/>
      <c r="U127" s="165"/>
      <c r="V127" s="165">
        <f>SUM(V128:V131)</f>
        <v>19.38</v>
      </c>
      <c r="W127" s="165"/>
      <c r="X127" s="165"/>
      <c r="AG127" t="s">
        <v>155</v>
      </c>
    </row>
    <row r="128" spans="1:60" ht="22.5" outlineLevel="1" x14ac:dyDescent="0.2">
      <c r="A128" s="172">
        <v>32</v>
      </c>
      <c r="B128" s="173" t="s">
        <v>677</v>
      </c>
      <c r="C128" s="182" t="s">
        <v>678</v>
      </c>
      <c r="D128" s="174" t="s">
        <v>230</v>
      </c>
      <c r="E128" s="175">
        <v>91.639169999999993</v>
      </c>
      <c r="F128" s="176"/>
      <c r="G128" s="177">
        <f>ROUND(E128*F128,2)</f>
        <v>0</v>
      </c>
      <c r="H128" s="176"/>
      <c r="I128" s="177">
        <f>ROUND(E128*H128,2)</f>
        <v>0</v>
      </c>
      <c r="J128" s="176"/>
      <c r="K128" s="177">
        <f>ROUND(E128*J128,2)</f>
        <v>0</v>
      </c>
      <c r="L128" s="177">
        <v>21</v>
      </c>
      <c r="M128" s="177">
        <f>G128*(1+L128/100)</f>
        <v>0</v>
      </c>
      <c r="N128" s="177">
        <v>0</v>
      </c>
      <c r="O128" s="177">
        <f>ROUND(E128*N128,2)</f>
        <v>0</v>
      </c>
      <c r="P128" s="177">
        <v>0</v>
      </c>
      <c r="Q128" s="177">
        <f>ROUND(E128*P128,2)</f>
        <v>0</v>
      </c>
      <c r="R128" s="177" t="s">
        <v>357</v>
      </c>
      <c r="S128" s="177" t="s">
        <v>160</v>
      </c>
      <c r="T128" s="178" t="s">
        <v>161</v>
      </c>
      <c r="U128" s="162">
        <v>0.21149999999999999</v>
      </c>
      <c r="V128" s="162">
        <f>ROUND(E128*U128,2)</f>
        <v>19.38</v>
      </c>
      <c r="W128" s="162"/>
      <c r="X128" s="162" t="s">
        <v>262</v>
      </c>
      <c r="Y128" s="153"/>
      <c r="Z128" s="153"/>
      <c r="AA128" s="153"/>
      <c r="AB128" s="153"/>
      <c r="AC128" s="153"/>
      <c r="AD128" s="153"/>
      <c r="AE128" s="153"/>
      <c r="AF128" s="153"/>
      <c r="AG128" s="153" t="s">
        <v>263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242" t="s">
        <v>679</v>
      </c>
      <c r="D129" s="243"/>
      <c r="E129" s="243"/>
      <c r="F129" s="243"/>
      <c r="G129" s="243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165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6" t="s">
        <v>680</v>
      </c>
      <c r="D130" s="247"/>
      <c r="E130" s="247"/>
      <c r="F130" s="247"/>
      <c r="G130" s="247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173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244"/>
      <c r="D131" s="245"/>
      <c r="E131" s="245"/>
      <c r="F131" s="245"/>
      <c r="G131" s="245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166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x14ac:dyDescent="0.2">
      <c r="A132" s="3"/>
      <c r="B132" s="4"/>
      <c r="C132" s="184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AE132">
        <v>15</v>
      </c>
      <c r="AF132">
        <v>21</v>
      </c>
      <c r="AG132" t="s">
        <v>141</v>
      </c>
    </row>
    <row r="133" spans="1:60" x14ac:dyDescent="0.2">
      <c r="A133" s="156"/>
      <c r="B133" s="157" t="s">
        <v>29</v>
      </c>
      <c r="C133" s="185"/>
      <c r="D133" s="158"/>
      <c r="E133" s="159"/>
      <c r="F133" s="159"/>
      <c r="G133" s="180">
        <f>G8+G64+G69+G127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AE133">
        <f>SUMIF(L7:L131,AE132,G7:G131)</f>
        <v>0</v>
      </c>
      <c r="AF133">
        <f>SUMIF(L7:L131,AF132,G7:G131)</f>
        <v>0</v>
      </c>
      <c r="AG133" t="s">
        <v>265</v>
      </c>
    </row>
    <row r="134" spans="1:60" x14ac:dyDescent="0.2">
      <c r="C134" s="186"/>
      <c r="D134" s="10"/>
      <c r="AG134" t="s">
        <v>266</v>
      </c>
    </row>
    <row r="135" spans="1:60" x14ac:dyDescent="0.2">
      <c r="D135" s="10"/>
    </row>
    <row r="136" spans="1:60" x14ac:dyDescent="0.2">
      <c r="D136" s="10"/>
    </row>
    <row r="137" spans="1:60" x14ac:dyDescent="0.2">
      <c r="D137" s="10"/>
    </row>
    <row r="138" spans="1:60" x14ac:dyDescent="0.2">
      <c r="D138" s="10"/>
    </row>
    <row r="139" spans="1:60" x14ac:dyDescent="0.2">
      <c r="D139" s="10"/>
    </row>
    <row r="140" spans="1:60" x14ac:dyDescent="0.2">
      <c r="D140" s="10"/>
    </row>
    <row r="141" spans="1:60" x14ac:dyDescent="0.2">
      <c r="D141" s="10"/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56">
    <mergeCell ref="C44:G44"/>
    <mergeCell ref="A1:G1"/>
    <mergeCell ref="C2:G2"/>
    <mergeCell ref="C3:G3"/>
    <mergeCell ref="C4:G4"/>
    <mergeCell ref="C10:G10"/>
    <mergeCell ref="C33:G33"/>
    <mergeCell ref="C35:G35"/>
    <mergeCell ref="C37:G37"/>
    <mergeCell ref="C39:G39"/>
    <mergeCell ref="C40:G40"/>
    <mergeCell ref="C42:G42"/>
    <mergeCell ref="C71:G71"/>
    <mergeCell ref="C46:G46"/>
    <mergeCell ref="C48:G48"/>
    <mergeCell ref="C50:G50"/>
    <mergeCell ref="C52:G52"/>
    <mergeCell ref="C54:G54"/>
    <mergeCell ref="C56:G56"/>
    <mergeCell ref="C58:G58"/>
    <mergeCell ref="C60:G60"/>
    <mergeCell ref="C63:G63"/>
    <mergeCell ref="C66:G66"/>
    <mergeCell ref="C68:G68"/>
    <mergeCell ref="C90:G90"/>
    <mergeCell ref="C73:G73"/>
    <mergeCell ref="C75:G75"/>
    <mergeCell ref="C77:G77"/>
    <mergeCell ref="C79:G79"/>
    <mergeCell ref="C81:G81"/>
    <mergeCell ref="C83:G83"/>
    <mergeCell ref="C84:G84"/>
    <mergeCell ref="C86:G86"/>
    <mergeCell ref="C87:G87"/>
    <mergeCell ref="C88:G88"/>
    <mergeCell ref="C89:G89"/>
    <mergeCell ref="C113:G113"/>
    <mergeCell ref="C91:G91"/>
    <mergeCell ref="C93:G93"/>
    <mergeCell ref="C95:G95"/>
    <mergeCell ref="C97:G97"/>
    <mergeCell ref="C99:G99"/>
    <mergeCell ref="C101:G101"/>
    <mergeCell ref="C103:G103"/>
    <mergeCell ref="C104:G104"/>
    <mergeCell ref="C107:G107"/>
    <mergeCell ref="C109:G109"/>
    <mergeCell ref="C111:G111"/>
    <mergeCell ref="C130:G130"/>
    <mergeCell ref="C131:G131"/>
    <mergeCell ref="C116:G116"/>
    <mergeCell ref="C119:G119"/>
    <mergeCell ref="C122:G122"/>
    <mergeCell ref="C124:G124"/>
    <mergeCell ref="C126:G126"/>
    <mergeCell ref="C129:G129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83</v>
      </c>
      <c r="C3" s="253" t="s">
        <v>84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85</v>
      </c>
      <c r="C4" s="256" t="s">
        <v>86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SUMIF(AG9:AG70,"&lt;&gt;NOR",G9:G70)</f>
        <v>0</v>
      </c>
      <c r="H8" s="170"/>
      <c r="I8" s="170">
        <f>SUM(I9:I70)</f>
        <v>0</v>
      </c>
      <c r="J8" s="170"/>
      <c r="K8" s="170">
        <f>SUM(K9:K70)</f>
        <v>0</v>
      </c>
      <c r="L8" s="170"/>
      <c r="M8" s="170">
        <f>SUM(M9:M70)</f>
        <v>0</v>
      </c>
      <c r="N8" s="170"/>
      <c r="O8" s="170">
        <f>SUM(O9:O70)</f>
        <v>85.46</v>
      </c>
      <c r="P8" s="170"/>
      <c r="Q8" s="170">
        <f>SUM(Q9:Q70)</f>
        <v>0</v>
      </c>
      <c r="R8" s="170"/>
      <c r="S8" s="170"/>
      <c r="T8" s="171"/>
      <c r="U8" s="165"/>
      <c r="V8" s="165">
        <f>SUM(V9:V70)</f>
        <v>649.20000000000005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704</v>
      </c>
      <c r="C9" s="182" t="s">
        <v>705</v>
      </c>
      <c r="D9" s="174" t="s">
        <v>189</v>
      </c>
      <c r="E9" s="175">
        <v>323.2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0.23</v>
      </c>
      <c r="V9" s="162">
        <f>ROUND(E9*U9,2)</f>
        <v>74.34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60"/>
      <c r="B10" s="161"/>
      <c r="C10" s="242" t="s">
        <v>281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1283</v>
      </c>
      <c r="D11" s="163"/>
      <c r="E11" s="164">
        <v>323.2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4"/>
      <c r="D12" s="245"/>
      <c r="E12" s="245"/>
      <c r="F12" s="245"/>
      <c r="G12" s="245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2">
        <v>2</v>
      </c>
      <c r="B13" s="173" t="s">
        <v>284</v>
      </c>
      <c r="C13" s="182" t="s">
        <v>285</v>
      </c>
      <c r="D13" s="174" t="s">
        <v>189</v>
      </c>
      <c r="E13" s="175">
        <v>323.2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159</v>
      </c>
      <c r="S13" s="177" t="s">
        <v>160</v>
      </c>
      <c r="T13" s="178" t="s">
        <v>161</v>
      </c>
      <c r="U13" s="162">
        <v>0.38979999999999998</v>
      </c>
      <c r="V13" s="162">
        <f>ROUND(E13*U13,2)</f>
        <v>125.98</v>
      </c>
      <c r="W13" s="162"/>
      <c r="X13" s="162" t="s">
        <v>162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2.5" outlineLevel="1" x14ac:dyDescent="0.2">
      <c r="A14" s="160"/>
      <c r="B14" s="161"/>
      <c r="C14" s="242" t="s">
        <v>281</v>
      </c>
      <c r="D14" s="243"/>
      <c r="E14" s="243"/>
      <c r="F14" s="243"/>
      <c r="G14" s="243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165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79" t="str">
        <f>C14</f>
        <v>zapažených i nezapažených s urovnáním dna do předepsaného profilu a spádu, s přehozením výkopku na přilehlém terénu na vzdálenost do 3 m od podélné osy rýhy nebo s naložením výkopku na dopravní prostředek.</v>
      </c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1284</v>
      </c>
      <c r="D15" s="163"/>
      <c r="E15" s="164">
        <v>323.2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5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4"/>
      <c r="D16" s="245"/>
      <c r="E16" s="245"/>
      <c r="F16" s="245"/>
      <c r="G16" s="245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2">
        <v>3</v>
      </c>
      <c r="B17" s="173" t="s">
        <v>1285</v>
      </c>
      <c r="C17" s="182" t="s">
        <v>1286</v>
      </c>
      <c r="D17" s="174" t="s">
        <v>189</v>
      </c>
      <c r="E17" s="175">
        <v>25.6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 t="s">
        <v>159</v>
      </c>
      <c r="S17" s="177" t="s">
        <v>160</v>
      </c>
      <c r="T17" s="178" t="s">
        <v>170</v>
      </c>
      <c r="U17" s="162">
        <v>0.25</v>
      </c>
      <c r="V17" s="162">
        <f>ROUND(E17*U17,2)</f>
        <v>6.4</v>
      </c>
      <c r="W17" s="162"/>
      <c r="X17" s="162" t="s">
        <v>162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163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60"/>
      <c r="B18" s="161"/>
      <c r="C18" s="242" t="s">
        <v>281</v>
      </c>
      <c r="D18" s="243"/>
      <c r="E18" s="243"/>
      <c r="F18" s="243"/>
      <c r="G18" s="243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165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79" t="str">
        <f>C18</f>
        <v>zapažených i nezapažených s urovnáním dna do předepsaného profilu a spádu, s přehozením výkopku na přilehlém terénu na vzdálenost do 3 m od podélné osy rýhy nebo s naložením výkopku na dopravní prostředek.</v>
      </c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183" t="s">
        <v>1287</v>
      </c>
      <c r="D19" s="163"/>
      <c r="E19" s="164">
        <v>25.6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244"/>
      <c r="D20" s="245"/>
      <c r="E20" s="245"/>
      <c r="F20" s="245"/>
      <c r="G20" s="245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166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72">
        <v>4</v>
      </c>
      <c r="B21" s="173" t="s">
        <v>1288</v>
      </c>
      <c r="C21" s="182" t="s">
        <v>1289</v>
      </c>
      <c r="D21" s="174" t="s">
        <v>356</v>
      </c>
      <c r="E21" s="175">
        <v>30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77">
        <v>7.26E-3</v>
      </c>
      <c r="O21" s="177">
        <f>ROUND(E21*N21,2)</f>
        <v>0.22</v>
      </c>
      <c r="P21" s="177">
        <v>0</v>
      </c>
      <c r="Q21" s="177">
        <f>ROUND(E21*P21,2)</f>
        <v>0</v>
      </c>
      <c r="R21" s="177" t="s">
        <v>159</v>
      </c>
      <c r="S21" s="177" t="s">
        <v>160</v>
      </c>
      <c r="T21" s="178" t="s">
        <v>161</v>
      </c>
      <c r="U21" s="162">
        <v>1.7250000000000001</v>
      </c>
      <c r="V21" s="162">
        <f>ROUND(E21*U21,2)</f>
        <v>51.75</v>
      </c>
      <c r="W21" s="162"/>
      <c r="X21" s="162" t="s">
        <v>162</v>
      </c>
      <c r="Y21" s="153"/>
      <c r="Z21" s="153"/>
      <c r="AA21" s="153"/>
      <c r="AB21" s="153"/>
      <c r="AC21" s="153"/>
      <c r="AD21" s="153"/>
      <c r="AE21" s="153"/>
      <c r="AF21" s="153"/>
      <c r="AG21" s="153" t="s">
        <v>163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60"/>
      <c r="B22" s="161"/>
      <c r="C22" s="242" t="s">
        <v>1290</v>
      </c>
      <c r="D22" s="243"/>
      <c r="E22" s="243"/>
      <c r="F22" s="243"/>
      <c r="G22" s="243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165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79" t="str">
        <f>C22</f>
        <v>s výjimkou tekoucího písku a hornin kašovité konzistence v hloubce do 6 m a v délce do 35 m, s případným vodorovným a svislým přemístění výkopku z protlačovaného potrubí a montážní jámy na přilehlé území.</v>
      </c>
      <c r="BB22" s="153"/>
      <c r="BC22" s="153"/>
      <c r="BD22" s="153"/>
      <c r="BE22" s="153"/>
      <c r="BF22" s="153"/>
      <c r="BG22" s="153"/>
      <c r="BH22" s="153"/>
    </row>
    <row r="23" spans="1:60" ht="45" outlineLevel="1" x14ac:dyDescent="0.2">
      <c r="A23" s="160"/>
      <c r="B23" s="161"/>
      <c r="C23" s="259" t="s">
        <v>1291</v>
      </c>
      <c r="D23" s="260"/>
      <c r="E23" s="260"/>
      <c r="F23" s="260"/>
      <c r="G23" s="260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165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79" t="str">
        <f>C23</f>
        <v>Zřízení a odstranění podlahy a podpěrné konstrukce pro protlačovací zařízení, spojování protlačovaných trub, úpravu čela potrubí pro protlačení, případné vodorovné a svislé přemístění výkopku z protlačovaného potrubí a montážní jámy na přilehlé území. Včetně případného opakování protlačení v případě, že se v zemině vyskytnou překážky, pro které je nutno protlačení uskutečnit v jiném místě avšak při stejné pozici protlačovacího zařízení.</v>
      </c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244"/>
      <c r="D24" s="245"/>
      <c r="E24" s="245"/>
      <c r="F24" s="245"/>
      <c r="G24" s="245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166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2">
        <v>5</v>
      </c>
      <c r="B25" s="173" t="s">
        <v>529</v>
      </c>
      <c r="C25" s="182" t="s">
        <v>530</v>
      </c>
      <c r="D25" s="174" t="s">
        <v>189</v>
      </c>
      <c r="E25" s="175">
        <v>552.66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 t="s">
        <v>159</v>
      </c>
      <c r="S25" s="177" t="s">
        <v>160</v>
      </c>
      <c r="T25" s="178" t="s">
        <v>161</v>
      </c>
      <c r="U25" s="162">
        <v>7.3999999999999996E-2</v>
      </c>
      <c r="V25" s="162">
        <f>ROUND(E25*U25,2)</f>
        <v>40.9</v>
      </c>
      <c r="W25" s="162"/>
      <c r="X25" s="162" t="s">
        <v>162</v>
      </c>
      <c r="Y25" s="153"/>
      <c r="Z25" s="153"/>
      <c r="AA25" s="153"/>
      <c r="AB25" s="153"/>
      <c r="AC25" s="153"/>
      <c r="AD25" s="153"/>
      <c r="AE25" s="153"/>
      <c r="AF25" s="153"/>
      <c r="AG25" s="153" t="s">
        <v>163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242" t="s">
        <v>201</v>
      </c>
      <c r="D26" s="243"/>
      <c r="E26" s="243"/>
      <c r="F26" s="243"/>
      <c r="G26" s="243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165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183" t="s">
        <v>1284</v>
      </c>
      <c r="D27" s="163"/>
      <c r="E27" s="164">
        <v>323.2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178</v>
      </c>
      <c r="AH27" s="153">
        <v>5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183" t="s">
        <v>1292</v>
      </c>
      <c r="D28" s="163"/>
      <c r="E28" s="164">
        <v>229.46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5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244"/>
      <c r="D29" s="245"/>
      <c r="E29" s="245"/>
      <c r="F29" s="245"/>
      <c r="G29" s="245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166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72">
        <v>6</v>
      </c>
      <c r="B30" s="173" t="s">
        <v>1293</v>
      </c>
      <c r="C30" s="182" t="s">
        <v>1294</v>
      </c>
      <c r="D30" s="174" t="s">
        <v>189</v>
      </c>
      <c r="E30" s="175">
        <v>47.52</v>
      </c>
      <c r="F30" s="176"/>
      <c r="G30" s="177">
        <f>ROUND(E30*F30,2)</f>
        <v>0</v>
      </c>
      <c r="H30" s="176"/>
      <c r="I30" s="177">
        <f>ROUND(E30*H30,2)</f>
        <v>0</v>
      </c>
      <c r="J30" s="176"/>
      <c r="K30" s="177">
        <f>ROUND(E30*J30,2)</f>
        <v>0</v>
      </c>
      <c r="L30" s="177">
        <v>21</v>
      </c>
      <c r="M30" s="177">
        <f>G30*(1+L30/100)</f>
        <v>0</v>
      </c>
      <c r="N30" s="177">
        <v>0</v>
      </c>
      <c r="O30" s="177">
        <f>ROUND(E30*N30,2)</f>
        <v>0</v>
      </c>
      <c r="P30" s="177">
        <v>0</v>
      </c>
      <c r="Q30" s="177">
        <f>ROUND(E30*P30,2)</f>
        <v>0</v>
      </c>
      <c r="R30" s="177" t="s">
        <v>159</v>
      </c>
      <c r="S30" s="177" t="s">
        <v>160</v>
      </c>
      <c r="T30" s="178" t="s">
        <v>170</v>
      </c>
      <c r="U30" s="162">
        <v>9.4E-2</v>
      </c>
      <c r="V30" s="162">
        <f>ROUND(E30*U30,2)</f>
        <v>4.47</v>
      </c>
      <c r="W30" s="162"/>
      <c r="X30" s="162" t="s">
        <v>162</v>
      </c>
      <c r="Y30" s="153"/>
      <c r="Z30" s="153"/>
      <c r="AA30" s="153"/>
      <c r="AB30" s="153"/>
      <c r="AC30" s="153"/>
      <c r="AD30" s="153"/>
      <c r="AE30" s="153"/>
      <c r="AF30" s="153"/>
      <c r="AG30" s="153" t="s">
        <v>163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2" t="s">
        <v>201</v>
      </c>
      <c r="D31" s="243"/>
      <c r="E31" s="243"/>
      <c r="F31" s="243"/>
      <c r="G31" s="243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165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83" t="s">
        <v>1295</v>
      </c>
      <c r="D32" s="163"/>
      <c r="E32" s="164">
        <v>51.2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178</v>
      </c>
      <c r="AH32" s="153">
        <v>5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183" t="s">
        <v>1296</v>
      </c>
      <c r="D33" s="163"/>
      <c r="E33" s="164">
        <v>-3.68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178</v>
      </c>
      <c r="AH33" s="153">
        <v>0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244"/>
      <c r="D34" s="245"/>
      <c r="E34" s="245"/>
      <c r="F34" s="245"/>
      <c r="G34" s="245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166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72">
        <v>7</v>
      </c>
      <c r="B35" s="173" t="s">
        <v>199</v>
      </c>
      <c r="C35" s="182" t="s">
        <v>200</v>
      </c>
      <c r="D35" s="174" t="s">
        <v>189</v>
      </c>
      <c r="E35" s="175">
        <v>93.74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7" t="s">
        <v>159</v>
      </c>
      <c r="S35" s="177" t="s">
        <v>160</v>
      </c>
      <c r="T35" s="178" t="s">
        <v>170</v>
      </c>
      <c r="U35" s="162">
        <v>1.0999999999999999E-2</v>
      </c>
      <c r="V35" s="162">
        <f>ROUND(E35*U35,2)</f>
        <v>1.03</v>
      </c>
      <c r="W35" s="162"/>
      <c r="X35" s="162" t="s">
        <v>162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163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242" t="s">
        <v>201</v>
      </c>
      <c r="D36" s="243"/>
      <c r="E36" s="243"/>
      <c r="F36" s="243"/>
      <c r="G36" s="24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165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183" t="s">
        <v>1284</v>
      </c>
      <c r="D37" s="163"/>
      <c r="E37" s="164">
        <v>323.2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178</v>
      </c>
      <c r="AH37" s="153">
        <v>5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183" t="s">
        <v>1297</v>
      </c>
      <c r="D38" s="163"/>
      <c r="E38" s="164">
        <v>-229.46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178</v>
      </c>
      <c r="AH38" s="153">
        <v>5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4"/>
      <c r="D39" s="245"/>
      <c r="E39" s="245"/>
      <c r="F39" s="245"/>
      <c r="G39" s="245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166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72">
        <v>8</v>
      </c>
      <c r="B40" s="173" t="s">
        <v>1298</v>
      </c>
      <c r="C40" s="182" t="s">
        <v>1299</v>
      </c>
      <c r="D40" s="174" t="s">
        <v>189</v>
      </c>
      <c r="E40" s="175">
        <v>3.68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7" t="s">
        <v>159</v>
      </c>
      <c r="S40" s="177" t="s">
        <v>160</v>
      </c>
      <c r="T40" s="178" t="s">
        <v>170</v>
      </c>
      <c r="U40" s="162">
        <v>1.2E-2</v>
      </c>
      <c r="V40" s="162">
        <f>ROUND(E40*U40,2)</f>
        <v>0.04</v>
      </c>
      <c r="W40" s="162"/>
      <c r="X40" s="162" t="s">
        <v>162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163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2" t="s">
        <v>201</v>
      </c>
      <c r="D41" s="243"/>
      <c r="E41" s="243"/>
      <c r="F41" s="243"/>
      <c r="G41" s="24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165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183" t="s">
        <v>1300</v>
      </c>
      <c r="D42" s="163"/>
      <c r="E42" s="164">
        <v>3.68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0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4"/>
      <c r="D43" s="245"/>
      <c r="E43" s="245"/>
      <c r="F43" s="245"/>
      <c r="G43" s="245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166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33.75" outlineLevel="1" x14ac:dyDescent="0.2">
      <c r="A44" s="172">
        <v>9</v>
      </c>
      <c r="B44" s="173" t="s">
        <v>202</v>
      </c>
      <c r="C44" s="182" t="s">
        <v>203</v>
      </c>
      <c r="D44" s="174" t="s">
        <v>189</v>
      </c>
      <c r="E44" s="175">
        <v>1874.8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7" t="s">
        <v>159</v>
      </c>
      <c r="S44" s="177" t="s">
        <v>160</v>
      </c>
      <c r="T44" s="178" t="s">
        <v>170</v>
      </c>
      <c r="U44" s="162">
        <v>0</v>
      </c>
      <c r="V44" s="162">
        <f>ROUND(E44*U44,2)</f>
        <v>0</v>
      </c>
      <c r="W44" s="162"/>
      <c r="X44" s="162" t="s">
        <v>162</v>
      </c>
      <c r="Y44" s="153"/>
      <c r="Z44" s="153"/>
      <c r="AA44" s="153"/>
      <c r="AB44" s="153"/>
      <c r="AC44" s="153"/>
      <c r="AD44" s="153"/>
      <c r="AE44" s="153"/>
      <c r="AF44" s="153"/>
      <c r="AG44" s="153" t="s">
        <v>163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2" t="s">
        <v>201</v>
      </c>
      <c r="D45" s="243"/>
      <c r="E45" s="243"/>
      <c r="F45" s="243"/>
      <c r="G45" s="24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165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83" t="s">
        <v>1301</v>
      </c>
      <c r="D46" s="163"/>
      <c r="E46" s="164">
        <v>1874.8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178</v>
      </c>
      <c r="AH46" s="153">
        <v>5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244"/>
      <c r="D47" s="245"/>
      <c r="E47" s="245"/>
      <c r="F47" s="245"/>
      <c r="G47" s="245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166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33.75" outlineLevel="1" x14ac:dyDescent="0.2">
      <c r="A48" s="172">
        <v>10</v>
      </c>
      <c r="B48" s="173" t="s">
        <v>1302</v>
      </c>
      <c r="C48" s="182" t="s">
        <v>1303</v>
      </c>
      <c r="D48" s="174" t="s">
        <v>189</v>
      </c>
      <c r="E48" s="175">
        <v>73.599999999999994</v>
      </c>
      <c r="F48" s="176"/>
      <c r="G48" s="177">
        <f>ROUND(E48*F48,2)</f>
        <v>0</v>
      </c>
      <c r="H48" s="176"/>
      <c r="I48" s="177">
        <f>ROUND(E48*H48,2)</f>
        <v>0</v>
      </c>
      <c r="J48" s="176"/>
      <c r="K48" s="177">
        <f>ROUND(E48*J48,2)</f>
        <v>0</v>
      </c>
      <c r="L48" s="177">
        <v>21</v>
      </c>
      <c r="M48" s="177">
        <f>G48*(1+L48/100)</f>
        <v>0</v>
      </c>
      <c r="N48" s="177">
        <v>0</v>
      </c>
      <c r="O48" s="177">
        <f>ROUND(E48*N48,2)</f>
        <v>0</v>
      </c>
      <c r="P48" s="177">
        <v>0</v>
      </c>
      <c r="Q48" s="177">
        <f>ROUND(E48*P48,2)</f>
        <v>0</v>
      </c>
      <c r="R48" s="177" t="s">
        <v>159</v>
      </c>
      <c r="S48" s="177" t="s">
        <v>160</v>
      </c>
      <c r="T48" s="178" t="s">
        <v>170</v>
      </c>
      <c r="U48" s="162">
        <v>0</v>
      </c>
      <c r="V48" s="162">
        <f>ROUND(E48*U48,2)</f>
        <v>0</v>
      </c>
      <c r="W48" s="162"/>
      <c r="X48" s="162" t="s">
        <v>162</v>
      </c>
      <c r="Y48" s="153"/>
      <c r="Z48" s="153"/>
      <c r="AA48" s="153"/>
      <c r="AB48" s="153"/>
      <c r="AC48" s="153"/>
      <c r="AD48" s="153"/>
      <c r="AE48" s="153"/>
      <c r="AF48" s="153"/>
      <c r="AG48" s="153" t="s">
        <v>163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242" t="s">
        <v>201</v>
      </c>
      <c r="D49" s="243"/>
      <c r="E49" s="243"/>
      <c r="F49" s="243"/>
      <c r="G49" s="243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165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183" t="s">
        <v>1304</v>
      </c>
      <c r="D50" s="163"/>
      <c r="E50" s="164">
        <v>73.599999999999994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178</v>
      </c>
      <c r="AH50" s="153">
        <v>5</v>
      </c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244"/>
      <c r="D51" s="245"/>
      <c r="E51" s="245"/>
      <c r="F51" s="245"/>
      <c r="G51" s="245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166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72">
        <v>11</v>
      </c>
      <c r="B52" s="173" t="s">
        <v>212</v>
      </c>
      <c r="C52" s="182" t="s">
        <v>213</v>
      </c>
      <c r="D52" s="174" t="s">
        <v>189</v>
      </c>
      <c r="E52" s="175">
        <v>93.74</v>
      </c>
      <c r="F52" s="176"/>
      <c r="G52" s="177">
        <f>ROUND(E52*F52,2)</f>
        <v>0</v>
      </c>
      <c r="H52" s="176"/>
      <c r="I52" s="177">
        <f>ROUND(E52*H52,2)</f>
        <v>0</v>
      </c>
      <c r="J52" s="176"/>
      <c r="K52" s="177">
        <f>ROUND(E52*J52,2)</f>
        <v>0</v>
      </c>
      <c r="L52" s="177">
        <v>21</v>
      </c>
      <c r="M52" s="177">
        <f>G52*(1+L52/100)</f>
        <v>0</v>
      </c>
      <c r="N52" s="177">
        <v>0</v>
      </c>
      <c r="O52" s="177">
        <f>ROUND(E52*N52,2)</f>
        <v>0</v>
      </c>
      <c r="P52" s="177">
        <v>0</v>
      </c>
      <c r="Q52" s="177">
        <f>ROUND(E52*P52,2)</f>
        <v>0</v>
      </c>
      <c r="R52" s="177" t="s">
        <v>159</v>
      </c>
      <c r="S52" s="177" t="s">
        <v>160</v>
      </c>
      <c r="T52" s="178" t="s">
        <v>161</v>
      </c>
      <c r="U52" s="162">
        <v>8.9999999999999993E-3</v>
      </c>
      <c r="V52" s="162">
        <f>ROUND(E52*U52,2)</f>
        <v>0.84</v>
      </c>
      <c r="W52" s="162"/>
      <c r="X52" s="162" t="s">
        <v>162</v>
      </c>
      <c r="Y52" s="153"/>
      <c r="Z52" s="153"/>
      <c r="AA52" s="153"/>
      <c r="AB52" s="153"/>
      <c r="AC52" s="153"/>
      <c r="AD52" s="153"/>
      <c r="AE52" s="153"/>
      <c r="AF52" s="153"/>
      <c r="AG52" s="153" t="s">
        <v>163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1305</v>
      </c>
      <c r="D53" s="163"/>
      <c r="E53" s="164">
        <v>93.74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5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244"/>
      <c r="D54" s="245"/>
      <c r="E54" s="245"/>
      <c r="F54" s="245"/>
      <c r="G54" s="245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166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72">
        <v>12</v>
      </c>
      <c r="B55" s="173" t="s">
        <v>1306</v>
      </c>
      <c r="C55" s="182" t="s">
        <v>1307</v>
      </c>
      <c r="D55" s="174" t="s">
        <v>189</v>
      </c>
      <c r="E55" s="175">
        <v>229.46</v>
      </c>
      <c r="F55" s="176"/>
      <c r="G55" s="177">
        <f>ROUND(E55*F55,2)</f>
        <v>0</v>
      </c>
      <c r="H55" s="176"/>
      <c r="I55" s="177">
        <f>ROUND(E55*H55,2)</f>
        <v>0</v>
      </c>
      <c r="J55" s="176"/>
      <c r="K55" s="177">
        <f>ROUND(E55*J55,2)</f>
        <v>0</v>
      </c>
      <c r="L55" s="177">
        <v>21</v>
      </c>
      <c r="M55" s="177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7" t="s">
        <v>159</v>
      </c>
      <c r="S55" s="177" t="s">
        <v>160</v>
      </c>
      <c r="T55" s="178" t="s">
        <v>161</v>
      </c>
      <c r="U55" s="162">
        <v>1.1499999999999999</v>
      </c>
      <c r="V55" s="162">
        <f>ROUND(E55*U55,2)</f>
        <v>263.88</v>
      </c>
      <c r="W55" s="162"/>
      <c r="X55" s="162" t="s">
        <v>162</v>
      </c>
      <c r="Y55" s="153"/>
      <c r="Z55" s="153"/>
      <c r="AA55" s="153"/>
      <c r="AB55" s="153"/>
      <c r="AC55" s="153"/>
      <c r="AD55" s="153"/>
      <c r="AE55" s="153"/>
      <c r="AF55" s="153"/>
      <c r="AG55" s="153" t="s">
        <v>163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2" t="s">
        <v>538</v>
      </c>
      <c r="D56" s="243"/>
      <c r="E56" s="243"/>
      <c r="F56" s="243"/>
      <c r="G56" s="24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165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1284</v>
      </c>
      <c r="D57" s="163"/>
      <c r="E57" s="164">
        <v>323.2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5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183" t="s">
        <v>1308</v>
      </c>
      <c r="D58" s="163"/>
      <c r="E58" s="164">
        <v>-50.14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178</v>
      </c>
      <c r="AH58" s="153">
        <v>5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1309</v>
      </c>
      <c r="D59" s="163"/>
      <c r="E59" s="164">
        <v>-43.6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5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244"/>
      <c r="D60" s="245"/>
      <c r="E60" s="245"/>
      <c r="F60" s="245"/>
      <c r="G60" s="245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166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72">
        <v>13</v>
      </c>
      <c r="B61" s="173" t="s">
        <v>542</v>
      </c>
      <c r="C61" s="182" t="s">
        <v>543</v>
      </c>
      <c r="D61" s="174" t="s">
        <v>189</v>
      </c>
      <c r="E61" s="175">
        <v>50.14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1.7</v>
      </c>
      <c r="O61" s="177">
        <f>ROUND(E61*N61,2)</f>
        <v>85.24</v>
      </c>
      <c r="P61" s="177">
        <v>0</v>
      </c>
      <c r="Q61" s="177">
        <f>ROUND(E61*P61,2)</f>
        <v>0</v>
      </c>
      <c r="R61" s="177" t="s">
        <v>159</v>
      </c>
      <c r="S61" s="177" t="s">
        <v>160</v>
      </c>
      <c r="T61" s="178" t="s">
        <v>161</v>
      </c>
      <c r="U61" s="162">
        <v>1.587</v>
      </c>
      <c r="V61" s="162">
        <f>ROUND(E61*U61,2)</f>
        <v>79.569999999999993</v>
      </c>
      <c r="W61" s="162"/>
      <c r="X61" s="162" t="s">
        <v>162</v>
      </c>
      <c r="Y61" s="153"/>
      <c r="Z61" s="153"/>
      <c r="AA61" s="153"/>
      <c r="AB61" s="153"/>
      <c r="AC61" s="153"/>
      <c r="AD61" s="153"/>
      <c r="AE61" s="153"/>
      <c r="AF61" s="153"/>
      <c r="AG61" s="153" t="s">
        <v>163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2.5" outlineLevel="1" x14ac:dyDescent="0.2">
      <c r="A62" s="160"/>
      <c r="B62" s="161"/>
      <c r="C62" s="242" t="s">
        <v>544</v>
      </c>
      <c r="D62" s="243"/>
      <c r="E62" s="243"/>
      <c r="F62" s="243"/>
      <c r="G62" s="243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165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79" t="str">
        <f>C62</f>
        <v>sypaninou z vhodných hornin tř. 1 - 4 nebo materiálem připraveným podél výkopu ve vzdálenosti do 3 m od jeho kraje, pro jakoukoliv hloubku výkopu a jakoukoliv míru zhutnění,</v>
      </c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183" t="s">
        <v>1310</v>
      </c>
      <c r="D63" s="163"/>
      <c r="E63" s="164">
        <v>50.14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178</v>
      </c>
      <c r="AH63" s="153">
        <v>0</v>
      </c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244"/>
      <c r="D64" s="245"/>
      <c r="E64" s="245"/>
      <c r="F64" s="245"/>
      <c r="G64" s="245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166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72">
        <v>14</v>
      </c>
      <c r="B65" s="173" t="s">
        <v>1311</v>
      </c>
      <c r="C65" s="182" t="s">
        <v>1312</v>
      </c>
      <c r="D65" s="174" t="s">
        <v>189</v>
      </c>
      <c r="E65" s="175">
        <v>7.36</v>
      </c>
      <c r="F65" s="176"/>
      <c r="G65" s="177">
        <f>ROUND(E65*F65,2)</f>
        <v>0</v>
      </c>
      <c r="H65" s="176"/>
      <c r="I65" s="177">
        <f>ROUND(E65*H65,2)</f>
        <v>0</v>
      </c>
      <c r="J65" s="176"/>
      <c r="K65" s="177">
        <f>ROUND(E65*J65,2)</f>
        <v>0</v>
      </c>
      <c r="L65" s="177">
        <v>21</v>
      </c>
      <c r="M65" s="177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7" t="s">
        <v>159</v>
      </c>
      <c r="S65" s="177" t="s">
        <v>160</v>
      </c>
      <c r="T65" s="178" t="s">
        <v>170</v>
      </c>
      <c r="U65" s="162">
        <v>0</v>
      </c>
      <c r="V65" s="162">
        <f>ROUND(E65*U65,2)</f>
        <v>0</v>
      </c>
      <c r="W65" s="162"/>
      <c r="X65" s="162" t="s">
        <v>162</v>
      </c>
      <c r="Y65" s="153"/>
      <c r="Z65" s="153"/>
      <c r="AA65" s="153"/>
      <c r="AB65" s="153"/>
      <c r="AC65" s="153"/>
      <c r="AD65" s="153"/>
      <c r="AE65" s="153"/>
      <c r="AF65" s="153"/>
      <c r="AG65" s="153" t="s">
        <v>163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183" t="s">
        <v>1313</v>
      </c>
      <c r="D66" s="163"/>
      <c r="E66" s="164">
        <v>7.36</v>
      </c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178</v>
      </c>
      <c r="AH66" s="153">
        <v>5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244"/>
      <c r="D67" s="245"/>
      <c r="E67" s="245"/>
      <c r="F67" s="245"/>
      <c r="G67" s="245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166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72">
        <v>15</v>
      </c>
      <c r="B68" s="173" t="s">
        <v>228</v>
      </c>
      <c r="C68" s="182" t="s">
        <v>229</v>
      </c>
      <c r="D68" s="174" t="s">
        <v>230</v>
      </c>
      <c r="E68" s="175">
        <v>187.48</v>
      </c>
      <c r="F68" s="176"/>
      <c r="G68" s="177">
        <f>ROUND(E68*F68,2)</f>
        <v>0</v>
      </c>
      <c r="H68" s="176"/>
      <c r="I68" s="177">
        <f>ROUND(E68*H68,2)</f>
        <v>0</v>
      </c>
      <c r="J68" s="176"/>
      <c r="K68" s="177">
        <f>ROUND(E68*J68,2)</f>
        <v>0</v>
      </c>
      <c r="L68" s="177">
        <v>21</v>
      </c>
      <c r="M68" s="177">
        <f>G68*(1+L68/100)</f>
        <v>0</v>
      </c>
      <c r="N68" s="177">
        <v>0</v>
      </c>
      <c r="O68" s="177">
        <f>ROUND(E68*N68,2)</f>
        <v>0</v>
      </c>
      <c r="P68" s="177">
        <v>0</v>
      </c>
      <c r="Q68" s="177">
        <f>ROUND(E68*P68,2)</f>
        <v>0</v>
      </c>
      <c r="R68" s="177" t="s">
        <v>159</v>
      </c>
      <c r="S68" s="177" t="s">
        <v>160</v>
      </c>
      <c r="T68" s="178" t="s">
        <v>170</v>
      </c>
      <c r="U68" s="162">
        <v>0</v>
      </c>
      <c r="V68" s="162">
        <f>ROUND(E68*U68,2)</f>
        <v>0</v>
      </c>
      <c r="W68" s="162"/>
      <c r="X68" s="162" t="s">
        <v>162</v>
      </c>
      <c r="Y68" s="153"/>
      <c r="Z68" s="153"/>
      <c r="AA68" s="153"/>
      <c r="AB68" s="153"/>
      <c r="AC68" s="153"/>
      <c r="AD68" s="153"/>
      <c r="AE68" s="153"/>
      <c r="AF68" s="153"/>
      <c r="AG68" s="153" t="s">
        <v>163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183" t="s">
        <v>1314</v>
      </c>
      <c r="D69" s="163"/>
      <c r="E69" s="164">
        <v>187.48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178</v>
      </c>
      <c r="AH69" s="153">
        <v>5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244"/>
      <c r="D70" s="245"/>
      <c r="E70" s="245"/>
      <c r="F70" s="245"/>
      <c r="G70" s="245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166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x14ac:dyDescent="0.2">
      <c r="A71" s="166" t="s">
        <v>154</v>
      </c>
      <c r="B71" s="167" t="s">
        <v>106</v>
      </c>
      <c r="C71" s="181" t="s">
        <v>107</v>
      </c>
      <c r="D71" s="168"/>
      <c r="E71" s="169"/>
      <c r="F71" s="170"/>
      <c r="G71" s="170">
        <f>SUMIF(AG72:AG75,"&lt;&gt;NOR",G72:G75)</f>
        <v>0</v>
      </c>
      <c r="H71" s="170"/>
      <c r="I71" s="170">
        <f>SUM(I72:I75)</f>
        <v>0</v>
      </c>
      <c r="J71" s="170"/>
      <c r="K71" s="170">
        <f>SUM(K72:K75)</f>
        <v>0</v>
      </c>
      <c r="L71" s="170"/>
      <c r="M71" s="170">
        <f>SUM(M72:M75)</f>
        <v>0</v>
      </c>
      <c r="N71" s="170"/>
      <c r="O71" s="170">
        <f>SUM(O72:O75)</f>
        <v>82.44</v>
      </c>
      <c r="P71" s="170"/>
      <c r="Q71" s="170">
        <f>SUM(Q72:Q75)</f>
        <v>0</v>
      </c>
      <c r="R71" s="170"/>
      <c r="S71" s="170"/>
      <c r="T71" s="171"/>
      <c r="U71" s="165"/>
      <c r="V71" s="165">
        <f>SUM(V72:V75)</f>
        <v>73.900000000000006</v>
      </c>
      <c r="W71" s="165"/>
      <c r="X71" s="165"/>
      <c r="AG71" t="s">
        <v>155</v>
      </c>
    </row>
    <row r="72" spans="1:60" outlineLevel="1" x14ac:dyDescent="0.2">
      <c r="A72" s="172">
        <v>16</v>
      </c>
      <c r="B72" s="173" t="s">
        <v>771</v>
      </c>
      <c r="C72" s="182" t="s">
        <v>772</v>
      </c>
      <c r="D72" s="174" t="s">
        <v>189</v>
      </c>
      <c r="E72" s="175">
        <v>43.6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1.8907700000000001</v>
      </c>
      <c r="O72" s="177">
        <f>ROUND(E72*N72,2)</f>
        <v>82.44</v>
      </c>
      <c r="P72" s="177">
        <v>0</v>
      </c>
      <c r="Q72" s="177">
        <f>ROUND(E72*P72,2)</f>
        <v>0</v>
      </c>
      <c r="R72" s="177" t="s">
        <v>357</v>
      </c>
      <c r="S72" s="177" t="s">
        <v>160</v>
      </c>
      <c r="T72" s="178" t="s">
        <v>161</v>
      </c>
      <c r="U72" s="162">
        <v>1.6950000000000001</v>
      </c>
      <c r="V72" s="162">
        <f>ROUND(E72*U72,2)</f>
        <v>73.900000000000006</v>
      </c>
      <c r="W72" s="162"/>
      <c r="X72" s="162" t="s">
        <v>162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163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242" t="s">
        <v>574</v>
      </c>
      <c r="D73" s="243"/>
      <c r="E73" s="243"/>
      <c r="F73" s="243"/>
      <c r="G73" s="243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165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1315</v>
      </c>
      <c r="D74" s="163"/>
      <c r="E74" s="164">
        <v>43.6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0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244"/>
      <c r="D75" s="245"/>
      <c r="E75" s="245"/>
      <c r="F75" s="245"/>
      <c r="G75" s="245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166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x14ac:dyDescent="0.2">
      <c r="A76" s="166" t="s">
        <v>154</v>
      </c>
      <c r="B76" s="167" t="s">
        <v>120</v>
      </c>
      <c r="C76" s="181" t="s">
        <v>121</v>
      </c>
      <c r="D76" s="168"/>
      <c r="E76" s="169"/>
      <c r="F76" s="170"/>
      <c r="G76" s="170">
        <f>SUMIF(AG77:AG100,"&lt;&gt;NOR",G77:G100)</f>
        <v>0</v>
      </c>
      <c r="H76" s="170"/>
      <c r="I76" s="170">
        <f>SUM(I77:I100)</f>
        <v>0</v>
      </c>
      <c r="J76" s="170"/>
      <c r="K76" s="170">
        <f>SUM(K77:K100)</f>
        <v>0</v>
      </c>
      <c r="L76" s="170"/>
      <c r="M76" s="170">
        <f>SUM(M77:M100)</f>
        <v>0</v>
      </c>
      <c r="N76" s="170"/>
      <c r="O76" s="170">
        <f>SUM(O77:O100)</f>
        <v>1.4100000000000001</v>
      </c>
      <c r="P76" s="170"/>
      <c r="Q76" s="170">
        <f>SUM(Q77:Q100)</f>
        <v>0</v>
      </c>
      <c r="R76" s="170"/>
      <c r="S76" s="170"/>
      <c r="T76" s="171"/>
      <c r="U76" s="165"/>
      <c r="V76" s="165">
        <f>SUM(V77:V100)</f>
        <v>190.93</v>
      </c>
      <c r="W76" s="165"/>
      <c r="X76" s="165"/>
      <c r="AG76" t="s">
        <v>155</v>
      </c>
    </row>
    <row r="77" spans="1:60" outlineLevel="1" x14ac:dyDescent="0.2">
      <c r="A77" s="172">
        <v>17</v>
      </c>
      <c r="B77" s="173" t="s">
        <v>1316</v>
      </c>
      <c r="C77" s="182" t="s">
        <v>1317</v>
      </c>
      <c r="D77" s="174" t="s">
        <v>0</v>
      </c>
      <c r="E77" s="175">
        <v>9000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21</v>
      </c>
      <c r="M77" s="177">
        <f>G77*(1+L77/100)</f>
        <v>0</v>
      </c>
      <c r="N77" s="177">
        <v>0</v>
      </c>
      <c r="O77" s="177">
        <f>ROUND(E77*N77,2)</f>
        <v>0</v>
      </c>
      <c r="P77" s="177">
        <v>0</v>
      </c>
      <c r="Q77" s="177">
        <f>ROUND(E77*P77,2)</f>
        <v>0</v>
      </c>
      <c r="R77" s="177"/>
      <c r="S77" s="177" t="s">
        <v>160</v>
      </c>
      <c r="T77" s="178" t="s">
        <v>161</v>
      </c>
      <c r="U77" s="162">
        <v>0</v>
      </c>
      <c r="V77" s="162">
        <f>ROUND(E77*U77,2)</f>
        <v>0</v>
      </c>
      <c r="W77" s="162"/>
      <c r="X77" s="162" t="s">
        <v>162</v>
      </c>
      <c r="Y77" s="153"/>
      <c r="Z77" s="153"/>
      <c r="AA77" s="153"/>
      <c r="AB77" s="153"/>
      <c r="AC77" s="153"/>
      <c r="AD77" s="153"/>
      <c r="AE77" s="153"/>
      <c r="AF77" s="153"/>
      <c r="AG77" s="153" t="s">
        <v>163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50" t="s">
        <v>1318</v>
      </c>
      <c r="D78" s="251"/>
      <c r="E78" s="251"/>
      <c r="F78" s="251"/>
      <c r="G78" s="25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173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244"/>
      <c r="D79" s="245"/>
      <c r="E79" s="245"/>
      <c r="F79" s="245"/>
      <c r="G79" s="245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166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72">
        <v>18</v>
      </c>
      <c r="B80" s="173" t="s">
        <v>1319</v>
      </c>
      <c r="C80" s="182" t="s">
        <v>1320</v>
      </c>
      <c r="D80" s="174" t="s">
        <v>158</v>
      </c>
      <c r="E80" s="175">
        <v>1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21</v>
      </c>
      <c r="M80" s="177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7" t="s">
        <v>120</v>
      </c>
      <c r="S80" s="177" t="s">
        <v>160</v>
      </c>
      <c r="T80" s="178" t="s">
        <v>161</v>
      </c>
      <c r="U80" s="162">
        <v>3.93</v>
      </c>
      <c r="V80" s="162">
        <f>ROUND(E80*U80,2)</f>
        <v>3.93</v>
      </c>
      <c r="W80" s="162"/>
      <c r="X80" s="162" t="s">
        <v>162</v>
      </c>
      <c r="Y80" s="153"/>
      <c r="Z80" s="153"/>
      <c r="AA80" s="153"/>
      <c r="AB80" s="153"/>
      <c r="AC80" s="153"/>
      <c r="AD80" s="153"/>
      <c r="AE80" s="153"/>
      <c r="AF80" s="153"/>
      <c r="AG80" s="153" t="s">
        <v>163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248"/>
      <c r="D81" s="249"/>
      <c r="E81" s="249"/>
      <c r="F81" s="249"/>
      <c r="G81" s="249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166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72">
        <v>19</v>
      </c>
      <c r="B82" s="173" t="s">
        <v>1321</v>
      </c>
      <c r="C82" s="182" t="s">
        <v>1322</v>
      </c>
      <c r="D82" s="174" t="s">
        <v>158</v>
      </c>
      <c r="E82" s="175">
        <v>25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 t="s">
        <v>120</v>
      </c>
      <c r="S82" s="177" t="s">
        <v>160</v>
      </c>
      <c r="T82" s="178" t="s">
        <v>161</v>
      </c>
      <c r="U82" s="162">
        <v>1</v>
      </c>
      <c r="V82" s="162">
        <f>ROUND(E82*U82,2)</f>
        <v>25</v>
      </c>
      <c r="W82" s="162"/>
      <c r="X82" s="162" t="s">
        <v>162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163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2" t="s">
        <v>1323</v>
      </c>
      <c r="D83" s="243"/>
      <c r="E83" s="243"/>
      <c r="F83" s="243"/>
      <c r="G83" s="243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165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4"/>
      <c r="D84" s="245"/>
      <c r="E84" s="245"/>
      <c r="F84" s="245"/>
      <c r="G84" s="245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166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72">
        <v>20</v>
      </c>
      <c r="B85" s="173" t="s">
        <v>1324</v>
      </c>
      <c r="C85" s="182" t="s">
        <v>1325</v>
      </c>
      <c r="D85" s="174" t="s">
        <v>158</v>
      </c>
      <c r="E85" s="175">
        <v>25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7" t="s">
        <v>120</v>
      </c>
      <c r="S85" s="177" t="s">
        <v>160</v>
      </c>
      <c r="T85" s="178" t="s">
        <v>161</v>
      </c>
      <c r="U85" s="162">
        <v>3.4166699999999999</v>
      </c>
      <c r="V85" s="162">
        <f>ROUND(E85*U85,2)</f>
        <v>85.42</v>
      </c>
      <c r="W85" s="162"/>
      <c r="X85" s="162" t="s">
        <v>162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163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250" t="s">
        <v>1326</v>
      </c>
      <c r="D86" s="251"/>
      <c r="E86" s="251"/>
      <c r="F86" s="251"/>
      <c r="G86" s="251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244"/>
      <c r="D87" s="245"/>
      <c r="E87" s="245"/>
      <c r="F87" s="245"/>
      <c r="G87" s="245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166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72">
        <v>21</v>
      </c>
      <c r="B88" s="173" t="s">
        <v>1327</v>
      </c>
      <c r="C88" s="182" t="s">
        <v>1328</v>
      </c>
      <c r="D88" s="174" t="s">
        <v>158</v>
      </c>
      <c r="E88" s="175">
        <v>25</v>
      </c>
      <c r="F88" s="176"/>
      <c r="G88" s="177">
        <f>ROUND(E88*F88,2)</f>
        <v>0</v>
      </c>
      <c r="H88" s="176"/>
      <c r="I88" s="177">
        <f>ROUND(E88*H88,2)</f>
        <v>0</v>
      </c>
      <c r="J88" s="176"/>
      <c r="K88" s="177">
        <f>ROUND(E88*J88,2)</f>
        <v>0</v>
      </c>
      <c r="L88" s="177">
        <v>21</v>
      </c>
      <c r="M88" s="177">
        <f>G88*(1+L88/100)</f>
        <v>0</v>
      </c>
      <c r="N88" s="177">
        <v>0</v>
      </c>
      <c r="O88" s="177">
        <f>ROUND(E88*N88,2)</f>
        <v>0</v>
      </c>
      <c r="P88" s="177">
        <v>0</v>
      </c>
      <c r="Q88" s="177">
        <f>ROUND(E88*P88,2)</f>
        <v>0</v>
      </c>
      <c r="R88" s="177" t="s">
        <v>120</v>
      </c>
      <c r="S88" s="177" t="s">
        <v>160</v>
      </c>
      <c r="T88" s="178" t="s">
        <v>161</v>
      </c>
      <c r="U88" s="162">
        <v>1.7833300000000001</v>
      </c>
      <c r="V88" s="162">
        <f>ROUND(E88*U88,2)</f>
        <v>44.58</v>
      </c>
      <c r="W88" s="162"/>
      <c r="X88" s="162" t="s">
        <v>162</v>
      </c>
      <c r="Y88" s="153"/>
      <c r="Z88" s="153"/>
      <c r="AA88" s="153"/>
      <c r="AB88" s="153"/>
      <c r="AC88" s="153"/>
      <c r="AD88" s="153"/>
      <c r="AE88" s="153"/>
      <c r="AF88" s="153"/>
      <c r="AG88" s="153" t="s">
        <v>163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2.5" outlineLevel="1" x14ac:dyDescent="0.2">
      <c r="A89" s="160"/>
      <c r="B89" s="161"/>
      <c r="C89" s="250" t="s">
        <v>1329</v>
      </c>
      <c r="D89" s="251"/>
      <c r="E89" s="251"/>
      <c r="F89" s="251"/>
      <c r="G89" s="251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173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79" t="str">
        <f>C89</f>
        <v>Montáž stožárové rozvodnice, montáže kabelu mezi rozvodnicí a vlastním svítidlem včetně jeho ukončení a zapojení v rozvodnici. U stožárů typu Ž je v položce zakalkulováno i zapojení dotykové spojky.</v>
      </c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244"/>
      <c r="D90" s="245"/>
      <c r="E90" s="245"/>
      <c r="F90" s="245"/>
      <c r="G90" s="245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166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72">
        <v>22</v>
      </c>
      <c r="B91" s="173" t="s">
        <v>1330</v>
      </c>
      <c r="C91" s="182" t="s">
        <v>647</v>
      </c>
      <c r="D91" s="174" t="s">
        <v>1331</v>
      </c>
      <c r="E91" s="175">
        <v>32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0</v>
      </c>
      <c r="O91" s="177">
        <f>ROUND(E91*N91,2)</f>
        <v>0</v>
      </c>
      <c r="P91" s="177">
        <v>0</v>
      </c>
      <c r="Q91" s="177">
        <f>ROUND(E91*P91,2)</f>
        <v>0</v>
      </c>
      <c r="R91" s="177"/>
      <c r="S91" s="177" t="s">
        <v>160</v>
      </c>
      <c r="T91" s="178" t="s">
        <v>161</v>
      </c>
      <c r="U91" s="162">
        <v>1</v>
      </c>
      <c r="V91" s="162">
        <f>ROUND(E91*U91,2)</f>
        <v>32</v>
      </c>
      <c r="W91" s="162"/>
      <c r="X91" s="162" t="s">
        <v>162</v>
      </c>
      <c r="Y91" s="153"/>
      <c r="Z91" s="153"/>
      <c r="AA91" s="153"/>
      <c r="AB91" s="153"/>
      <c r="AC91" s="153"/>
      <c r="AD91" s="153"/>
      <c r="AE91" s="153"/>
      <c r="AF91" s="153"/>
      <c r="AG91" s="153" t="s">
        <v>163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248"/>
      <c r="D92" s="249"/>
      <c r="E92" s="249"/>
      <c r="F92" s="249"/>
      <c r="G92" s="249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166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33.75" outlineLevel="1" x14ac:dyDescent="0.2">
      <c r="A93" s="172">
        <v>23</v>
      </c>
      <c r="B93" s="173" t="s">
        <v>1332</v>
      </c>
      <c r="C93" s="182" t="s">
        <v>1333</v>
      </c>
      <c r="D93" s="174" t="s">
        <v>158</v>
      </c>
      <c r="E93" s="175">
        <v>25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5.3999999999999999E-2</v>
      </c>
      <c r="O93" s="177">
        <f>ROUND(E93*N93,2)</f>
        <v>1.35</v>
      </c>
      <c r="P93" s="177">
        <v>0</v>
      </c>
      <c r="Q93" s="177">
        <f>ROUND(E93*P93,2)</f>
        <v>0</v>
      </c>
      <c r="R93" s="177" t="s">
        <v>331</v>
      </c>
      <c r="S93" s="177" t="s">
        <v>160</v>
      </c>
      <c r="T93" s="178" t="s">
        <v>161</v>
      </c>
      <c r="U93" s="162">
        <v>0</v>
      </c>
      <c r="V93" s="162">
        <f>ROUND(E93*U93,2)</f>
        <v>0</v>
      </c>
      <c r="W93" s="162"/>
      <c r="X93" s="162" t="s">
        <v>332</v>
      </c>
      <c r="Y93" s="153"/>
      <c r="Z93" s="153"/>
      <c r="AA93" s="153"/>
      <c r="AB93" s="153"/>
      <c r="AC93" s="153"/>
      <c r="AD93" s="153"/>
      <c r="AE93" s="153"/>
      <c r="AF93" s="153"/>
      <c r="AG93" s="153" t="s">
        <v>333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248"/>
      <c r="D94" s="249"/>
      <c r="E94" s="249"/>
      <c r="F94" s="249"/>
      <c r="G94" s="249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166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72">
        <v>24</v>
      </c>
      <c r="B95" s="173" t="s">
        <v>1334</v>
      </c>
      <c r="C95" s="182" t="s">
        <v>1335</v>
      </c>
      <c r="D95" s="174" t="s">
        <v>158</v>
      </c>
      <c r="E95" s="175">
        <v>25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21</v>
      </c>
      <c r="M95" s="177">
        <f>G95*(1+L95/100)</f>
        <v>0</v>
      </c>
      <c r="N95" s="177">
        <v>2.5000000000000001E-4</v>
      </c>
      <c r="O95" s="177">
        <f>ROUND(E95*N95,2)</f>
        <v>0.01</v>
      </c>
      <c r="P95" s="177">
        <v>0</v>
      </c>
      <c r="Q95" s="177">
        <f>ROUND(E95*P95,2)</f>
        <v>0</v>
      </c>
      <c r="R95" s="177" t="s">
        <v>331</v>
      </c>
      <c r="S95" s="177" t="s">
        <v>160</v>
      </c>
      <c r="T95" s="178" t="s">
        <v>161</v>
      </c>
      <c r="U95" s="162">
        <v>0</v>
      </c>
      <c r="V95" s="162">
        <f>ROUND(E95*U95,2)</f>
        <v>0</v>
      </c>
      <c r="W95" s="162"/>
      <c r="X95" s="162" t="s">
        <v>332</v>
      </c>
      <c r="Y95" s="153"/>
      <c r="Z95" s="153"/>
      <c r="AA95" s="153"/>
      <c r="AB95" s="153"/>
      <c r="AC95" s="153"/>
      <c r="AD95" s="153"/>
      <c r="AE95" s="153"/>
      <c r="AF95" s="153"/>
      <c r="AG95" s="153" t="s">
        <v>333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248"/>
      <c r="D96" s="249"/>
      <c r="E96" s="249"/>
      <c r="F96" s="249"/>
      <c r="G96" s="249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166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ht="56.25" outlineLevel="1" x14ac:dyDescent="0.2">
      <c r="A97" s="172">
        <v>25</v>
      </c>
      <c r="B97" s="173" t="s">
        <v>1336</v>
      </c>
      <c r="C97" s="182" t="s">
        <v>1337</v>
      </c>
      <c r="D97" s="174" t="s">
        <v>158</v>
      </c>
      <c r="E97" s="175">
        <v>25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1.75E-3</v>
      </c>
      <c r="O97" s="177">
        <f>ROUND(E97*N97,2)</f>
        <v>0.04</v>
      </c>
      <c r="P97" s="177">
        <v>0</v>
      </c>
      <c r="Q97" s="177">
        <f>ROUND(E97*P97,2)</f>
        <v>0</v>
      </c>
      <c r="R97" s="177" t="s">
        <v>331</v>
      </c>
      <c r="S97" s="177" t="s">
        <v>160</v>
      </c>
      <c r="T97" s="178" t="s">
        <v>236</v>
      </c>
      <c r="U97" s="162">
        <v>0</v>
      </c>
      <c r="V97" s="162">
        <f>ROUND(E97*U97,2)</f>
        <v>0</v>
      </c>
      <c r="W97" s="162"/>
      <c r="X97" s="162" t="s">
        <v>332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333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248"/>
      <c r="D98" s="249"/>
      <c r="E98" s="249"/>
      <c r="F98" s="249"/>
      <c r="G98" s="249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166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45" outlineLevel="1" x14ac:dyDescent="0.2">
      <c r="A99" s="172">
        <v>26</v>
      </c>
      <c r="B99" s="173" t="s">
        <v>1338</v>
      </c>
      <c r="C99" s="182" t="s">
        <v>1339</v>
      </c>
      <c r="D99" s="174" t="s">
        <v>158</v>
      </c>
      <c r="E99" s="175">
        <v>1</v>
      </c>
      <c r="F99" s="176"/>
      <c r="G99" s="177">
        <f>ROUND(E99*F99,2)</f>
        <v>0</v>
      </c>
      <c r="H99" s="176"/>
      <c r="I99" s="177">
        <f>ROUND(E99*H99,2)</f>
        <v>0</v>
      </c>
      <c r="J99" s="176"/>
      <c r="K99" s="177">
        <f>ROUND(E99*J99,2)</f>
        <v>0</v>
      </c>
      <c r="L99" s="177">
        <v>21</v>
      </c>
      <c r="M99" s="177">
        <f>G99*(1+L99/100)</f>
        <v>0</v>
      </c>
      <c r="N99" s="177">
        <v>1.2E-2</v>
      </c>
      <c r="O99" s="177">
        <f>ROUND(E99*N99,2)</f>
        <v>0.01</v>
      </c>
      <c r="P99" s="177">
        <v>0</v>
      </c>
      <c r="Q99" s="177">
        <f>ROUND(E99*P99,2)</f>
        <v>0</v>
      </c>
      <c r="R99" s="177" t="s">
        <v>331</v>
      </c>
      <c r="S99" s="177" t="s">
        <v>160</v>
      </c>
      <c r="T99" s="178" t="s">
        <v>236</v>
      </c>
      <c r="U99" s="162">
        <v>0</v>
      </c>
      <c r="V99" s="162">
        <f>ROUND(E99*U99,2)</f>
        <v>0</v>
      </c>
      <c r="W99" s="162"/>
      <c r="X99" s="162" t="s">
        <v>332</v>
      </c>
      <c r="Y99" s="153"/>
      <c r="Z99" s="153"/>
      <c r="AA99" s="153"/>
      <c r="AB99" s="153"/>
      <c r="AC99" s="153"/>
      <c r="AD99" s="153"/>
      <c r="AE99" s="153"/>
      <c r="AF99" s="153"/>
      <c r="AG99" s="153" t="s">
        <v>333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8"/>
      <c r="D100" s="249"/>
      <c r="E100" s="249"/>
      <c r="F100" s="249"/>
      <c r="G100" s="249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x14ac:dyDescent="0.2">
      <c r="A101" s="166" t="s">
        <v>154</v>
      </c>
      <c r="B101" s="167" t="s">
        <v>122</v>
      </c>
      <c r="C101" s="181" t="s">
        <v>123</v>
      </c>
      <c r="D101" s="168"/>
      <c r="E101" s="169"/>
      <c r="F101" s="170"/>
      <c r="G101" s="170">
        <f>SUMIF(AG102:AG110,"&lt;&gt;NOR",G102:G110)</f>
        <v>0</v>
      </c>
      <c r="H101" s="170"/>
      <c r="I101" s="170">
        <f>SUM(I102:I110)</f>
        <v>0</v>
      </c>
      <c r="J101" s="170"/>
      <c r="K101" s="170">
        <f>SUM(K102:K110)</f>
        <v>0</v>
      </c>
      <c r="L101" s="170"/>
      <c r="M101" s="170">
        <f>SUM(M102:M110)</f>
        <v>0</v>
      </c>
      <c r="N101" s="170"/>
      <c r="O101" s="170">
        <f>SUM(O102:O110)</f>
        <v>20.8</v>
      </c>
      <c r="P101" s="170"/>
      <c r="Q101" s="170">
        <f>SUM(Q102:Q110)</f>
        <v>0</v>
      </c>
      <c r="R101" s="170"/>
      <c r="S101" s="170"/>
      <c r="T101" s="171"/>
      <c r="U101" s="165"/>
      <c r="V101" s="165">
        <f>SUM(V102:V110)</f>
        <v>97.51</v>
      </c>
      <c r="W101" s="165"/>
      <c r="X101" s="165"/>
      <c r="AG101" t="s">
        <v>155</v>
      </c>
    </row>
    <row r="102" spans="1:60" outlineLevel="1" x14ac:dyDescent="0.2">
      <c r="A102" s="172">
        <v>27</v>
      </c>
      <c r="B102" s="173" t="s">
        <v>1340</v>
      </c>
      <c r="C102" s="182" t="s">
        <v>1341</v>
      </c>
      <c r="D102" s="174" t="s">
        <v>189</v>
      </c>
      <c r="E102" s="175">
        <v>8.1</v>
      </c>
      <c r="F102" s="176"/>
      <c r="G102" s="177">
        <f>ROUND(E102*F102,2)</f>
        <v>0</v>
      </c>
      <c r="H102" s="176"/>
      <c r="I102" s="177">
        <f>ROUND(E102*H102,2)</f>
        <v>0</v>
      </c>
      <c r="J102" s="176"/>
      <c r="K102" s="177">
        <f>ROUND(E102*J102,2)</f>
        <v>0</v>
      </c>
      <c r="L102" s="177">
        <v>21</v>
      </c>
      <c r="M102" s="177">
        <f>G102*(1+L102/100)</f>
        <v>0</v>
      </c>
      <c r="N102" s="177">
        <v>0</v>
      </c>
      <c r="O102" s="177">
        <f>ROUND(E102*N102,2)</f>
        <v>0</v>
      </c>
      <c r="P102" s="177">
        <v>0</v>
      </c>
      <c r="Q102" s="177">
        <f>ROUND(E102*P102,2)</f>
        <v>0</v>
      </c>
      <c r="R102" s="177"/>
      <c r="S102" s="177" t="s">
        <v>160</v>
      </c>
      <c r="T102" s="178" t="s">
        <v>161</v>
      </c>
      <c r="U102" s="162">
        <v>4.54</v>
      </c>
      <c r="V102" s="162">
        <f>ROUND(E102*U102,2)</f>
        <v>36.770000000000003</v>
      </c>
      <c r="W102" s="162"/>
      <c r="X102" s="162" t="s">
        <v>162</v>
      </c>
      <c r="Y102" s="153"/>
      <c r="Z102" s="153"/>
      <c r="AA102" s="153"/>
      <c r="AB102" s="153"/>
      <c r="AC102" s="153"/>
      <c r="AD102" s="153"/>
      <c r="AE102" s="153"/>
      <c r="AF102" s="153"/>
      <c r="AG102" s="153" t="s">
        <v>163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183" t="s">
        <v>1342</v>
      </c>
      <c r="D103" s="163"/>
      <c r="E103" s="164">
        <v>8.1</v>
      </c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178</v>
      </c>
      <c r="AH103" s="153">
        <v>0</v>
      </c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4"/>
      <c r="D104" s="245"/>
      <c r="E104" s="245"/>
      <c r="F104" s="245"/>
      <c r="G104" s="245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72">
        <v>28</v>
      </c>
      <c r="B105" s="173" t="s">
        <v>1343</v>
      </c>
      <c r="C105" s="182" t="s">
        <v>1344</v>
      </c>
      <c r="D105" s="174" t="s">
        <v>189</v>
      </c>
      <c r="E105" s="175">
        <v>8.1</v>
      </c>
      <c r="F105" s="176"/>
      <c r="G105" s="177">
        <f>ROUND(E105*F105,2)</f>
        <v>0</v>
      </c>
      <c r="H105" s="176"/>
      <c r="I105" s="177">
        <f>ROUND(E105*H105,2)</f>
        <v>0</v>
      </c>
      <c r="J105" s="176"/>
      <c r="K105" s="177">
        <f>ROUND(E105*J105,2)</f>
        <v>0</v>
      </c>
      <c r="L105" s="177">
        <v>21</v>
      </c>
      <c r="M105" s="177">
        <f>G105*(1+L105/100)</f>
        <v>0</v>
      </c>
      <c r="N105" s="177">
        <v>2.5589200000000001</v>
      </c>
      <c r="O105" s="177">
        <f>ROUND(E105*N105,2)</f>
        <v>20.73</v>
      </c>
      <c r="P105" s="177">
        <v>0</v>
      </c>
      <c r="Q105" s="177">
        <f>ROUND(E105*P105,2)</f>
        <v>0</v>
      </c>
      <c r="R105" s="177"/>
      <c r="S105" s="177" t="s">
        <v>160</v>
      </c>
      <c r="T105" s="178" t="s">
        <v>170</v>
      </c>
      <c r="U105" s="162">
        <v>4</v>
      </c>
      <c r="V105" s="162">
        <f>ROUND(E105*U105,2)</f>
        <v>32.4</v>
      </c>
      <c r="W105" s="162"/>
      <c r="X105" s="162" t="s">
        <v>162</v>
      </c>
      <c r="Y105" s="153"/>
      <c r="Z105" s="153"/>
      <c r="AA105" s="153"/>
      <c r="AB105" s="153"/>
      <c r="AC105" s="153"/>
      <c r="AD105" s="153"/>
      <c r="AE105" s="153"/>
      <c r="AF105" s="153"/>
      <c r="AG105" s="153" t="s">
        <v>163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1342</v>
      </c>
      <c r="D106" s="163"/>
      <c r="E106" s="164">
        <v>8.1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0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4"/>
      <c r="D107" s="245"/>
      <c r="E107" s="245"/>
      <c r="F107" s="245"/>
      <c r="G107" s="245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72">
        <v>29</v>
      </c>
      <c r="B108" s="173" t="s">
        <v>1221</v>
      </c>
      <c r="C108" s="182" t="s">
        <v>1222</v>
      </c>
      <c r="D108" s="174" t="s">
        <v>356</v>
      </c>
      <c r="E108" s="175">
        <v>1090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6.0000000000000002E-5</v>
      </c>
      <c r="O108" s="177">
        <f>ROUND(E108*N108,2)</f>
        <v>7.0000000000000007E-2</v>
      </c>
      <c r="P108" s="177">
        <v>0</v>
      </c>
      <c r="Q108" s="177">
        <f>ROUND(E108*P108,2)</f>
        <v>0</v>
      </c>
      <c r="R108" s="177"/>
      <c r="S108" s="177" t="s">
        <v>160</v>
      </c>
      <c r="T108" s="178" t="s">
        <v>161</v>
      </c>
      <c r="U108" s="162">
        <v>2.5999999999999999E-2</v>
      </c>
      <c r="V108" s="162">
        <f>ROUND(E108*U108,2)</f>
        <v>28.34</v>
      </c>
      <c r="W108" s="162"/>
      <c r="X108" s="162" t="s">
        <v>162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163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183" t="s">
        <v>1345</v>
      </c>
      <c r="D109" s="163"/>
      <c r="E109" s="164">
        <v>1090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178</v>
      </c>
      <c r="AH109" s="153">
        <v>0</v>
      </c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244"/>
      <c r="D110" s="245"/>
      <c r="E110" s="245"/>
      <c r="F110" s="245"/>
      <c r="G110" s="245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166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x14ac:dyDescent="0.2">
      <c r="A111" s="166" t="s">
        <v>154</v>
      </c>
      <c r="B111" s="167" t="s">
        <v>124</v>
      </c>
      <c r="C111" s="181" t="s">
        <v>125</v>
      </c>
      <c r="D111" s="168"/>
      <c r="E111" s="169"/>
      <c r="F111" s="170"/>
      <c r="G111" s="170">
        <f>SUMIF(AG112:AG128,"&lt;&gt;NOR",G112:G128)</f>
        <v>0</v>
      </c>
      <c r="H111" s="170"/>
      <c r="I111" s="170">
        <f>SUM(I112:I128)</f>
        <v>0</v>
      </c>
      <c r="J111" s="170"/>
      <c r="K111" s="170">
        <f>SUM(K112:K128)</f>
        <v>0</v>
      </c>
      <c r="L111" s="170"/>
      <c r="M111" s="170">
        <f>SUM(M112:M128)</f>
        <v>0</v>
      </c>
      <c r="N111" s="170"/>
      <c r="O111" s="170">
        <f>SUM(O112:O128)</f>
        <v>2.46</v>
      </c>
      <c r="P111" s="170"/>
      <c r="Q111" s="170">
        <f>SUM(Q112:Q128)</f>
        <v>0</v>
      </c>
      <c r="R111" s="170"/>
      <c r="S111" s="170"/>
      <c r="T111" s="171"/>
      <c r="U111" s="165"/>
      <c r="V111" s="165">
        <f>SUM(V112:V128)</f>
        <v>398.19</v>
      </c>
      <c r="W111" s="165"/>
      <c r="X111" s="165"/>
      <c r="AG111" t="s">
        <v>155</v>
      </c>
    </row>
    <row r="112" spans="1:60" outlineLevel="1" x14ac:dyDescent="0.2">
      <c r="A112" s="172">
        <v>30</v>
      </c>
      <c r="B112" s="173" t="s">
        <v>1346</v>
      </c>
      <c r="C112" s="182" t="s">
        <v>1347</v>
      </c>
      <c r="D112" s="174" t="s">
        <v>356</v>
      </c>
      <c r="E112" s="175">
        <v>1260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0</v>
      </c>
      <c r="O112" s="177">
        <f>ROUND(E112*N112,2)</f>
        <v>0</v>
      </c>
      <c r="P112" s="177">
        <v>0</v>
      </c>
      <c r="Q112" s="177">
        <f>ROUND(E112*P112,2)</f>
        <v>0</v>
      </c>
      <c r="R112" s="177"/>
      <c r="S112" s="177" t="s">
        <v>160</v>
      </c>
      <c r="T112" s="178" t="s">
        <v>161</v>
      </c>
      <c r="U112" s="162">
        <v>7.0000000000000007E-2</v>
      </c>
      <c r="V112" s="162">
        <f>ROUND(E112*U112,2)</f>
        <v>88.2</v>
      </c>
      <c r="W112" s="162"/>
      <c r="X112" s="162" t="s">
        <v>162</v>
      </c>
      <c r="Y112" s="153"/>
      <c r="Z112" s="153"/>
      <c r="AA112" s="153"/>
      <c r="AB112" s="153"/>
      <c r="AC112" s="153"/>
      <c r="AD112" s="153"/>
      <c r="AE112" s="153"/>
      <c r="AF112" s="153"/>
      <c r="AG112" s="153" t="s">
        <v>163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1348</v>
      </c>
      <c r="D113" s="163"/>
      <c r="E113" s="164">
        <v>1260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0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244"/>
      <c r="D114" s="245"/>
      <c r="E114" s="245"/>
      <c r="F114" s="245"/>
      <c r="G114" s="245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166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72">
        <v>31</v>
      </c>
      <c r="B115" s="173" t="s">
        <v>1349</v>
      </c>
      <c r="C115" s="182" t="s">
        <v>1350</v>
      </c>
      <c r="D115" s="174" t="s">
        <v>356</v>
      </c>
      <c r="E115" s="175">
        <v>1260</v>
      </c>
      <c r="F115" s="176"/>
      <c r="G115" s="177">
        <f>ROUND(E115*F115,2)</f>
        <v>0</v>
      </c>
      <c r="H115" s="176"/>
      <c r="I115" s="177">
        <f>ROUND(E115*H115,2)</f>
        <v>0</v>
      </c>
      <c r="J115" s="176"/>
      <c r="K115" s="177">
        <f>ROUND(E115*J115,2)</f>
        <v>0</v>
      </c>
      <c r="L115" s="177">
        <v>21</v>
      </c>
      <c r="M115" s="177">
        <f>G115*(1+L115/100)</f>
        <v>0</v>
      </c>
      <c r="N115" s="177">
        <v>0</v>
      </c>
      <c r="O115" s="177">
        <f>ROUND(E115*N115,2)</f>
        <v>0</v>
      </c>
      <c r="P115" s="177">
        <v>0</v>
      </c>
      <c r="Q115" s="177">
        <f>ROUND(E115*P115,2)</f>
        <v>0</v>
      </c>
      <c r="R115" s="177"/>
      <c r="S115" s="177" t="s">
        <v>160</v>
      </c>
      <c r="T115" s="178" t="s">
        <v>161</v>
      </c>
      <c r="U115" s="162">
        <v>0.12</v>
      </c>
      <c r="V115" s="162">
        <f>ROUND(E115*U115,2)</f>
        <v>151.19999999999999</v>
      </c>
      <c r="W115" s="162"/>
      <c r="X115" s="162" t="s">
        <v>162</v>
      </c>
      <c r="Y115" s="153"/>
      <c r="Z115" s="153"/>
      <c r="AA115" s="153"/>
      <c r="AB115" s="153"/>
      <c r="AC115" s="153"/>
      <c r="AD115" s="153"/>
      <c r="AE115" s="153"/>
      <c r="AF115" s="153"/>
      <c r="AG115" s="153" t="s">
        <v>163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248"/>
      <c r="D116" s="249"/>
      <c r="E116" s="249"/>
      <c r="F116" s="249"/>
      <c r="G116" s="249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166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72">
        <v>32</v>
      </c>
      <c r="B117" s="173" t="s">
        <v>1351</v>
      </c>
      <c r="C117" s="182" t="s">
        <v>1352</v>
      </c>
      <c r="D117" s="174" t="s">
        <v>356</v>
      </c>
      <c r="E117" s="175">
        <v>186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77">
        <v>0</v>
      </c>
      <c r="O117" s="177">
        <f>ROUND(E117*N117,2)</f>
        <v>0</v>
      </c>
      <c r="P117" s="177">
        <v>0</v>
      </c>
      <c r="Q117" s="177">
        <f>ROUND(E117*P117,2)</f>
        <v>0</v>
      </c>
      <c r="R117" s="177"/>
      <c r="S117" s="177" t="s">
        <v>160</v>
      </c>
      <c r="T117" s="178" t="s">
        <v>161</v>
      </c>
      <c r="U117" s="162">
        <v>9.5000000000000001E-2</v>
      </c>
      <c r="V117" s="162">
        <f>ROUND(E117*U117,2)</f>
        <v>17.670000000000002</v>
      </c>
      <c r="W117" s="162"/>
      <c r="X117" s="162" t="s">
        <v>162</v>
      </c>
      <c r="Y117" s="153"/>
      <c r="Z117" s="153"/>
      <c r="AA117" s="153"/>
      <c r="AB117" s="153"/>
      <c r="AC117" s="153"/>
      <c r="AD117" s="153"/>
      <c r="AE117" s="153"/>
      <c r="AF117" s="153"/>
      <c r="AG117" s="153" t="s">
        <v>163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248"/>
      <c r="D118" s="249"/>
      <c r="E118" s="249"/>
      <c r="F118" s="249"/>
      <c r="G118" s="249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166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72">
        <v>33</v>
      </c>
      <c r="B119" s="173" t="s">
        <v>1353</v>
      </c>
      <c r="C119" s="182" t="s">
        <v>1354</v>
      </c>
      <c r="D119" s="174" t="s">
        <v>356</v>
      </c>
      <c r="E119" s="175">
        <v>1260</v>
      </c>
      <c r="F119" s="176"/>
      <c r="G119" s="177">
        <f>ROUND(E119*F119,2)</f>
        <v>0</v>
      </c>
      <c r="H119" s="176"/>
      <c r="I119" s="177">
        <f>ROUND(E119*H119,2)</f>
        <v>0</v>
      </c>
      <c r="J119" s="176"/>
      <c r="K119" s="177">
        <f>ROUND(E119*J119,2)</f>
        <v>0</v>
      </c>
      <c r="L119" s="177">
        <v>21</v>
      </c>
      <c r="M119" s="177">
        <f>G119*(1+L119/100)</f>
        <v>0</v>
      </c>
      <c r="N119" s="177">
        <v>0</v>
      </c>
      <c r="O119" s="177">
        <f>ROUND(E119*N119,2)</f>
        <v>0</v>
      </c>
      <c r="P119" s="177">
        <v>0</v>
      </c>
      <c r="Q119" s="177">
        <f>ROUND(E119*P119,2)</f>
        <v>0</v>
      </c>
      <c r="R119" s="177"/>
      <c r="S119" s="177" t="s">
        <v>160</v>
      </c>
      <c r="T119" s="178" t="s">
        <v>161</v>
      </c>
      <c r="U119" s="162">
        <v>0.112</v>
      </c>
      <c r="V119" s="162">
        <f>ROUND(E119*U119,2)</f>
        <v>141.12</v>
      </c>
      <c r="W119" s="162"/>
      <c r="X119" s="162" t="s">
        <v>162</v>
      </c>
      <c r="Y119" s="153"/>
      <c r="Z119" s="153"/>
      <c r="AA119" s="153"/>
      <c r="AB119" s="153"/>
      <c r="AC119" s="153"/>
      <c r="AD119" s="153"/>
      <c r="AE119" s="153"/>
      <c r="AF119" s="153"/>
      <c r="AG119" s="153" t="s">
        <v>163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248"/>
      <c r="D120" s="249"/>
      <c r="E120" s="249"/>
      <c r="F120" s="249"/>
      <c r="G120" s="249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166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56.25" outlineLevel="1" x14ac:dyDescent="0.2">
      <c r="A121" s="172">
        <v>34</v>
      </c>
      <c r="B121" s="173" t="s">
        <v>1355</v>
      </c>
      <c r="C121" s="182" t="s">
        <v>1356</v>
      </c>
      <c r="D121" s="174" t="s">
        <v>356</v>
      </c>
      <c r="E121" s="175">
        <v>186</v>
      </c>
      <c r="F121" s="176"/>
      <c r="G121" s="177">
        <f>ROUND(E121*F121,2)</f>
        <v>0</v>
      </c>
      <c r="H121" s="176"/>
      <c r="I121" s="177">
        <f>ROUND(E121*H121,2)</f>
        <v>0</v>
      </c>
      <c r="J121" s="176"/>
      <c r="K121" s="177">
        <f>ROUND(E121*J121,2)</f>
        <v>0</v>
      </c>
      <c r="L121" s="177">
        <v>21</v>
      </c>
      <c r="M121" s="177">
        <f>G121*(1+L121/100)</f>
        <v>0</v>
      </c>
      <c r="N121" s="177">
        <v>1.4999999999999999E-4</v>
      </c>
      <c r="O121" s="177">
        <f>ROUND(E121*N121,2)</f>
        <v>0.03</v>
      </c>
      <c r="P121" s="177">
        <v>0</v>
      </c>
      <c r="Q121" s="177">
        <f>ROUND(E121*P121,2)</f>
        <v>0</v>
      </c>
      <c r="R121" s="177" t="s">
        <v>331</v>
      </c>
      <c r="S121" s="177" t="s">
        <v>160</v>
      </c>
      <c r="T121" s="178" t="s">
        <v>161</v>
      </c>
      <c r="U121" s="162">
        <v>0</v>
      </c>
      <c r="V121" s="162">
        <f>ROUND(E121*U121,2)</f>
        <v>0</v>
      </c>
      <c r="W121" s="162"/>
      <c r="X121" s="162" t="s">
        <v>332</v>
      </c>
      <c r="Y121" s="153"/>
      <c r="Z121" s="153"/>
      <c r="AA121" s="153"/>
      <c r="AB121" s="153"/>
      <c r="AC121" s="153"/>
      <c r="AD121" s="153"/>
      <c r="AE121" s="153"/>
      <c r="AF121" s="153"/>
      <c r="AG121" s="153" t="s">
        <v>333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248"/>
      <c r="D122" s="249"/>
      <c r="E122" s="249"/>
      <c r="F122" s="249"/>
      <c r="G122" s="249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166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56.25" outlineLevel="1" x14ac:dyDescent="0.2">
      <c r="A123" s="172">
        <v>35</v>
      </c>
      <c r="B123" s="173" t="s">
        <v>1357</v>
      </c>
      <c r="C123" s="182" t="s">
        <v>1358</v>
      </c>
      <c r="D123" s="174" t="s">
        <v>356</v>
      </c>
      <c r="E123" s="175">
        <v>1260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77">
        <v>6.0999999999999997E-4</v>
      </c>
      <c r="O123" s="177">
        <f>ROUND(E123*N123,2)</f>
        <v>0.77</v>
      </c>
      <c r="P123" s="177">
        <v>0</v>
      </c>
      <c r="Q123" s="177">
        <f>ROUND(E123*P123,2)</f>
        <v>0</v>
      </c>
      <c r="R123" s="177" t="s">
        <v>331</v>
      </c>
      <c r="S123" s="177" t="s">
        <v>160</v>
      </c>
      <c r="T123" s="178" t="s">
        <v>161</v>
      </c>
      <c r="U123" s="162">
        <v>0</v>
      </c>
      <c r="V123" s="162">
        <f>ROUND(E123*U123,2)</f>
        <v>0</v>
      </c>
      <c r="W123" s="162"/>
      <c r="X123" s="162" t="s">
        <v>332</v>
      </c>
      <c r="Y123" s="153"/>
      <c r="Z123" s="153"/>
      <c r="AA123" s="153"/>
      <c r="AB123" s="153"/>
      <c r="AC123" s="153"/>
      <c r="AD123" s="153"/>
      <c r="AE123" s="153"/>
      <c r="AF123" s="153"/>
      <c r="AG123" s="153" t="s">
        <v>333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248"/>
      <c r="D124" s="249"/>
      <c r="E124" s="249"/>
      <c r="F124" s="249"/>
      <c r="G124" s="249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45" outlineLevel="1" x14ac:dyDescent="0.2">
      <c r="A125" s="172">
        <v>36</v>
      </c>
      <c r="B125" s="173" t="s">
        <v>1359</v>
      </c>
      <c r="C125" s="182" t="s">
        <v>1360</v>
      </c>
      <c r="D125" s="174" t="s">
        <v>356</v>
      </c>
      <c r="E125" s="175">
        <v>1300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2.5999999999999998E-4</v>
      </c>
      <c r="O125" s="177">
        <f>ROUND(E125*N125,2)</f>
        <v>0.34</v>
      </c>
      <c r="P125" s="177">
        <v>0</v>
      </c>
      <c r="Q125" s="177">
        <f>ROUND(E125*P125,2)</f>
        <v>0</v>
      </c>
      <c r="R125" s="177" t="s">
        <v>331</v>
      </c>
      <c r="S125" s="177" t="s">
        <v>160</v>
      </c>
      <c r="T125" s="178" t="s">
        <v>161</v>
      </c>
      <c r="U125" s="162">
        <v>0</v>
      </c>
      <c r="V125" s="162">
        <f>ROUND(E125*U125,2)</f>
        <v>0</v>
      </c>
      <c r="W125" s="162"/>
      <c r="X125" s="162" t="s">
        <v>332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333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48"/>
      <c r="D126" s="249"/>
      <c r="E126" s="249"/>
      <c r="F126" s="249"/>
      <c r="G126" s="249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166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72">
        <v>37</v>
      </c>
      <c r="B127" s="173" t="s">
        <v>1361</v>
      </c>
      <c r="C127" s="182" t="s">
        <v>1362</v>
      </c>
      <c r="D127" s="174" t="s">
        <v>330</v>
      </c>
      <c r="E127" s="175">
        <v>1323</v>
      </c>
      <c r="F127" s="176"/>
      <c r="G127" s="177">
        <f>ROUND(E127*F127,2)</f>
        <v>0</v>
      </c>
      <c r="H127" s="176"/>
      <c r="I127" s="177">
        <f>ROUND(E127*H127,2)</f>
        <v>0</v>
      </c>
      <c r="J127" s="176"/>
      <c r="K127" s="177">
        <f>ROUND(E127*J127,2)</f>
        <v>0</v>
      </c>
      <c r="L127" s="177">
        <v>21</v>
      </c>
      <c r="M127" s="177">
        <f>G127*(1+L127/100)</f>
        <v>0</v>
      </c>
      <c r="N127" s="177">
        <v>1E-3</v>
      </c>
      <c r="O127" s="177">
        <f>ROUND(E127*N127,2)</f>
        <v>1.32</v>
      </c>
      <c r="P127" s="177">
        <v>0</v>
      </c>
      <c r="Q127" s="177">
        <f>ROUND(E127*P127,2)</f>
        <v>0</v>
      </c>
      <c r="R127" s="177" t="s">
        <v>331</v>
      </c>
      <c r="S127" s="177" t="s">
        <v>160</v>
      </c>
      <c r="T127" s="178" t="s">
        <v>161</v>
      </c>
      <c r="U127" s="162">
        <v>0</v>
      </c>
      <c r="V127" s="162">
        <f>ROUND(E127*U127,2)</f>
        <v>0</v>
      </c>
      <c r="W127" s="162"/>
      <c r="X127" s="162" t="s">
        <v>332</v>
      </c>
      <c r="Y127" s="153"/>
      <c r="Z127" s="153"/>
      <c r="AA127" s="153"/>
      <c r="AB127" s="153"/>
      <c r="AC127" s="153"/>
      <c r="AD127" s="153"/>
      <c r="AE127" s="153"/>
      <c r="AF127" s="153"/>
      <c r="AG127" s="153" t="s">
        <v>333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248"/>
      <c r="D128" s="249"/>
      <c r="E128" s="249"/>
      <c r="F128" s="249"/>
      <c r="G128" s="249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166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33" x14ac:dyDescent="0.2">
      <c r="A129" s="3"/>
      <c r="B129" s="4"/>
      <c r="C129" s="184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AE129">
        <v>15</v>
      </c>
      <c r="AF129">
        <v>21</v>
      </c>
      <c r="AG129" t="s">
        <v>141</v>
      </c>
    </row>
    <row r="130" spans="1:33" x14ac:dyDescent="0.2">
      <c r="A130" s="156"/>
      <c r="B130" s="157" t="s">
        <v>29</v>
      </c>
      <c r="C130" s="185"/>
      <c r="D130" s="158"/>
      <c r="E130" s="159"/>
      <c r="F130" s="159"/>
      <c r="G130" s="180">
        <f>G8+G71+G76+G101+G111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AE130">
        <f>SUMIF(L7:L128,AE129,G7:G128)</f>
        <v>0</v>
      </c>
      <c r="AF130">
        <f>SUMIF(L7:L128,AF129,G7:G128)</f>
        <v>0</v>
      </c>
      <c r="AG130" t="s">
        <v>265</v>
      </c>
    </row>
    <row r="131" spans="1:33" x14ac:dyDescent="0.2">
      <c r="C131" s="186"/>
      <c r="D131" s="10"/>
      <c r="AG131" t="s">
        <v>266</v>
      </c>
    </row>
    <row r="132" spans="1:33" x14ac:dyDescent="0.2">
      <c r="D132" s="10"/>
    </row>
    <row r="133" spans="1:33" x14ac:dyDescent="0.2">
      <c r="D133" s="10"/>
    </row>
    <row r="134" spans="1:33" x14ac:dyDescent="0.2">
      <c r="D134" s="10"/>
    </row>
    <row r="135" spans="1:33" x14ac:dyDescent="0.2">
      <c r="D135" s="10"/>
    </row>
    <row r="136" spans="1:33" x14ac:dyDescent="0.2">
      <c r="D136" s="10"/>
    </row>
    <row r="137" spans="1:33" x14ac:dyDescent="0.2">
      <c r="D137" s="10"/>
    </row>
    <row r="138" spans="1:33" x14ac:dyDescent="0.2">
      <c r="D138" s="10"/>
    </row>
    <row r="139" spans="1:33" x14ac:dyDescent="0.2">
      <c r="D139" s="10"/>
    </row>
    <row r="140" spans="1:33" x14ac:dyDescent="0.2">
      <c r="D140" s="10"/>
    </row>
    <row r="141" spans="1:33" x14ac:dyDescent="0.2">
      <c r="D141" s="10"/>
    </row>
    <row r="142" spans="1:33" x14ac:dyDescent="0.2">
      <c r="D142" s="10"/>
    </row>
    <row r="143" spans="1:33" x14ac:dyDescent="0.2">
      <c r="D143" s="10"/>
    </row>
    <row r="144" spans="1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59">
    <mergeCell ref="C12:G12"/>
    <mergeCell ref="A1:G1"/>
    <mergeCell ref="C2:G2"/>
    <mergeCell ref="C3:G3"/>
    <mergeCell ref="C4:G4"/>
    <mergeCell ref="C10:G10"/>
    <mergeCell ref="C36:G36"/>
    <mergeCell ref="C14:G14"/>
    <mergeCell ref="C16:G16"/>
    <mergeCell ref="C18:G18"/>
    <mergeCell ref="C20:G20"/>
    <mergeCell ref="C22:G22"/>
    <mergeCell ref="C23:G23"/>
    <mergeCell ref="C24:G24"/>
    <mergeCell ref="C26:G26"/>
    <mergeCell ref="C29:G29"/>
    <mergeCell ref="C31:G31"/>
    <mergeCell ref="C34:G34"/>
    <mergeCell ref="C64:G64"/>
    <mergeCell ref="C39:G39"/>
    <mergeCell ref="C41:G41"/>
    <mergeCell ref="C43:G43"/>
    <mergeCell ref="C45:G45"/>
    <mergeCell ref="C47:G47"/>
    <mergeCell ref="C49:G49"/>
    <mergeCell ref="C51:G51"/>
    <mergeCell ref="C54:G54"/>
    <mergeCell ref="C56:G56"/>
    <mergeCell ref="C60:G60"/>
    <mergeCell ref="C62:G62"/>
    <mergeCell ref="C89:G89"/>
    <mergeCell ref="C67:G67"/>
    <mergeCell ref="C70:G70"/>
    <mergeCell ref="C73:G73"/>
    <mergeCell ref="C75:G75"/>
    <mergeCell ref="C78:G78"/>
    <mergeCell ref="C79:G79"/>
    <mergeCell ref="C81:G81"/>
    <mergeCell ref="C83:G83"/>
    <mergeCell ref="C84:G84"/>
    <mergeCell ref="C86:G86"/>
    <mergeCell ref="C87:G87"/>
    <mergeCell ref="C118:G118"/>
    <mergeCell ref="C90:G90"/>
    <mergeCell ref="C92:G92"/>
    <mergeCell ref="C94:G94"/>
    <mergeCell ref="C96:G96"/>
    <mergeCell ref="C98:G98"/>
    <mergeCell ref="C100:G100"/>
    <mergeCell ref="C104:G104"/>
    <mergeCell ref="C107:G107"/>
    <mergeCell ref="C110:G110"/>
    <mergeCell ref="C114:G114"/>
    <mergeCell ref="C116:G116"/>
    <mergeCell ref="C120:G120"/>
    <mergeCell ref="C122:G122"/>
    <mergeCell ref="C124:G124"/>
    <mergeCell ref="C126:G126"/>
    <mergeCell ref="C128:G12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87</v>
      </c>
      <c r="C3" s="253" t="s">
        <v>88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89</v>
      </c>
      <c r="C4" s="256" t="s">
        <v>90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SUMIF(AG9:AG115,"&lt;&gt;NOR",G9:G115)</f>
        <v>0</v>
      </c>
      <c r="H8" s="170"/>
      <c r="I8" s="170">
        <f>SUM(I9:I115)</f>
        <v>0</v>
      </c>
      <c r="J8" s="170"/>
      <c r="K8" s="170">
        <f>SUM(K9:K115)</f>
        <v>0</v>
      </c>
      <c r="L8" s="170"/>
      <c r="M8" s="170">
        <f>SUM(M9:M115)</f>
        <v>0</v>
      </c>
      <c r="N8" s="170"/>
      <c r="O8" s="170">
        <f>SUM(O9:O115)</f>
        <v>9.370000000000001</v>
      </c>
      <c r="P8" s="170"/>
      <c r="Q8" s="170">
        <f>SUM(Q9:Q115)</f>
        <v>0</v>
      </c>
      <c r="R8" s="170"/>
      <c r="S8" s="170"/>
      <c r="T8" s="171"/>
      <c r="U8" s="165"/>
      <c r="V8" s="165">
        <f>SUM(V9:V115)</f>
        <v>545.1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1363</v>
      </c>
      <c r="C9" s="182" t="s">
        <v>1364</v>
      </c>
      <c r="D9" s="174" t="s">
        <v>189</v>
      </c>
      <c r="E9" s="175">
        <v>156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170</v>
      </c>
      <c r="U9" s="162">
        <v>1.7999999999999999E-2</v>
      </c>
      <c r="V9" s="162">
        <f>ROUND(E9*U9,2)</f>
        <v>2.81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60"/>
      <c r="B10" s="161"/>
      <c r="C10" s="242" t="s">
        <v>1365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1366</v>
      </c>
      <c r="D11" s="163"/>
      <c r="E11" s="164">
        <v>156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5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4"/>
      <c r="D12" s="245"/>
      <c r="E12" s="245"/>
      <c r="F12" s="245"/>
      <c r="G12" s="245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2.5" outlineLevel="1" x14ac:dyDescent="0.2">
      <c r="A13" s="172">
        <v>2</v>
      </c>
      <c r="B13" s="173" t="s">
        <v>192</v>
      </c>
      <c r="C13" s="182" t="s">
        <v>193</v>
      </c>
      <c r="D13" s="174" t="s">
        <v>189</v>
      </c>
      <c r="E13" s="175">
        <v>74.913700000000006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159</v>
      </c>
      <c r="S13" s="177" t="s">
        <v>160</v>
      </c>
      <c r="T13" s="178" t="s">
        <v>161</v>
      </c>
      <c r="U13" s="162">
        <v>0.37</v>
      </c>
      <c r="V13" s="162">
        <f>ROUND(E13*U13,2)</f>
        <v>27.72</v>
      </c>
      <c r="W13" s="162"/>
      <c r="X13" s="162" t="s">
        <v>162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242" t="s">
        <v>194</v>
      </c>
      <c r="D14" s="243"/>
      <c r="E14" s="243"/>
      <c r="F14" s="243"/>
      <c r="G14" s="243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165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1367</v>
      </c>
      <c r="D15" s="163"/>
      <c r="E15" s="164">
        <v>73.23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0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183" t="s">
        <v>1368</v>
      </c>
      <c r="D16" s="163"/>
      <c r="E16" s="164">
        <v>1.6837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178</v>
      </c>
      <c r="AH16" s="153">
        <v>0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244"/>
      <c r="D17" s="245"/>
      <c r="E17" s="245"/>
      <c r="F17" s="245"/>
      <c r="G17" s="245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166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72">
        <v>3</v>
      </c>
      <c r="B18" s="173" t="s">
        <v>196</v>
      </c>
      <c r="C18" s="182" t="s">
        <v>197</v>
      </c>
      <c r="D18" s="174" t="s">
        <v>189</v>
      </c>
      <c r="E18" s="175">
        <v>74.913700000000006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7">
        <v>0</v>
      </c>
      <c r="O18" s="177">
        <f>ROUND(E18*N18,2)</f>
        <v>0</v>
      </c>
      <c r="P18" s="177">
        <v>0</v>
      </c>
      <c r="Q18" s="177">
        <f>ROUND(E18*P18,2)</f>
        <v>0</v>
      </c>
      <c r="R18" s="177" t="s">
        <v>159</v>
      </c>
      <c r="S18" s="177" t="s">
        <v>160</v>
      </c>
      <c r="T18" s="178" t="s">
        <v>161</v>
      </c>
      <c r="U18" s="162">
        <v>5.8000000000000003E-2</v>
      </c>
      <c r="V18" s="162">
        <f>ROUND(E18*U18,2)</f>
        <v>4.34</v>
      </c>
      <c r="W18" s="162"/>
      <c r="X18" s="162" t="s">
        <v>162</v>
      </c>
      <c r="Y18" s="153"/>
      <c r="Z18" s="153"/>
      <c r="AA18" s="153"/>
      <c r="AB18" s="153"/>
      <c r="AC18" s="153"/>
      <c r="AD18" s="153"/>
      <c r="AE18" s="153"/>
      <c r="AF18" s="153"/>
      <c r="AG18" s="153" t="s">
        <v>163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242" t="s">
        <v>194</v>
      </c>
      <c r="D19" s="243"/>
      <c r="E19" s="243"/>
      <c r="F19" s="243"/>
      <c r="G19" s="243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165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183" t="s">
        <v>1369</v>
      </c>
      <c r="D20" s="163"/>
      <c r="E20" s="164">
        <v>74.913700000000006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5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244"/>
      <c r="D21" s="245"/>
      <c r="E21" s="245"/>
      <c r="F21" s="245"/>
      <c r="G21" s="245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166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72">
        <v>4</v>
      </c>
      <c r="B22" s="173" t="s">
        <v>496</v>
      </c>
      <c r="C22" s="182" t="s">
        <v>497</v>
      </c>
      <c r="D22" s="174" t="s">
        <v>189</v>
      </c>
      <c r="E22" s="175">
        <v>10.3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7" t="s">
        <v>159</v>
      </c>
      <c r="S22" s="177" t="s">
        <v>160</v>
      </c>
      <c r="T22" s="178" t="s">
        <v>161</v>
      </c>
      <c r="U22" s="162">
        <v>0.12</v>
      </c>
      <c r="V22" s="162">
        <f>ROUND(E22*U22,2)</f>
        <v>1.24</v>
      </c>
      <c r="W22" s="162"/>
      <c r="X22" s="162" t="s">
        <v>162</v>
      </c>
      <c r="Y22" s="153"/>
      <c r="Z22" s="153"/>
      <c r="AA22" s="153"/>
      <c r="AB22" s="153"/>
      <c r="AC22" s="153"/>
      <c r="AD22" s="153"/>
      <c r="AE22" s="153"/>
      <c r="AF22" s="153"/>
      <c r="AG22" s="153" t="s">
        <v>163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33.75" outlineLevel="1" x14ac:dyDescent="0.2">
      <c r="A23" s="160"/>
      <c r="B23" s="161"/>
      <c r="C23" s="242" t="s">
        <v>274</v>
      </c>
      <c r="D23" s="243"/>
      <c r="E23" s="243"/>
      <c r="F23" s="243"/>
      <c r="G23" s="243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165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79" t="str">
        <f>C23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83" t="s">
        <v>1370</v>
      </c>
      <c r="D24" s="163"/>
      <c r="E24" s="164">
        <v>10.3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178</v>
      </c>
      <c r="AH24" s="153">
        <v>0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244"/>
      <c r="D25" s="245"/>
      <c r="E25" s="245"/>
      <c r="F25" s="245"/>
      <c r="G25" s="245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166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2">
        <v>5</v>
      </c>
      <c r="B26" s="173" t="s">
        <v>276</v>
      </c>
      <c r="C26" s="182" t="s">
        <v>277</v>
      </c>
      <c r="D26" s="174" t="s">
        <v>189</v>
      </c>
      <c r="E26" s="175">
        <v>10.3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7">
        <v>0</v>
      </c>
      <c r="O26" s="177">
        <f>ROUND(E26*N26,2)</f>
        <v>0</v>
      </c>
      <c r="P26" s="177">
        <v>0</v>
      </c>
      <c r="Q26" s="177">
        <f>ROUND(E26*P26,2)</f>
        <v>0</v>
      </c>
      <c r="R26" s="177" t="s">
        <v>159</v>
      </c>
      <c r="S26" s="177" t="s">
        <v>160</v>
      </c>
      <c r="T26" s="178" t="s">
        <v>161</v>
      </c>
      <c r="U26" s="162">
        <v>4.3099999999999999E-2</v>
      </c>
      <c r="V26" s="162">
        <f>ROUND(E26*U26,2)</f>
        <v>0.44</v>
      </c>
      <c r="W26" s="162"/>
      <c r="X26" s="162" t="s">
        <v>162</v>
      </c>
      <c r="Y26" s="153"/>
      <c r="Z26" s="153"/>
      <c r="AA26" s="153"/>
      <c r="AB26" s="153"/>
      <c r="AC26" s="153"/>
      <c r="AD26" s="153"/>
      <c r="AE26" s="153"/>
      <c r="AF26" s="153"/>
      <c r="AG26" s="153" t="s">
        <v>163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33.75" outlineLevel="1" x14ac:dyDescent="0.2">
      <c r="A27" s="160"/>
      <c r="B27" s="161"/>
      <c r="C27" s="242" t="s">
        <v>274</v>
      </c>
      <c r="D27" s="243"/>
      <c r="E27" s="243"/>
      <c r="F27" s="243"/>
      <c r="G27" s="243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165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79" t="str">
        <f>C27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183" t="s">
        <v>1371</v>
      </c>
      <c r="D28" s="163"/>
      <c r="E28" s="164">
        <v>10.3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5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244"/>
      <c r="D29" s="245"/>
      <c r="E29" s="245"/>
      <c r="F29" s="245"/>
      <c r="G29" s="245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166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72">
        <v>6</v>
      </c>
      <c r="B30" s="173" t="s">
        <v>526</v>
      </c>
      <c r="C30" s="182" t="s">
        <v>527</v>
      </c>
      <c r="D30" s="174" t="s">
        <v>189</v>
      </c>
      <c r="E30" s="175">
        <v>85.213700000000003</v>
      </c>
      <c r="F30" s="176"/>
      <c r="G30" s="177">
        <f>ROUND(E30*F30,2)</f>
        <v>0</v>
      </c>
      <c r="H30" s="176"/>
      <c r="I30" s="177">
        <f>ROUND(E30*H30,2)</f>
        <v>0</v>
      </c>
      <c r="J30" s="176"/>
      <c r="K30" s="177">
        <f>ROUND(E30*J30,2)</f>
        <v>0</v>
      </c>
      <c r="L30" s="177">
        <v>21</v>
      </c>
      <c r="M30" s="177">
        <f>G30*(1+L30/100)</f>
        <v>0</v>
      </c>
      <c r="N30" s="177">
        <v>0</v>
      </c>
      <c r="O30" s="177">
        <f>ROUND(E30*N30,2)</f>
        <v>0</v>
      </c>
      <c r="P30" s="177">
        <v>0</v>
      </c>
      <c r="Q30" s="177">
        <f>ROUND(E30*P30,2)</f>
        <v>0</v>
      </c>
      <c r="R30" s="177" t="s">
        <v>159</v>
      </c>
      <c r="S30" s="177" t="s">
        <v>160</v>
      </c>
      <c r="T30" s="178" t="s">
        <v>161</v>
      </c>
      <c r="U30" s="162">
        <v>0.35</v>
      </c>
      <c r="V30" s="162">
        <f>ROUND(E30*U30,2)</f>
        <v>29.82</v>
      </c>
      <c r="W30" s="162"/>
      <c r="X30" s="162" t="s">
        <v>162</v>
      </c>
      <c r="Y30" s="153"/>
      <c r="Z30" s="153"/>
      <c r="AA30" s="153"/>
      <c r="AB30" s="153"/>
      <c r="AC30" s="153"/>
      <c r="AD30" s="153"/>
      <c r="AE30" s="153"/>
      <c r="AF30" s="153"/>
      <c r="AG30" s="153" t="s">
        <v>163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2" t="s">
        <v>528</v>
      </c>
      <c r="D31" s="243"/>
      <c r="E31" s="243"/>
      <c r="F31" s="243"/>
      <c r="G31" s="243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165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79" t="str">
        <f>C31</f>
        <v>bez naložení do dopravní nádoby, ale s vyprázdněním dopravní nádoby na hromadu nebo na dopravní prostředek,</v>
      </c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83" t="s">
        <v>1369</v>
      </c>
      <c r="D32" s="163"/>
      <c r="E32" s="164">
        <v>74.913700000000006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178</v>
      </c>
      <c r="AH32" s="153">
        <v>5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183" t="s">
        <v>1371</v>
      </c>
      <c r="D33" s="163"/>
      <c r="E33" s="164">
        <v>10.3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178</v>
      </c>
      <c r="AH33" s="153">
        <v>5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244"/>
      <c r="D34" s="245"/>
      <c r="E34" s="245"/>
      <c r="F34" s="245"/>
      <c r="G34" s="245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166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72">
        <v>7</v>
      </c>
      <c r="B35" s="173" t="s">
        <v>199</v>
      </c>
      <c r="C35" s="182" t="s">
        <v>200</v>
      </c>
      <c r="D35" s="174" t="s">
        <v>189</v>
      </c>
      <c r="E35" s="175">
        <v>85.213700000000003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7" t="s">
        <v>159</v>
      </c>
      <c r="S35" s="177" t="s">
        <v>160</v>
      </c>
      <c r="T35" s="178" t="s">
        <v>170</v>
      </c>
      <c r="U35" s="162">
        <v>1.0999999999999999E-2</v>
      </c>
      <c r="V35" s="162">
        <f>ROUND(E35*U35,2)</f>
        <v>0.94</v>
      </c>
      <c r="W35" s="162"/>
      <c r="X35" s="162" t="s">
        <v>162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163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242" t="s">
        <v>201</v>
      </c>
      <c r="D36" s="243"/>
      <c r="E36" s="243"/>
      <c r="F36" s="243"/>
      <c r="G36" s="24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165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183" t="s">
        <v>1372</v>
      </c>
      <c r="D37" s="163"/>
      <c r="E37" s="164">
        <v>85.213700000000003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178</v>
      </c>
      <c r="AH37" s="153">
        <v>5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244"/>
      <c r="D38" s="245"/>
      <c r="E38" s="245"/>
      <c r="F38" s="245"/>
      <c r="G38" s="245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166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33.75" outlineLevel="1" x14ac:dyDescent="0.2">
      <c r="A39" s="172">
        <v>8</v>
      </c>
      <c r="B39" s="173" t="s">
        <v>202</v>
      </c>
      <c r="C39" s="182" t="s">
        <v>203</v>
      </c>
      <c r="D39" s="174" t="s">
        <v>189</v>
      </c>
      <c r="E39" s="175">
        <v>1704.27395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7" t="s">
        <v>159</v>
      </c>
      <c r="S39" s="177" t="s">
        <v>160</v>
      </c>
      <c r="T39" s="178" t="s">
        <v>170</v>
      </c>
      <c r="U39" s="162">
        <v>0</v>
      </c>
      <c r="V39" s="162">
        <f>ROUND(E39*U39,2)</f>
        <v>0</v>
      </c>
      <c r="W39" s="162"/>
      <c r="X39" s="162" t="s">
        <v>162</v>
      </c>
      <c r="Y39" s="153"/>
      <c r="Z39" s="153"/>
      <c r="AA39" s="153"/>
      <c r="AB39" s="153"/>
      <c r="AC39" s="153"/>
      <c r="AD39" s="153"/>
      <c r="AE39" s="153"/>
      <c r="AF39" s="153"/>
      <c r="AG39" s="153" t="s">
        <v>163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242" t="s">
        <v>201</v>
      </c>
      <c r="D40" s="243"/>
      <c r="E40" s="243"/>
      <c r="F40" s="243"/>
      <c r="G40" s="243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165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183" t="s">
        <v>1373</v>
      </c>
      <c r="D41" s="163"/>
      <c r="E41" s="164">
        <v>1704.27395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178</v>
      </c>
      <c r="AH41" s="153">
        <v>5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244"/>
      <c r="D42" s="245"/>
      <c r="E42" s="245"/>
      <c r="F42" s="245"/>
      <c r="G42" s="245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166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72">
        <v>9</v>
      </c>
      <c r="B43" s="173" t="s">
        <v>290</v>
      </c>
      <c r="C43" s="182" t="s">
        <v>291</v>
      </c>
      <c r="D43" s="174" t="s">
        <v>189</v>
      </c>
      <c r="E43" s="175">
        <v>1.1499999999999999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7" t="s">
        <v>159</v>
      </c>
      <c r="S43" s="177" t="s">
        <v>160</v>
      </c>
      <c r="T43" s="178" t="s">
        <v>161</v>
      </c>
      <c r="U43" s="162">
        <v>0.06</v>
      </c>
      <c r="V43" s="162">
        <f>ROUND(E43*U43,2)</f>
        <v>7.0000000000000007E-2</v>
      </c>
      <c r="W43" s="162"/>
      <c r="X43" s="162" t="s">
        <v>162</v>
      </c>
      <c r="Y43" s="153"/>
      <c r="Z43" s="153"/>
      <c r="AA43" s="153"/>
      <c r="AB43" s="153"/>
      <c r="AC43" s="153"/>
      <c r="AD43" s="153"/>
      <c r="AE43" s="153"/>
      <c r="AF43" s="153"/>
      <c r="AG43" s="153" t="s">
        <v>163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242" t="s">
        <v>292</v>
      </c>
      <c r="D44" s="243"/>
      <c r="E44" s="243"/>
      <c r="F44" s="243"/>
      <c r="G44" s="243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165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183" t="s">
        <v>1374</v>
      </c>
      <c r="D45" s="163"/>
      <c r="E45" s="164">
        <v>1.1499999999999999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178</v>
      </c>
      <c r="AH45" s="153">
        <v>0</v>
      </c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244"/>
      <c r="D46" s="245"/>
      <c r="E46" s="245"/>
      <c r="F46" s="245"/>
      <c r="G46" s="245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166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2.5" outlineLevel="1" x14ac:dyDescent="0.2">
      <c r="A47" s="172">
        <v>10</v>
      </c>
      <c r="B47" s="173" t="s">
        <v>212</v>
      </c>
      <c r="C47" s="182" t="s">
        <v>213</v>
      </c>
      <c r="D47" s="174" t="s">
        <v>189</v>
      </c>
      <c r="E47" s="175">
        <v>85.213700000000003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 t="s">
        <v>159</v>
      </c>
      <c r="S47" s="177" t="s">
        <v>160</v>
      </c>
      <c r="T47" s="178" t="s">
        <v>161</v>
      </c>
      <c r="U47" s="162">
        <v>8.9999999999999993E-3</v>
      </c>
      <c r="V47" s="162">
        <f>ROUND(E47*U47,2)</f>
        <v>0.77</v>
      </c>
      <c r="W47" s="162"/>
      <c r="X47" s="162" t="s">
        <v>162</v>
      </c>
      <c r="Y47" s="153"/>
      <c r="Z47" s="153"/>
      <c r="AA47" s="153"/>
      <c r="AB47" s="153"/>
      <c r="AC47" s="153"/>
      <c r="AD47" s="153"/>
      <c r="AE47" s="153"/>
      <c r="AF47" s="153"/>
      <c r="AG47" s="153" t="s">
        <v>163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183" t="s">
        <v>1375</v>
      </c>
      <c r="D48" s="163"/>
      <c r="E48" s="164">
        <v>85.213700000000003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178</v>
      </c>
      <c r="AH48" s="153">
        <v>5</v>
      </c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244"/>
      <c r="D49" s="245"/>
      <c r="E49" s="245"/>
      <c r="F49" s="245"/>
      <c r="G49" s="24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166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72">
        <v>11</v>
      </c>
      <c r="B50" s="173" t="s">
        <v>304</v>
      </c>
      <c r="C50" s="182" t="s">
        <v>305</v>
      </c>
      <c r="D50" s="174" t="s">
        <v>221</v>
      </c>
      <c r="E50" s="175">
        <v>1040</v>
      </c>
      <c r="F50" s="176"/>
      <c r="G50" s="177">
        <f>ROUND(E50*F50,2)</f>
        <v>0</v>
      </c>
      <c r="H50" s="176"/>
      <c r="I50" s="177">
        <f>ROUND(E50*H50,2)</f>
        <v>0</v>
      </c>
      <c r="J50" s="176"/>
      <c r="K50" s="177">
        <f>ROUND(E50*J50,2)</f>
        <v>0</v>
      </c>
      <c r="L50" s="177">
        <v>21</v>
      </c>
      <c r="M50" s="177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7" t="s">
        <v>217</v>
      </c>
      <c r="S50" s="177" t="s">
        <v>160</v>
      </c>
      <c r="T50" s="178" t="s">
        <v>170</v>
      </c>
      <c r="U50" s="162">
        <v>0.06</v>
      </c>
      <c r="V50" s="162">
        <f>ROUND(E50*U50,2)</f>
        <v>62.4</v>
      </c>
      <c r="W50" s="162"/>
      <c r="X50" s="162" t="s">
        <v>162</v>
      </c>
      <c r="Y50" s="153"/>
      <c r="Z50" s="153"/>
      <c r="AA50" s="153"/>
      <c r="AB50" s="153"/>
      <c r="AC50" s="153"/>
      <c r="AD50" s="153"/>
      <c r="AE50" s="153"/>
      <c r="AF50" s="153"/>
      <c r="AG50" s="153" t="s">
        <v>163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242" t="s">
        <v>306</v>
      </c>
      <c r="D51" s="243"/>
      <c r="E51" s="243"/>
      <c r="F51" s="243"/>
      <c r="G51" s="243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165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183" t="s">
        <v>1376</v>
      </c>
      <c r="D52" s="163"/>
      <c r="E52" s="164">
        <v>360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178</v>
      </c>
      <c r="AH52" s="153">
        <v>0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1377</v>
      </c>
      <c r="D53" s="163"/>
      <c r="E53" s="164">
        <v>680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0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244"/>
      <c r="D54" s="245"/>
      <c r="E54" s="245"/>
      <c r="F54" s="245"/>
      <c r="G54" s="245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166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72">
        <v>12</v>
      </c>
      <c r="B55" s="173" t="s">
        <v>1378</v>
      </c>
      <c r="C55" s="182" t="s">
        <v>1379</v>
      </c>
      <c r="D55" s="174" t="s">
        <v>189</v>
      </c>
      <c r="E55" s="175">
        <v>156</v>
      </c>
      <c r="F55" s="176"/>
      <c r="G55" s="177">
        <f>ROUND(E55*F55,2)</f>
        <v>0</v>
      </c>
      <c r="H55" s="176"/>
      <c r="I55" s="177">
        <f>ROUND(E55*H55,2)</f>
        <v>0</v>
      </c>
      <c r="J55" s="176"/>
      <c r="K55" s="177">
        <f>ROUND(E55*J55,2)</f>
        <v>0</v>
      </c>
      <c r="L55" s="177">
        <v>21</v>
      </c>
      <c r="M55" s="177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7" t="s">
        <v>217</v>
      </c>
      <c r="S55" s="177" t="s">
        <v>160</v>
      </c>
      <c r="T55" s="178" t="s">
        <v>170</v>
      </c>
      <c r="U55" s="162">
        <v>1.145</v>
      </c>
      <c r="V55" s="162">
        <f>ROUND(E55*U55,2)</f>
        <v>178.62</v>
      </c>
      <c r="W55" s="162"/>
      <c r="X55" s="162" t="s">
        <v>162</v>
      </c>
      <c r="Y55" s="153"/>
      <c r="Z55" s="153"/>
      <c r="AA55" s="153"/>
      <c r="AB55" s="153"/>
      <c r="AC55" s="153"/>
      <c r="AD55" s="153"/>
      <c r="AE55" s="153"/>
      <c r="AF55" s="153"/>
      <c r="AG55" s="153" t="s">
        <v>163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2" t="s">
        <v>1380</v>
      </c>
      <c r="D56" s="243"/>
      <c r="E56" s="243"/>
      <c r="F56" s="243"/>
      <c r="G56" s="24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165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246" t="s">
        <v>1381</v>
      </c>
      <c r="D57" s="247"/>
      <c r="E57" s="247"/>
      <c r="F57" s="247"/>
      <c r="G57" s="247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173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183" t="s">
        <v>1366</v>
      </c>
      <c r="D58" s="163"/>
      <c r="E58" s="164">
        <v>156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178</v>
      </c>
      <c r="AH58" s="153">
        <v>5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244"/>
      <c r="D59" s="245"/>
      <c r="E59" s="245"/>
      <c r="F59" s="245"/>
      <c r="G59" s="245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166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72">
        <v>13</v>
      </c>
      <c r="B60" s="173" t="s">
        <v>1382</v>
      </c>
      <c r="C60" s="182" t="s">
        <v>1383</v>
      </c>
      <c r="D60" s="174" t="s">
        <v>158</v>
      </c>
      <c r="E60" s="175">
        <v>17</v>
      </c>
      <c r="F60" s="176"/>
      <c r="G60" s="177">
        <f>ROUND(E60*F60,2)</f>
        <v>0</v>
      </c>
      <c r="H60" s="176"/>
      <c r="I60" s="177">
        <f>ROUND(E60*H60,2)</f>
        <v>0</v>
      </c>
      <c r="J60" s="176"/>
      <c r="K60" s="177">
        <f>ROUND(E60*J60,2)</f>
        <v>0</v>
      </c>
      <c r="L60" s="177">
        <v>21</v>
      </c>
      <c r="M60" s="177">
        <f>G60*(1+L60/100)</f>
        <v>0</v>
      </c>
      <c r="N60" s="177">
        <v>0</v>
      </c>
      <c r="O60" s="177">
        <f>ROUND(E60*N60,2)</f>
        <v>0</v>
      </c>
      <c r="P60" s="177">
        <v>0</v>
      </c>
      <c r="Q60" s="177">
        <f>ROUND(E60*P60,2)</f>
        <v>0</v>
      </c>
      <c r="R60" s="177" t="s">
        <v>217</v>
      </c>
      <c r="S60" s="177" t="s">
        <v>160</v>
      </c>
      <c r="T60" s="178" t="s">
        <v>170</v>
      </c>
      <c r="U60" s="162">
        <v>4.548</v>
      </c>
      <c r="V60" s="162">
        <f>ROUND(E60*U60,2)</f>
        <v>77.319999999999993</v>
      </c>
      <c r="W60" s="162"/>
      <c r="X60" s="162" t="s">
        <v>162</v>
      </c>
      <c r="Y60" s="153"/>
      <c r="Z60" s="153"/>
      <c r="AA60" s="153"/>
      <c r="AB60" s="153"/>
      <c r="AC60" s="153"/>
      <c r="AD60" s="153"/>
      <c r="AE60" s="153"/>
      <c r="AF60" s="153"/>
      <c r="AG60" s="153" t="s">
        <v>163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 x14ac:dyDescent="0.2">
      <c r="A61" s="160"/>
      <c r="B61" s="161"/>
      <c r="C61" s="242" t="s">
        <v>1384</v>
      </c>
      <c r="D61" s="243"/>
      <c r="E61" s="243"/>
      <c r="F61" s="243"/>
      <c r="G61" s="243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165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79" t="str">
        <f>C61</f>
        <v>pro vysazování rostlin v hornině 1 až 4 s výměnou půdy na 100%, s případným naložením přebytečných výkopků na dopravní prostředek, s odvozem na vzdálenost do 20 km a se složením,</v>
      </c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244"/>
      <c r="D62" s="245"/>
      <c r="E62" s="245"/>
      <c r="F62" s="245"/>
      <c r="G62" s="245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166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72">
        <v>14</v>
      </c>
      <c r="B63" s="173" t="s">
        <v>1385</v>
      </c>
      <c r="C63" s="182" t="s">
        <v>1386</v>
      </c>
      <c r="D63" s="174" t="s">
        <v>221</v>
      </c>
      <c r="E63" s="175">
        <v>1040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7">
        <v>0</v>
      </c>
      <c r="O63" s="177">
        <f>ROUND(E63*N63,2)</f>
        <v>0</v>
      </c>
      <c r="P63" s="177">
        <v>0</v>
      </c>
      <c r="Q63" s="177">
        <f>ROUND(E63*P63,2)</f>
        <v>0</v>
      </c>
      <c r="R63" s="177" t="s">
        <v>217</v>
      </c>
      <c r="S63" s="177" t="s">
        <v>160</v>
      </c>
      <c r="T63" s="178" t="s">
        <v>170</v>
      </c>
      <c r="U63" s="162">
        <v>6.7000000000000004E-2</v>
      </c>
      <c r="V63" s="162">
        <f>ROUND(E63*U63,2)</f>
        <v>69.680000000000007</v>
      </c>
      <c r="W63" s="162"/>
      <c r="X63" s="162" t="s">
        <v>162</v>
      </c>
      <c r="Y63" s="153"/>
      <c r="Z63" s="153"/>
      <c r="AA63" s="153"/>
      <c r="AB63" s="153"/>
      <c r="AC63" s="153"/>
      <c r="AD63" s="153"/>
      <c r="AE63" s="153"/>
      <c r="AF63" s="153"/>
      <c r="AG63" s="153" t="s">
        <v>163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183" t="s">
        <v>1387</v>
      </c>
      <c r="D64" s="163"/>
      <c r="E64" s="164">
        <v>1040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178</v>
      </c>
      <c r="AH64" s="153">
        <v>5</v>
      </c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244"/>
      <c r="D65" s="245"/>
      <c r="E65" s="245"/>
      <c r="F65" s="245"/>
      <c r="G65" s="245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166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72">
        <v>15</v>
      </c>
      <c r="B66" s="173" t="s">
        <v>1388</v>
      </c>
      <c r="C66" s="182" t="s">
        <v>1389</v>
      </c>
      <c r="D66" s="174" t="s">
        <v>221</v>
      </c>
      <c r="E66" s="175">
        <v>1040</v>
      </c>
      <c r="F66" s="176"/>
      <c r="G66" s="177">
        <f>ROUND(E66*F66,2)</f>
        <v>0</v>
      </c>
      <c r="H66" s="176"/>
      <c r="I66" s="177">
        <f>ROUND(E66*H66,2)</f>
        <v>0</v>
      </c>
      <c r="J66" s="176"/>
      <c r="K66" s="177">
        <f>ROUND(E66*J66,2)</f>
        <v>0</v>
      </c>
      <c r="L66" s="177">
        <v>21</v>
      </c>
      <c r="M66" s="177">
        <f>G66*(1+L66/100)</f>
        <v>0</v>
      </c>
      <c r="N66" s="177">
        <v>0</v>
      </c>
      <c r="O66" s="177">
        <f>ROUND(E66*N66,2)</f>
        <v>0</v>
      </c>
      <c r="P66" s="177">
        <v>0</v>
      </c>
      <c r="Q66" s="177">
        <f>ROUND(E66*P66,2)</f>
        <v>0</v>
      </c>
      <c r="R66" s="177" t="s">
        <v>217</v>
      </c>
      <c r="S66" s="177" t="s">
        <v>160</v>
      </c>
      <c r="T66" s="178" t="s">
        <v>170</v>
      </c>
      <c r="U66" s="162">
        <v>1E-3</v>
      </c>
      <c r="V66" s="162">
        <f>ROUND(E66*U66,2)</f>
        <v>1.04</v>
      </c>
      <c r="W66" s="162"/>
      <c r="X66" s="162" t="s">
        <v>162</v>
      </c>
      <c r="Y66" s="153"/>
      <c r="Z66" s="153"/>
      <c r="AA66" s="153"/>
      <c r="AB66" s="153"/>
      <c r="AC66" s="153"/>
      <c r="AD66" s="153"/>
      <c r="AE66" s="153"/>
      <c r="AF66" s="153"/>
      <c r="AG66" s="153" t="s">
        <v>163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183" t="s">
        <v>1390</v>
      </c>
      <c r="D67" s="163"/>
      <c r="E67" s="164">
        <v>1040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178</v>
      </c>
      <c r="AH67" s="153">
        <v>5</v>
      </c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4"/>
      <c r="D68" s="245"/>
      <c r="E68" s="245"/>
      <c r="F68" s="245"/>
      <c r="G68" s="245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166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72">
        <v>16</v>
      </c>
      <c r="B69" s="173" t="s">
        <v>1391</v>
      </c>
      <c r="C69" s="182" t="s">
        <v>1392</v>
      </c>
      <c r="D69" s="174" t="s">
        <v>221</v>
      </c>
      <c r="E69" s="175">
        <v>1040</v>
      </c>
      <c r="F69" s="176"/>
      <c r="G69" s="177">
        <f>ROUND(E69*F69,2)</f>
        <v>0</v>
      </c>
      <c r="H69" s="176"/>
      <c r="I69" s="177">
        <f>ROUND(E69*H69,2)</f>
        <v>0</v>
      </c>
      <c r="J69" s="176"/>
      <c r="K69" s="177">
        <f>ROUND(E69*J69,2)</f>
        <v>0</v>
      </c>
      <c r="L69" s="177">
        <v>21</v>
      </c>
      <c r="M69" s="177">
        <f>G69*(1+L69/100)</f>
        <v>0</v>
      </c>
      <c r="N69" s="177">
        <v>0</v>
      </c>
      <c r="O69" s="177">
        <f>ROUND(E69*N69,2)</f>
        <v>0</v>
      </c>
      <c r="P69" s="177">
        <v>0</v>
      </c>
      <c r="Q69" s="177">
        <f>ROUND(E69*P69,2)</f>
        <v>0</v>
      </c>
      <c r="R69" s="177" t="s">
        <v>217</v>
      </c>
      <c r="S69" s="177" t="s">
        <v>160</v>
      </c>
      <c r="T69" s="178" t="s">
        <v>170</v>
      </c>
      <c r="U69" s="162">
        <v>1.4999999999999999E-2</v>
      </c>
      <c r="V69" s="162">
        <f>ROUND(E69*U69,2)</f>
        <v>15.6</v>
      </c>
      <c r="W69" s="162"/>
      <c r="X69" s="162" t="s">
        <v>162</v>
      </c>
      <c r="Y69" s="153"/>
      <c r="Z69" s="153"/>
      <c r="AA69" s="153"/>
      <c r="AB69" s="153"/>
      <c r="AC69" s="153"/>
      <c r="AD69" s="153"/>
      <c r="AE69" s="153"/>
      <c r="AF69" s="153"/>
      <c r="AG69" s="153" t="s">
        <v>163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183" t="s">
        <v>1393</v>
      </c>
      <c r="D70" s="163"/>
      <c r="E70" s="164">
        <v>1040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178</v>
      </c>
      <c r="AH70" s="153">
        <v>5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4"/>
      <c r="D71" s="245"/>
      <c r="E71" s="245"/>
      <c r="F71" s="245"/>
      <c r="G71" s="245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166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72">
        <v>17</v>
      </c>
      <c r="B72" s="173" t="s">
        <v>1394</v>
      </c>
      <c r="C72" s="182" t="s">
        <v>1395</v>
      </c>
      <c r="D72" s="174" t="s">
        <v>221</v>
      </c>
      <c r="E72" s="175">
        <v>1040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7" t="s">
        <v>217</v>
      </c>
      <c r="S72" s="177" t="s">
        <v>160</v>
      </c>
      <c r="T72" s="178" t="s">
        <v>170</v>
      </c>
      <c r="U72" s="162">
        <v>1E-3</v>
      </c>
      <c r="V72" s="162">
        <f>ROUND(E72*U72,2)</f>
        <v>1.04</v>
      </c>
      <c r="W72" s="162"/>
      <c r="X72" s="162" t="s">
        <v>162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163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183" t="s">
        <v>1396</v>
      </c>
      <c r="D73" s="163"/>
      <c r="E73" s="164">
        <v>1040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178</v>
      </c>
      <c r="AH73" s="153">
        <v>5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244"/>
      <c r="D74" s="245"/>
      <c r="E74" s="245"/>
      <c r="F74" s="245"/>
      <c r="G74" s="245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166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72">
        <v>18</v>
      </c>
      <c r="B75" s="173" t="s">
        <v>1397</v>
      </c>
      <c r="C75" s="182" t="s">
        <v>1398</v>
      </c>
      <c r="D75" s="174" t="s">
        <v>158</v>
      </c>
      <c r="E75" s="175">
        <v>17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21</v>
      </c>
      <c r="M75" s="177">
        <f>G75*(1+L75/100)</f>
        <v>0</v>
      </c>
      <c r="N75" s="177">
        <v>0</v>
      </c>
      <c r="O75" s="177">
        <f>ROUND(E75*N75,2)</f>
        <v>0</v>
      </c>
      <c r="P75" s="177">
        <v>0</v>
      </c>
      <c r="Q75" s="177">
        <f>ROUND(E75*P75,2)</f>
        <v>0</v>
      </c>
      <c r="R75" s="177" t="s">
        <v>217</v>
      </c>
      <c r="S75" s="177" t="s">
        <v>160</v>
      </c>
      <c r="T75" s="178" t="s">
        <v>170</v>
      </c>
      <c r="U75" s="162">
        <v>0.16200000000000001</v>
      </c>
      <c r="V75" s="162">
        <f>ROUND(E75*U75,2)</f>
        <v>2.75</v>
      </c>
      <c r="W75" s="162"/>
      <c r="X75" s="162" t="s">
        <v>162</v>
      </c>
      <c r="Y75" s="153"/>
      <c r="Z75" s="153"/>
      <c r="AA75" s="153"/>
      <c r="AB75" s="153"/>
      <c r="AC75" s="153"/>
      <c r="AD75" s="153"/>
      <c r="AE75" s="153"/>
      <c r="AF75" s="153"/>
      <c r="AG75" s="153" t="s">
        <v>163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242" t="s">
        <v>1399</v>
      </c>
      <c r="D76" s="243"/>
      <c r="E76" s="243"/>
      <c r="F76" s="243"/>
      <c r="G76" s="243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165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244"/>
      <c r="D77" s="245"/>
      <c r="E77" s="245"/>
      <c r="F77" s="245"/>
      <c r="G77" s="245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166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ht="22.5" outlineLevel="1" x14ac:dyDescent="0.2">
      <c r="A78" s="172">
        <v>19</v>
      </c>
      <c r="B78" s="173" t="s">
        <v>1400</v>
      </c>
      <c r="C78" s="182" t="s">
        <v>1401</v>
      </c>
      <c r="D78" s="174" t="s">
        <v>221</v>
      </c>
      <c r="E78" s="175">
        <v>1040</v>
      </c>
      <c r="F78" s="176"/>
      <c r="G78" s="177">
        <f>ROUND(E78*F78,2)</f>
        <v>0</v>
      </c>
      <c r="H78" s="176"/>
      <c r="I78" s="177">
        <f>ROUND(E78*H78,2)</f>
        <v>0</v>
      </c>
      <c r="J78" s="176"/>
      <c r="K78" s="177">
        <f>ROUND(E78*J78,2)</f>
        <v>0</v>
      </c>
      <c r="L78" s="177">
        <v>21</v>
      </c>
      <c r="M78" s="177">
        <f>G78*(1+L78/100)</f>
        <v>0</v>
      </c>
      <c r="N78" s="177">
        <v>0</v>
      </c>
      <c r="O78" s="177">
        <f>ROUND(E78*N78,2)</f>
        <v>0</v>
      </c>
      <c r="P78" s="177">
        <v>0</v>
      </c>
      <c r="Q78" s="177">
        <f>ROUND(E78*P78,2)</f>
        <v>0</v>
      </c>
      <c r="R78" s="177" t="s">
        <v>217</v>
      </c>
      <c r="S78" s="177" t="s">
        <v>160</v>
      </c>
      <c r="T78" s="178" t="s">
        <v>170</v>
      </c>
      <c r="U78" s="162">
        <v>3.5000000000000001E-3</v>
      </c>
      <c r="V78" s="162">
        <f>ROUND(E78*U78,2)</f>
        <v>3.64</v>
      </c>
      <c r="W78" s="162"/>
      <c r="X78" s="162" t="s">
        <v>162</v>
      </c>
      <c r="Y78" s="153"/>
      <c r="Z78" s="153"/>
      <c r="AA78" s="153"/>
      <c r="AB78" s="153"/>
      <c r="AC78" s="153"/>
      <c r="AD78" s="153"/>
      <c r="AE78" s="153"/>
      <c r="AF78" s="153"/>
      <c r="AG78" s="153" t="s">
        <v>163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242" t="s">
        <v>1402</v>
      </c>
      <c r="D79" s="243"/>
      <c r="E79" s="243"/>
      <c r="F79" s="243"/>
      <c r="G79" s="243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165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246" t="s">
        <v>1403</v>
      </c>
      <c r="D80" s="247"/>
      <c r="E80" s="247"/>
      <c r="F80" s="247"/>
      <c r="G80" s="247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173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1387</v>
      </c>
      <c r="D81" s="163"/>
      <c r="E81" s="164">
        <v>1040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5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244"/>
      <c r="D82" s="245"/>
      <c r="E82" s="245"/>
      <c r="F82" s="245"/>
      <c r="G82" s="245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166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72">
        <v>20</v>
      </c>
      <c r="B83" s="173" t="s">
        <v>1404</v>
      </c>
      <c r="C83" s="182" t="s">
        <v>1405</v>
      </c>
      <c r="D83" s="174" t="s">
        <v>230</v>
      </c>
      <c r="E83" s="175">
        <v>3</v>
      </c>
      <c r="F83" s="176"/>
      <c r="G83" s="177">
        <f>ROUND(E83*F83,2)</f>
        <v>0</v>
      </c>
      <c r="H83" s="176"/>
      <c r="I83" s="177">
        <f>ROUND(E83*H83,2)</f>
        <v>0</v>
      </c>
      <c r="J83" s="176"/>
      <c r="K83" s="177">
        <f>ROUND(E83*J83,2)</f>
        <v>0</v>
      </c>
      <c r="L83" s="177">
        <v>21</v>
      </c>
      <c r="M83" s="177">
        <f>G83*(1+L83/100)</f>
        <v>0</v>
      </c>
      <c r="N83" s="177">
        <v>0</v>
      </c>
      <c r="O83" s="177">
        <f>ROUND(E83*N83,2)</f>
        <v>0</v>
      </c>
      <c r="P83" s="177">
        <v>0</v>
      </c>
      <c r="Q83" s="177">
        <f>ROUND(E83*P83,2)</f>
        <v>0</v>
      </c>
      <c r="R83" s="177" t="s">
        <v>217</v>
      </c>
      <c r="S83" s="177" t="s">
        <v>160</v>
      </c>
      <c r="T83" s="178" t="s">
        <v>170</v>
      </c>
      <c r="U83" s="162">
        <v>21.428999999999998</v>
      </c>
      <c r="V83" s="162">
        <f>ROUND(E83*U83,2)</f>
        <v>64.290000000000006</v>
      </c>
      <c r="W83" s="162"/>
      <c r="X83" s="162" t="s">
        <v>162</v>
      </c>
      <c r="Y83" s="153"/>
      <c r="Z83" s="153"/>
      <c r="AA83" s="153"/>
      <c r="AB83" s="153"/>
      <c r="AC83" s="153"/>
      <c r="AD83" s="153"/>
      <c r="AE83" s="153"/>
      <c r="AF83" s="153"/>
      <c r="AG83" s="153" t="s">
        <v>163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2" t="s">
        <v>1406</v>
      </c>
      <c r="D84" s="243"/>
      <c r="E84" s="243"/>
      <c r="F84" s="243"/>
      <c r="G84" s="243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165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244"/>
      <c r="D85" s="245"/>
      <c r="E85" s="245"/>
      <c r="F85" s="245"/>
      <c r="G85" s="245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166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72">
        <v>21</v>
      </c>
      <c r="B86" s="173" t="s">
        <v>228</v>
      </c>
      <c r="C86" s="182" t="s">
        <v>229</v>
      </c>
      <c r="D86" s="174" t="s">
        <v>230</v>
      </c>
      <c r="E86" s="175">
        <v>170.42739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7" t="s">
        <v>159</v>
      </c>
      <c r="S86" s="177" t="s">
        <v>160</v>
      </c>
      <c r="T86" s="178" t="s">
        <v>170</v>
      </c>
      <c r="U86" s="162">
        <v>0</v>
      </c>
      <c r="V86" s="162">
        <f>ROUND(E86*U86,2)</f>
        <v>0</v>
      </c>
      <c r="W86" s="162"/>
      <c r="X86" s="162" t="s">
        <v>162</v>
      </c>
      <c r="Y86" s="153"/>
      <c r="Z86" s="153"/>
      <c r="AA86" s="153"/>
      <c r="AB86" s="153"/>
      <c r="AC86" s="153"/>
      <c r="AD86" s="153"/>
      <c r="AE86" s="153"/>
      <c r="AF86" s="153"/>
      <c r="AG86" s="153" t="s">
        <v>163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1407</v>
      </c>
      <c r="D87" s="163"/>
      <c r="E87" s="164">
        <v>170.42739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5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244"/>
      <c r="D88" s="245"/>
      <c r="E88" s="245"/>
      <c r="F88" s="245"/>
      <c r="G88" s="245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166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72">
        <v>22</v>
      </c>
      <c r="B89" s="173" t="s">
        <v>1408</v>
      </c>
      <c r="C89" s="182" t="s">
        <v>1409</v>
      </c>
      <c r="D89" s="174" t="s">
        <v>241</v>
      </c>
      <c r="E89" s="175">
        <v>17</v>
      </c>
      <c r="F89" s="176"/>
      <c r="G89" s="177">
        <f>ROUND(E89*F89,2)</f>
        <v>0</v>
      </c>
      <c r="H89" s="176"/>
      <c r="I89" s="177">
        <f>ROUND(E89*H89,2)</f>
        <v>0</v>
      </c>
      <c r="J89" s="176"/>
      <c r="K89" s="177">
        <f>ROUND(E89*J89,2)</f>
        <v>0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7"/>
      <c r="S89" s="177" t="s">
        <v>235</v>
      </c>
      <c r="T89" s="178" t="s">
        <v>236</v>
      </c>
      <c r="U89" s="162">
        <v>0</v>
      </c>
      <c r="V89" s="162">
        <f>ROUND(E89*U89,2)</f>
        <v>0</v>
      </c>
      <c r="W89" s="162"/>
      <c r="X89" s="162" t="s">
        <v>162</v>
      </c>
      <c r="Y89" s="153"/>
      <c r="Z89" s="153"/>
      <c r="AA89" s="153"/>
      <c r="AB89" s="153"/>
      <c r="AC89" s="153"/>
      <c r="AD89" s="153"/>
      <c r="AE89" s="153"/>
      <c r="AF89" s="153"/>
      <c r="AG89" s="153" t="s">
        <v>163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248"/>
      <c r="D90" s="249"/>
      <c r="E90" s="249"/>
      <c r="F90" s="249"/>
      <c r="G90" s="249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166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72">
        <v>23</v>
      </c>
      <c r="B91" s="173" t="s">
        <v>1410</v>
      </c>
      <c r="C91" s="182" t="s">
        <v>1411</v>
      </c>
      <c r="D91" s="174" t="s">
        <v>244</v>
      </c>
      <c r="E91" s="175">
        <v>1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4.4999999999999999E-4</v>
      </c>
      <c r="O91" s="177">
        <f>ROUND(E91*N91,2)</f>
        <v>0</v>
      </c>
      <c r="P91" s="177">
        <v>0</v>
      </c>
      <c r="Q91" s="177">
        <f>ROUND(E91*P91,2)</f>
        <v>0</v>
      </c>
      <c r="R91" s="177"/>
      <c r="S91" s="177" t="s">
        <v>235</v>
      </c>
      <c r="T91" s="178" t="s">
        <v>236</v>
      </c>
      <c r="U91" s="162">
        <v>0.57099999999999995</v>
      </c>
      <c r="V91" s="162">
        <f>ROUND(E91*U91,2)</f>
        <v>0.56999999999999995</v>
      </c>
      <c r="W91" s="162"/>
      <c r="X91" s="162" t="s">
        <v>162</v>
      </c>
      <c r="Y91" s="153"/>
      <c r="Z91" s="153"/>
      <c r="AA91" s="153"/>
      <c r="AB91" s="153"/>
      <c r="AC91" s="153"/>
      <c r="AD91" s="153"/>
      <c r="AE91" s="153"/>
      <c r="AF91" s="153"/>
      <c r="AG91" s="153" t="s">
        <v>163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248"/>
      <c r="D92" s="249"/>
      <c r="E92" s="249"/>
      <c r="F92" s="249"/>
      <c r="G92" s="249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166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72">
        <v>24</v>
      </c>
      <c r="B93" s="173" t="s">
        <v>1412</v>
      </c>
      <c r="C93" s="182" t="s">
        <v>1413</v>
      </c>
      <c r="D93" s="174" t="s">
        <v>1414</v>
      </c>
      <c r="E93" s="175">
        <v>34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0</v>
      </c>
      <c r="O93" s="177">
        <f>ROUND(E93*N93,2)</f>
        <v>0</v>
      </c>
      <c r="P93" s="177">
        <v>0</v>
      </c>
      <c r="Q93" s="177">
        <f>ROUND(E93*P93,2)</f>
        <v>0</v>
      </c>
      <c r="R93" s="177"/>
      <c r="S93" s="177" t="s">
        <v>235</v>
      </c>
      <c r="T93" s="178" t="s">
        <v>236</v>
      </c>
      <c r="U93" s="162">
        <v>0</v>
      </c>
      <c r="V93" s="162">
        <f>ROUND(E93*U93,2)</f>
        <v>0</v>
      </c>
      <c r="W93" s="162"/>
      <c r="X93" s="162" t="s">
        <v>162</v>
      </c>
      <c r="Y93" s="153"/>
      <c r="Z93" s="153"/>
      <c r="AA93" s="153"/>
      <c r="AB93" s="153"/>
      <c r="AC93" s="153"/>
      <c r="AD93" s="153"/>
      <c r="AE93" s="153"/>
      <c r="AF93" s="153"/>
      <c r="AG93" s="153" t="s">
        <v>163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248"/>
      <c r="D94" s="249"/>
      <c r="E94" s="249"/>
      <c r="F94" s="249"/>
      <c r="G94" s="249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166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72">
        <v>25</v>
      </c>
      <c r="B95" s="173" t="s">
        <v>1415</v>
      </c>
      <c r="C95" s="182" t="s">
        <v>1416</v>
      </c>
      <c r="D95" s="174" t="s">
        <v>330</v>
      </c>
      <c r="E95" s="175">
        <v>242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21</v>
      </c>
      <c r="M95" s="177">
        <f>G95*(1+L95/100)</f>
        <v>0</v>
      </c>
      <c r="N95" s="177">
        <v>1E-3</v>
      </c>
      <c r="O95" s="177">
        <f>ROUND(E95*N95,2)</f>
        <v>0.24</v>
      </c>
      <c r="P95" s="177">
        <v>0</v>
      </c>
      <c r="Q95" s="177">
        <f>ROUND(E95*P95,2)</f>
        <v>0</v>
      </c>
      <c r="R95" s="177"/>
      <c r="S95" s="177" t="s">
        <v>235</v>
      </c>
      <c r="T95" s="178" t="s">
        <v>170</v>
      </c>
      <c r="U95" s="162">
        <v>0</v>
      </c>
      <c r="V95" s="162">
        <f>ROUND(E95*U95,2)</f>
        <v>0</v>
      </c>
      <c r="W95" s="162"/>
      <c r="X95" s="162" t="s">
        <v>332</v>
      </c>
      <c r="Y95" s="153"/>
      <c r="Z95" s="153"/>
      <c r="AA95" s="153"/>
      <c r="AB95" s="153"/>
      <c r="AC95" s="153"/>
      <c r="AD95" s="153"/>
      <c r="AE95" s="153"/>
      <c r="AF95" s="153"/>
      <c r="AG95" s="153" t="s">
        <v>333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183" t="s">
        <v>1417</v>
      </c>
      <c r="D96" s="163"/>
      <c r="E96" s="164">
        <v>72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178</v>
      </c>
      <c r="AH96" s="153">
        <v>0</v>
      </c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183" t="s">
        <v>1418</v>
      </c>
      <c r="D97" s="163"/>
      <c r="E97" s="164">
        <v>170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178</v>
      </c>
      <c r="AH97" s="153">
        <v>0</v>
      </c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244"/>
      <c r="D98" s="245"/>
      <c r="E98" s="245"/>
      <c r="F98" s="245"/>
      <c r="G98" s="245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166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72">
        <v>26</v>
      </c>
      <c r="B99" s="173" t="s">
        <v>1419</v>
      </c>
      <c r="C99" s="182" t="s">
        <v>1420</v>
      </c>
      <c r="D99" s="174" t="s">
        <v>241</v>
      </c>
      <c r="E99" s="175">
        <v>5</v>
      </c>
      <c r="F99" s="176"/>
      <c r="G99" s="177">
        <f>ROUND(E99*F99,2)</f>
        <v>0</v>
      </c>
      <c r="H99" s="176"/>
      <c r="I99" s="177">
        <f>ROUND(E99*H99,2)</f>
        <v>0</v>
      </c>
      <c r="J99" s="176"/>
      <c r="K99" s="177">
        <f>ROUND(E99*J99,2)</f>
        <v>0</v>
      </c>
      <c r="L99" s="177">
        <v>21</v>
      </c>
      <c r="M99" s="177">
        <f>G99*(1+L99/100)</f>
        <v>0</v>
      </c>
      <c r="N99" s="177">
        <v>0</v>
      </c>
      <c r="O99" s="177">
        <f>ROUND(E99*N99,2)</f>
        <v>0</v>
      </c>
      <c r="P99" s="177">
        <v>0</v>
      </c>
      <c r="Q99" s="177">
        <f>ROUND(E99*P99,2)</f>
        <v>0</v>
      </c>
      <c r="R99" s="177"/>
      <c r="S99" s="177" t="s">
        <v>235</v>
      </c>
      <c r="T99" s="178" t="s">
        <v>236</v>
      </c>
      <c r="U99" s="162">
        <v>0</v>
      </c>
      <c r="V99" s="162">
        <f>ROUND(E99*U99,2)</f>
        <v>0</v>
      </c>
      <c r="W99" s="162"/>
      <c r="X99" s="162" t="s">
        <v>332</v>
      </c>
      <c r="Y99" s="153"/>
      <c r="Z99" s="153"/>
      <c r="AA99" s="153"/>
      <c r="AB99" s="153"/>
      <c r="AC99" s="153"/>
      <c r="AD99" s="153"/>
      <c r="AE99" s="153"/>
      <c r="AF99" s="153"/>
      <c r="AG99" s="153" t="s">
        <v>333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8"/>
      <c r="D100" s="249"/>
      <c r="E100" s="249"/>
      <c r="F100" s="249"/>
      <c r="G100" s="249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72">
        <v>27</v>
      </c>
      <c r="B101" s="173" t="s">
        <v>1421</v>
      </c>
      <c r="C101" s="182" t="s">
        <v>1422</v>
      </c>
      <c r="D101" s="174" t="s">
        <v>241</v>
      </c>
      <c r="E101" s="175">
        <v>3</v>
      </c>
      <c r="F101" s="176"/>
      <c r="G101" s="177">
        <f>ROUND(E101*F101,2)</f>
        <v>0</v>
      </c>
      <c r="H101" s="176"/>
      <c r="I101" s="177">
        <f>ROUND(E101*H101,2)</f>
        <v>0</v>
      </c>
      <c r="J101" s="176"/>
      <c r="K101" s="177">
        <f>ROUND(E101*J101,2)</f>
        <v>0</v>
      </c>
      <c r="L101" s="177">
        <v>21</v>
      </c>
      <c r="M101" s="177">
        <f>G101*(1+L101/100)</f>
        <v>0</v>
      </c>
      <c r="N101" s="177">
        <v>0</v>
      </c>
      <c r="O101" s="177">
        <f>ROUND(E101*N101,2)</f>
        <v>0</v>
      </c>
      <c r="P101" s="177">
        <v>0</v>
      </c>
      <c r="Q101" s="177">
        <f>ROUND(E101*P101,2)</f>
        <v>0</v>
      </c>
      <c r="R101" s="177"/>
      <c r="S101" s="177" t="s">
        <v>235</v>
      </c>
      <c r="T101" s="178" t="s">
        <v>236</v>
      </c>
      <c r="U101" s="162">
        <v>0</v>
      </c>
      <c r="V101" s="162">
        <f>ROUND(E101*U101,2)</f>
        <v>0</v>
      </c>
      <c r="W101" s="162"/>
      <c r="X101" s="162" t="s">
        <v>332</v>
      </c>
      <c r="Y101" s="153"/>
      <c r="Z101" s="153"/>
      <c r="AA101" s="153"/>
      <c r="AB101" s="153"/>
      <c r="AC101" s="153"/>
      <c r="AD101" s="153"/>
      <c r="AE101" s="153"/>
      <c r="AF101" s="153"/>
      <c r="AG101" s="153" t="s">
        <v>333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60"/>
      <c r="B102" s="161"/>
      <c r="C102" s="248"/>
      <c r="D102" s="249"/>
      <c r="E102" s="249"/>
      <c r="F102" s="249"/>
      <c r="G102" s="249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166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72">
        <v>28</v>
      </c>
      <c r="B103" s="173" t="s">
        <v>1423</v>
      </c>
      <c r="C103" s="182" t="s">
        <v>1424</v>
      </c>
      <c r="D103" s="174" t="s">
        <v>241</v>
      </c>
      <c r="E103" s="175">
        <v>6</v>
      </c>
      <c r="F103" s="176"/>
      <c r="G103" s="177">
        <f>ROUND(E103*F103,2)</f>
        <v>0</v>
      </c>
      <c r="H103" s="176"/>
      <c r="I103" s="177">
        <f>ROUND(E103*H103,2)</f>
        <v>0</v>
      </c>
      <c r="J103" s="176"/>
      <c r="K103" s="177">
        <f>ROUND(E103*J103,2)</f>
        <v>0</v>
      </c>
      <c r="L103" s="177">
        <v>21</v>
      </c>
      <c r="M103" s="177">
        <f>G103*(1+L103/100)</f>
        <v>0</v>
      </c>
      <c r="N103" s="177">
        <v>0</v>
      </c>
      <c r="O103" s="177">
        <f>ROUND(E103*N103,2)</f>
        <v>0</v>
      </c>
      <c r="P103" s="177">
        <v>0</v>
      </c>
      <c r="Q103" s="177">
        <f>ROUND(E103*P103,2)</f>
        <v>0</v>
      </c>
      <c r="R103" s="177"/>
      <c r="S103" s="177" t="s">
        <v>235</v>
      </c>
      <c r="T103" s="178" t="s">
        <v>236</v>
      </c>
      <c r="U103" s="162">
        <v>0</v>
      </c>
      <c r="V103" s="162">
        <f>ROUND(E103*U103,2)</f>
        <v>0</v>
      </c>
      <c r="W103" s="162"/>
      <c r="X103" s="162" t="s">
        <v>332</v>
      </c>
      <c r="Y103" s="153"/>
      <c r="Z103" s="153"/>
      <c r="AA103" s="153"/>
      <c r="AB103" s="153"/>
      <c r="AC103" s="153"/>
      <c r="AD103" s="153"/>
      <c r="AE103" s="153"/>
      <c r="AF103" s="153"/>
      <c r="AG103" s="153" t="s">
        <v>333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8"/>
      <c r="D104" s="249"/>
      <c r="E104" s="249"/>
      <c r="F104" s="249"/>
      <c r="G104" s="249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72">
        <v>29</v>
      </c>
      <c r="B105" s="173" t="s">
        <v>1425</v>
      </c>
      <c r="C105" s="182" t="s">
        <v>1426</v>
      </c>
      <c r="D105" s="174" t="s">
        <v>158</v>
      </c>
      <c r="E105" s="175">
        <v>3</v>
      </c>
      <c r="F105" s="176"/>
      <c r="G105" s="177">
        <f>ROUND(E105*F105,2)</f>
        <v>0</v>
      </c>
      <c r="H105" s="176"/>
      <c r="I105" s="177">
        <f>ROUND(E105*H105,2)</f>
        <v>0</v>
      </c>
      <c r="J105" s="176"/>
      <c r="K105" s="177">
        <f>ROUND(E105*J105,2)</f>
        <v>0</v>
      </c>
      <c r="L105" s="177">
        <v>21</v>
      </c>
      <c r="M105" s="177">
        <f>G105*(1+L105/100)</f>
        <v>0</v>
      </c>
      <c r="N105" s="177">
        <v>1.5E-3</v>
      </c>
      <c r="O105" s="177">
        <f>ROUND(E105*N105,2)</f>
        <v>0</v>
      </c>
      <c r="P105" s="177">
        <v>0</v>
      </c>
      <c r="Q105" s="177">
        <f>ROUND(E105*P105,2)</f>
        <v>0</v>
      </c>
      <c r="R105" s="177"/>
      <c r="S105" s="177" t="s">
        <v>235</v>
      </c>
      <c r="T105" s="178" t="s">
        <v>236</v>
      </c>
      <c r="U105" s="162">
        <v>0</v>
      </c>
      <c r="V105" s="162">
        <f>ROUND(E105*U105,2)</f>
        <v>0</v>
      </c>
      <c r="W105" s="162"/>
      <c r="X105" s="162" t="s">
        <v>332</v>
      </c>
      <c r="Y105" s="153"/>
      <c r="Z105" s="153"/>
      <c r="AA105" s="153"/>
      <c r="AB105" s="153"/>
      <c r="AC105" s="153"/>
      <c r="AD105" s="153"/>
      <c r="AE105" s="153"/>
      <c r="AF105" s="153"/>
      <c r="AG105" s="153" t="s">
        <v>333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248"/>
      <c r="D106" s="249"/>
      <c r="E106" s="249"/>
      <c r="F106" s="249"/>
      <c r="G106" s="249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166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72">
        <v>30</v>
      </c>
      <c r="B107" s="173" t="s">
        <v>1427</v>
      </c>
      <c r="C107" s="182" t="s">
        <v>1428</v>
      </c>
      <c r="D107" s="174" t="s">
        <v>1429</v>
      </c>
      <c r="E107" s="175">
        <v>3000</v>
      </c>
      <c r="F107" s="176"/>
      <c r="G107" s="177">
        <f>ROUND(E107*F107,2)</f>
        <v>0</v>
      </c>
      <c r="H107" s="176"/>
      <c r="I107" s="177">
        <f>ROUND(E107*H107,2)</f>
        <v>0</v>
      </c>
      <c r="J107" s="176"/>
      <c r="K107" s="177">
        <f>ROUND(E107*J107,2)</f>
        <v>0</v>
      </c>
      <c r="L107" s="177">
        <v>21</v>
      </c>
      <c r="M107" s="177">
        <f>G107*(1+L107/100)</f>
        <v>0</v>
      </c>
      <c r="N107" s="177">
        <v>1E-3</v>
      </c>
      <c r="O107" s="177">
        <f>ROUND(E107*N107,2)</f>
        <v>3</v>
      </c>
      <c r="P107" s="177">
        <v>0</v>
      </c>
      <c r="Q107" s="177">
        <f>ROUND(E107*P107,2)</f>
        <v>0</v>
      </c>
      <c r="R107" s="177" t="s">
        <v>331</v>
      </c>
      <c r="S107" s="177" t="s">
        <v>160</v>
      </c>
      <c r="T107" s="178" t="s">
        <v>170</v>
      </c>
      <c r="U107" s="162">
        <v>0</v>
      </c>
      <c r="V107" s="162">
        <f>ROUND(E107*U107,2)</f>
        <v>0</v>
      </c>
      <c r="W107" s="162"/>
      <c r="X107" s="162" t="s">
        <v>332</v>
      </c>
      <c r="Y107" s="153"/>
      <c r="Z107" s="153"/>
      <c r="AA107" s="153"/>
      <c r="AB107" s="153"/>
      <c r="AC107" s="153"/>
      <c r="AD107" s="153"/>
      <c r="AE107" s="153"/>
      <c r="AF107" s="153"/>
      <c r="AG107" s="153" t="s">
        <v>333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60"/>
      <c r="B108" s="161"/>
      <c r="C108" s="248"/>
      <c r="D108" s="249"/>
      <c r="E108" s="249"/>
      <c r="F108" s="249"/>
      <c r="G108" s="249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53"/>
      <c r="Z108" s="153"/>
      <c r="AA108" s="153"/>
      <c r="AB108" s="153"/>
      <c r="AC108" s="153"/>
      <c r="AD108" s="153"/>
      <c r="AE108" s="153"/>
      <c r="AF108" s="153"/>
      <c r="AG108" s="153" t="s">
        <v>166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72">
        <v>31</v>
      </c>
      <c r="B109" s="173" t="s">
        <v>1430</v>
      </c>
      <c r="C109" s="182" t="s">
        <v>1431</v>
      </c>
      <c r="D109" s="174" t="s">
        <v>1432</v>
      </c>
      <c r="E109" s="175">
        <v>60</v>
      </c>
      <c r="F109" s="176"/>
      <c r="G109" s="177">
        <f>ROUND(E109*F109,2)</f>
        <v>0</v>
      </c>
      <c r="H109" s="176"/>
      <c r="I109" s="177">
        <f>ROUND(E109*H109,2)</f>
        <v>0</v>
      </c>
      <c r="J109" s="176"/>
      <c r="K109" s="177">
        <f>ROUND(E109*J109,2)</f>
        <v>0</v>
      </c>
      <c r="L109" s="177">
        <v>21</v>
      </c>
      <c r="M109" s="177">
        <f>G109*(1+L109/100)</f>
        <v>0</v>
      </c>
      <c r="N109" s="177">
        <v>1E-3</v>
      </c>
      <c r="O109" s="177">
        <f>ROUND(E109*N109,2)</f>
        <v>0.06</v>
      </c>
      <c r="P109" s="177">
        <v>0</v>
      </c>
      <c r="Q109" s="177">
        <f>ROUND(E109*P109,2)</f>
        <v>0</v>
      </c>
      <c r="R109" s="177"/>
      <c r="S109" s="177" t="s">
        <v>235</v>
      </c>
      <c r="T109" s="178" t="s">
        <v>170</v>
      </c>
      <c r="U109" s="162">
        <v>0</v>
      </c>
      <c r="V109" s="162">
        <f>ROUND(E109*U109,2)</f>
        <v>0</v>
      </c>
      <c r="W109" s="162"/>
      <c r="X109" s="162" t="s">
        <v>332</v>
      </c>
      <c r="Y109" s="153"/>
      <c r="Z109" s="153"/>
      <c r="AA109" s="153"/>
      <c r="AB109" s="153"/>
      <c r="AC109" s="153"/>
      <c r="AD109" s="153"/>
      <c r="AE109" s="153"/>
      <c r="AF109" s="153"/>
      <c r="AG109" s="153" t="s">
        <v>333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248"/>
      <c r="D110" s="249"/>
      <c r="E110" s="249"/>
      <c r="F110" s="249"/>
      <c r="G110" s="249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166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72">
        <v>32</v>
      </c>
      <c r="B111" s="173" t="s">
        <v>338</v>
      </c>
      <c r="C111" s="182" t="s">
        <v>339</v>
      </c>
      <c r="D111" s="174" t="s">
        <v>230</v>
      </c>
      <c r="E111" s="175">
        <v>2.0699999999999998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7">
        <v>1</v>
      </c>
      <c r="O111" s="177">
        <f>ROUND(E111*N111,2)</f>
        <v>2.0699999999999998</v>
      </c>
      <c r="P111" s="177">
        <v>0</v>
      </c>
      <c r="Q111" s="177">
        <f>ROUND(E111*P111,2)</f>
        <v>0</v>
      </c>
      <c r="R111" s="177" t="s">
        <v>331</v>
      </c>
      <c r="S111" s="177" t="s">
        <v>160</v>
      </c>
      <c r="T111" s="178" t="s">
        <v>161</v>
      </c>
      <c r="U111" s="162">
        <v>0</v>
      </c>
      <c r="V111" s="162">
        <f>ROUND(E111*U111,2)</f>
        <v>0</v>
      </c>
      <c r="W111" s="162"/>
      <c r="X111" s="162" t="s">
        <v>332</v>
      </c>
      <c r="Y111" s="153"/>
      <c r="Z111" s="153"/>
      <c r="AA111" s="153"/>
      <c r="AB111" s="153"/>
      <c r="AC111" s="153"/>
      <c r="AD111" s="153"/>
      <c r="AE111" s="153"/>
      <c r="AF111" s="153"/>
      <c r="AG111" s="153" t="s">
        <v>333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183" t="s">
        <v>1433</v>
      </c>
      <c r="D112" s="163"/>
      <c r="E112" s="164">
        <v>2.0699999999999998</v>
      </c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178</v>
      </c>
      <c r="AH112" s="153">
        <v>5</v>
      </c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244"/>
      <c r="D113" s="245"/>
      <c r="E113" s="245"/>
      <c r="F113" s="245"/>
      <c r="G113" s="245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166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72">
        <v>33</v>
      </c>
      <c r="B114" s="173" t="s">
        <v>1434</v>
      </c>
      <c r="C114" s="182" t="s">
        <v>1435</v>
      </c>
      <c r="D114" s="174" t="s">
        <v>230</v>
      </c>
      <c r="E114" s="175">
        <v>4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77">
        <v>1</v>
      </c>
      <c r="O114" s="177">
        <f>ROUND(E114*N114,2)</f>
        <v>4</v>
      </c>
      <c r="P114" s="177">
        <v>0</v>
      </c>
      <c r="Q114" s="177">
        <f>ROUND(E114*P114,2)</f>
        <v>0</v>
      </c>
      <c r="R114" s="177" t="s">
        <v>331</v>
      </c>
      <c r="S114" s="177" t="s">
        <v>160</v>
      </c>
      <c r="T114" s="178" t="s">
        <v>170</v>
      </c>
      <c r="U114" s="162">
        <v>0</v>
      </c>
      <c r="V114" s="162">
        <f>ROUND(E114*U114,2)</f>
        <v>0</v>
      </c>
      <c r="W114" s="162"/>
      <c r="X114" s="162" t="s">
        <v>332</v>
      </c>
      <c r="Y114" s="153"/>
      <c r="Z114" s="153"/>
      <c r="AA114" s="153"/>
      <c r="AB114" s="153"/>
      <c r="AC114" s="153"/>
      <c r="AD114" s="153"/>
      <c r="AE114" s="153"/>
      <c r="AF114" s="153"/>
      <c r="AG114" s="153" t="s">
        <v>333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60"/>
      <c r="B115" s="161"/>
      <c r="C115" s="248"/>
      <c r="D115" s="249"/>
      <c r="E115" s="249"/>
      <c r="F115" s="249"/>
      <c r="G115" s="249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166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x14ac:dyDescent="0.2">
      <c r="A116" s="166" t="s">
        <v>154</v>
      </c>
      <c r="B116" s="167" t="s">
        <v>102</v>
      </c>
      <c r="C116" s="181" t="s">
        <v>103</v>
      </c>
      <c r="D116" s="168"/>
      <c r="E116" s="169"/>
      <c r="F116" s="170"/>
      <c r="G116" s="170">
        <f>SUMIF(AG117:AG123,"&lt;&gt;NOR",G117:G123)</f>
        <v>0</v>
      </c>
      <c r="H116" s="170"/>
      <c r="I116" s="170">
        <f>SUM(I117:I123)</f>
        <v>0</v>
      </c>
      <c r="J116" s="170"/>
      <c r="K116" s="170">
        <f>SUM(K117:K123)</f>
        <v>0</v>
      </c>
      <c r="L116" s="170"/>
      <c r="M116" s="170">
        <f>SUM(M117:M123)</f>
        <v>0</v>
      </c>
      <c r="N116" s="170"/>
      <c r="O116" s="170">
        <f>SUM(O117:O123)</f>
        <v>23.220000000000002</v>
      </c>
      <c r="P116" s="170"/>
      <c r="Q116" s="170">
        <f>SUM(Q117:Q123)</f>
        <v>0</v>
      </c>
      <c r="R116" s="170"/>
      <c r="S116" s="170"/>
      <c r="T116" s="171"/>
      <c r="U116" s="165"/>
      <c r="V116" s="165">
        <f>SUM(V117:V123)</f>
        <v>27.31</v>
      </c>
      <c r="W116" s="165"/>
      <c r="X116" s="165"/>
      <c r="AG116" t="s">
        <v>155</v>
      </c>
    </row>
    <row r="117" spans="1:60" outlineLevel="1" x14ac:dyDescent="0.2">
      <c r="A117" s="172">
        <v>34</v>
      </c>
      <c r="B117" s="173" t="s">
        <v>1436</v>
      </c>
      <c r="C117" s="182" t="s">
        <v>1437</v>
      </c>
      <c r="D117" s="174" t="s">
        <v>189</v>
      </c>
      <c r="E117" s="175">
        <v>9.15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77">
        <v>2.5249999999999999</v>
      </c>
      <c r="O117" s="177">
        <f>ROUND(E117*N117,2)</f>
        <v>23.1</v>
      </c>
      <c r="P117" s="177">
        <v>0</v>
      </c>
      <c r="Q117" s="177">
        <f>ROUND(E117*P117,2)</f>
        <v>0</v>
      </c>
      <c r="R117" s="177" t="s">
        <v>1438</v>
      </c>
      <c r="S117" s="177" t="s">
        <v>160</v>
      </c>
      <c r="T117" s="178" t="s">
        <v>170</v>
      </c>
      <c r="U117" s="162">
        <v>0.47699999999999998</v>
      </c>
      <c r="V117" s="162">
        <f>ROUND(E117*U117,2)</f>
        <v>4.3600000000000003</v>
      </c>
      <c r="W117" s="162"/>
      <c r="X117" s="162" t="s">
        <v>162</v>
      </c>
      <c r="Y117" s="153"/>
      <c r="Z117" s="153"/>
      <c r="AA117" s="153"/>
      <c r="AB117" s="153"/>
      <c r="AC117" s="153"/>
      <c r="AD117" s="153"/>
      <c r="AE117" s="153"/>
      <c r="AF117" s="153"/>
      <c r="AG117" s="153" t="s">
        <v>163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1371</v>
      </c>
      <c r="D118" s="163"/>
      <c r="E118" s="164">
        <v>10.3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5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1439</v>
      </c>
      <c r="D119" s="163"/>
      <c r="E119" s="164">
        <v>-1.1499999999999999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5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244"/>
      <c r="D120" s="245"/>
      <c r="E120" s="245"/>
      <c r="F120" s="245"/>
      <c r="G120" s="245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166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72">
        <v>35</v>
      </c>
      <c r="B121" s="173" t="s">
        <v>1440</v>
      </c>
      <c r="C121" s="182" t="s">
        <v>1441</v>
      </c>
      <c r="D121" s="174" t="s">
        <v>221</v>
      </c>
      <c r="E121" s="175">
        <v>244.1</v>
      </c>
      <c r="F121" s="176"/>
      <c r="G121" s="177">
        <f>ROUND(E121*F121,2)</f>
        <v>0</v>
      </c>
      <c r="H121" s="176"/>
      <c r="I121" s="177">
        <f>ROUND(E121*H121,2)</f>
        <v>0</v>
      </c>
      <c r="J121" s="176"/>
      <c r="K121" s="177">
        <f>ROUND(E121*J121,2)</f>
        <v>0</v>
      </c>
      <c r="L121" s="177">
        <v>21</v>
      </c>
      <c r="M121" s="177">
        <f>G121*(1+L121/100)</f>
        <v>0</v>
      </c>
      <c r="N121" s="177">
        <v>5.0000000000000001E-4</v>
      </c>
      <c r="O121" s="177">
        <f>ROUND(E121*N121,2)</f>
        <v>0.12</v>
      </c>
      <c r="P121" s="177">
        <v>0</v>
      </c>
      <c r="Q121" s="177">
        <f>ROUND(E121*P121,2)</f>
        <v>0</v>
      </c>
      <c r="R121" s="177" t="s">
        <v>345</v>
      </c>
      <c r="S121" s="177" t="s">
        <v>160</v>
      </c>
      <c r="T121" s="178" t="s">
        <v>170</v>
      </c>
      <c r="U121" s="162">
        <v>9.4E-2</v>
      </c>
      <c r="V121" s="162">
        <f>ROUND(E121*U121,2)</f>
        <v>22.95</v>
      </c>
      <c r="W121" s="162"/>
      <c r="X121" s="162" t="s">
        <v>162</v>
      </c>
      <c r="Y121" s="153"/>
      <c r="Z121" s="153"/>
      <c r="AA121" s="153"/>
      <c r="AB121" s="153"/>
      <c r="AC121" s="153"/>
      <c r="AD121" s="153"/>
      <c r="AE121" s="153"/>
      <c r="AF121" s="153"/>
      <c r="AG121" s="153" t="s">
        <v>163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250" t="s">
        <v>1442</v>
      </c>
      <c r="D122" s="251"/>
      <c r="E122" s="251"/>
      <c r="F122" s="251"/>
      <c r="G122" s="251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173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244"/>
      <c r="D123" s="245"/>
      <c r="E123" s="245"/>
      <c r="F123" s="245"/>
      <c r="G123" s="245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166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x14ac:dyDescent="0.2">
      <c r="A124" s="166" t="s">
        <v>154</v>
      </c>
      <c r="B124" s="167" t="s">
        <v>104</v>
      </c>
      <c r="C124" s="181" t="s">
        <v>105</v>
      </c>
      <c r="D124" s="168"/>
      <c r="E124" s="169"/>
      <c r="F124" s="170"/>
      <c r="G124" s="170">
        <f>SUMIF(AG125:AG132,"&lt;&gt;NOR",G125:G132)</f>
        <v>0</v>
      </c>
      <c r="H124" s="170"/>
      <c r="I124" s="170">
        <f>SUM(I125:I132)</f>
        <v>0</v>
      </c>
      <c r="J124" s="170"/>
      <c r="K124" s="170">
        <f>SUM(K125:K132)</f>
        <v>0</v>
      </c>
      <c r="L124" s="170"/>
      <c r="M124" s="170">
        <f>SUM(M125:M132)</f>
        <v>0</v>
      </c>
      <c r="N124" s="170"/>
      <c r="O124" s="170">
        <f>SUM(O125:O132)</f>
        <v>3.79</v>
      </c>
      <c r="P124" s="170"/>
      <c r="Q124" s="170">
        <f>SUM(Q125:Q132)</f>
        <v>0</v>
      </c>
      <c r="R124" s="170"/>
      <c r="S124" s="170"/>
      <c r="T124" s="171"/>
      <c r="U124" s="165"/>
      <c r="V124" s="165">
        <f>SUM(V125:V132)</f>
        <v>16.28</v>
      </c>
      <c r="W124" s="165"/>
      <c r="X124" s="165"/>
      <c r="AG124" t="s">
        <v>155</v>
      </c>
    </row>
    <row r="125" spans="1:60" outlineLevel="1" x14ac:dyDescent="0.2">
      <c r="A125" s="172">
        <v>36</v>
      </c>
      <c r="B125" s="173" t="s">
        <v>1443</v>
      </c>
      <c r="C125" s="182" t="s">
        <v>1444</v>
      </c>
      <c r="D125" s="174" t="s">
        <v>158</v>
      </c>
      <c r="E125" s="175">
        <v>37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0.1</v>
      </c>
      <c r="O125" s="177">
        <f>ROUND(E125*N125,2)</f>
        <v>3.7</v>
      </c>
      <c r="P125" s="177">
        <v>0</v>
      </c>
      <c r="Q125" s="177">
        <f>ROUND(E125*P125,2)</f>
        <v>0</v>
      </c>
      <c r="R125" s="177"/>
      <c r="S125" s="177" t="s">
        <v>235</v>
      </c>
      <c r="T125" s="178" t="s">
        <v>170</v>
      </c>
      <c r="U125" s="162">
        <v>0.44</v>
      </c>
      <c r="V125" s="162">
        <f>ROUND(E125*U125,2)</f>
        <v>16.28</v>
      </c>
      <c r="W125" s="162"/>
      <c r="X125" s="162" t="s">
        <v>162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163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48"/>
      <c r="D126" s="249"/>
      <c r="E126" s="249"/>
      <c r="F126" s="249"/>
      <c r="G126" s="249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166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72">
        <v>37</v>
      </c>
      <c r="B127" s="173" t="s">
        <v>1445</v>
      </c>
      <c r="C127" s="182" t="s">
        <v>1446</v>
      </c>
      <c r="D127" s="174" t="s">
        <v>158</v>
      </c>
      <c r="E127" s="175">
        <v>37</v>
      </c>
      <c r="F127" s="176"/>
      <c r="G127" s="177">
        <f>ROUND(E127*F127,2)</f>
        <v>0</v>
      </c>
      <c r="H127" s="176"/>
      <c r="I127" s="177">
        <f>ROUND(E127*H127,2)</f>
        <v>0</v>
      </c>
      <c r="J127" s="176"/>
      <c r="K127" s="177">
        <f>ROUND(E127*J127,2)</f>
        <v>0</v>
      </c>
      <c r="L127" s="177">
        <v>21</v>
      </c>
      <c r="M127" s="177">
        <f>G127*(1+L127/100)</f>
        <v>0</v>
      </c>
      <c r="N127" s="177">
        <v>2.5500000000000002E-3</v>
      </c>
      <c r="O127" s="177">
        <f>ROUND(E127*N127,2)</f>
        <v>0.09</v>
      </c>
      <c r="P127" s="177">
        <v>0</v>
      </c>
      <c r="Q127" s="177">
        <f>ROUND(E127*P127,2)</f>
        <v>0</v>
      </c>
      <c r="R127" s="177"/>
      <c r="S127" s="177" t="s">
        <v>235</v>
      </c>
      <c r="T127" s="178" t="s">
        <v>236</v>
      </c>
      <c r="U127" s="162">
        <v>0</v>
      </c>
      <c r="V127" s="162">
        <f>ROUND(E127*U127,2)</f>
        <v>0</v>
      </c>
      <c r="W127" s="162"/>
      <c r="X127" s="162" t="s">
        <v>332</v>
      </c>
      <c r="Y127" s="153"/>
      <c r="Z127" s="153"/>
      <c r="AA127" s="153"/>
      <c r="AB127" s="153"/>
      <c r="AC127" s="153"/>
      <c r="AD127" s="153"/>
      <c r="AE127" s="153"/>
      <c r="AF127" s="153"/>
      <c r="AG127" s="153" t="s">
        <v>333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183" t="s">
        <v>1447</v>
      </c>
      <c r="D128" s="163"/>
      <c r="E128" s="164">
        <v>37</v>
      </c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178</v>
      </c>
      <c r="AH128" s="153">
        <v>5</v>
      </c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244"/>
      <c r="D129" s="245"/>
      <c r="E129" s="245"/>
      <c r="F129" s="245"/>
      <c r="G129" s="245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166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72">
        <v>38</v>
      </c>
      <c r="B130" s="173" t="s">
        <v>1448</v>
      </c>
      <c r="C130" s="182" t="s">
        <v>1449</v>
      </c>
      <c r="D130" s="174" t="s">
        <v>241</v>
      </c>
      <c r="E130" s="175">
        <v>37</v>
      </c>
      <c r="F130" s="176"/>
      <c r="G130" s="177">
        <f>ROUND(E130*F130,2)</f>
        <v>0</v>
      </c>
      <c r="H130" s="176"/>
      <c r="I130" s="177">
        <f>ROUND(E130*H130,2)</f>
        <v>0</v>
      </c>
      <c r="J130" s="176"/>
      <c r="K130" s="177">
        <f>ROUND(E130*J130,2)</f>
        <v>0</v>
      </c>
      <c r="L130" s="177">
        <v>21</v>
      </c>
      <c r="M130" s="177">
        <f>G130*(1+L130/100)</f>
        <v>0</v>
      </c>
      <c r="N130" s="177">
        <v>0</v>
      </c>
      <c r="O130" s="177">
        <f>ROUND(E130*N130,2)</f>
        <v>0</v>
      </c>
      <c r="P130" s="177">
        <v>0</v>
      </c>
      <c r="Q130" s="177">
        <f>ROUND(E130*P130,2)</f>
        <v>0</v>
      </c>
      <c r="R130" s="177"/>
      <c r="S130" s="177" t="s">
        <v>235</v>
      </c>
      <c r="T130" s="178" t="s">
        <v>236</v>
      </c>
      <c r="U130" s="162">
        <v>0</v>
      </c>
      <c r="V130" s="162">
        <f>ROUND(E130*U130,2)</f>
        <v>0</v>
      </c>
      <c r="W130" s="162"/>
      <c r="X130" s="162" t="s">
        <v>332</v>
      </c>
      <c r="Y130" s="153"/>
      <c r="Z130" s="153"/>
      <c r="AA130" s="153"/>
      <c r="AB130" s="153"/>
      <c r="AC130" s="153"/>
      <c r="AD130" s="153"/>
      <c r="AE130" s="153"/>
      <c r="AF130" s="153"/>
      <c r="AG130" s="153" t="s">
        <v>333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183" t="s">
        <v>1447</v>
      </c>
      <c r="D131" s="163"/>
      <c r="E131" s="164">
        <v>37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178</v>
      </c>
      <c r="AH131" s="153">
        <v>5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4"/>
      <c r="D132" s="245"/>
      <c r="E132" s="245"/>
      <c r="F132" s="245"/>
      <c r="G132" s="245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166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x14ac:dyDescent="0.2">
      <c r="A133" s="166" t="s">
        <v>154</v>
      </c>
      <c r="B133" s="167" t="s">
        <v>108</v>
      </c>
      <c r="C133" s="181" t="s">
        <v>109</v>
      </c>
      <c r="D133" s="168"/>
      <c r="E133" s="169"/>
      <c r="F133" s="170"/>
      <c r="G133" s="170">
        <f>SUMIF(AG134:AG141,"&lt;&gt;NOR",G134:G141)</f>
        <v>0</v>
      </c>
      <c r="H133" s="170"/>
      <c r="I133" s="170">
        <f>SUM(I134:I141)</f>
        <v>0</v>
      </c>
      <c r="J133" s="170"/>
      <c r="K133" s="170">
        <f>SUM(K134:K141)</f>
        <v>0</v>
      </c>
      <c r="L133" s="170"/>
      <c r="M133" s="170">
        <f>SUM(M134:M141)</f>
        <v>0</v>
      </c>
      <c r="N133" s="170"/>
      <c r="O133" s="170">
        <f>SUM(O134:O141)</f>
        <v>95.080000000000013</v>
      </c>
      <c r="P133" s="170"/>
      <c r="Q133" s="170">
        <f>SUM(Q134:Q141)</f>
        <v>0</v>
      </c>
      <c r="R133" s="170"/>
      <c r="S133" s="170"/>
      <c r="T133" s="171"/>
      <c r="U133" s="165"/>
      <c r="V133" s="165">
        <f>SUM(V134:V141)</f>
        <v>11.34</v>
      </c>
      <c r="W133" s="165"/>
      <c r="X133" s="165"/>
      <c r="AG133" t="s">
        <v>155</v>
      </c>
    </row>
    <row r="134" spans="1:60" ht="22.5" outlineLevel="1" x14ac:dyDescent="0.2">
      <c r="A134" s="172">
        <v>39</v>
      </c>
      <c r="B134" s="173" t="s">
        <v>1450</v>
      </c>
      <c r="C134" s="182" t="s">
        <v>1451</v>
      </c>
      <c r="D134" s="174" t="s">
        <v>221</v>
      </c>
      <c r="E134" s="175">
        <v>10.5</v>
      </c>
      <c r="F134" s="176"/>
      <c r="G134" s="177">
        <f>ROUND(E134*F134,2)</f>
        <v>0</v>
      </c>
      <c r="H134" s="176"/>
      <c r="I134" s="177">
        <f>ROUND(E134*H134,2)</f>
        <v>0</v>
      </c>
      <c r="J134" s="176"/>
      <c r="K134" s="177">
        <f>ROUND(E134*J134,2)</f>
        <v>0</v>
      </c>
      <c r="L134" s="177">
        <v>21</v>
      </c>
      <c r="M134" s="177">
        <f>G134*(1+L134/100)</f>
        <v>0</v>
      </c>
      <c r="N134" s="177">
        <v>0.18107999999999999</v>
      </c>
      <c r="O134" s="177">
        <f>ROUND(E134*N134,2)</f>
        <v>1.9</v>
      </c>
      <c r="P134" s="177">
        <v>0</v>
      </c>
      <c r="Q134" s="177">
        <f>ROUND(E134*P134,2)</f>
        <v>0</v>
      </c>
      <c r="R134" s="177" t="s">
        <v>247</v>
      </c>
      <c r="S134" s="177" t="s">
        <v>160</v>
      </c>
      <c r="T134" s="178" t="s">
        <v>170</v>
      </c>
      <c r="U134" s="162">
        <v>0.375</v>
      </c>
      <c r="V134" s="162">
        <f>ROUND(E134*U134,2)</f>
        <v>3.94</v>
      </c>
      <c r="W134" s="162"/>
      <c r="X134" s="162" t="s">
        <v>162</v>
      </c>
      <c r="Y134" s="153"/>
      <c r="Z134" s="153"/>
      <c r="AA134" s="153"/>
      <c r="AB134" s="153"/>
      <c r="AC134" s="153"/>
      <c r="AD134" s="153"/>
      <c r="AE134" s="153"/>
      <c r="AF134" s="153"/>
      <c r="AG134" s="153" t="s">
        <v>163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ht="22.5" outlineLevel="1" x14ac:dyDescent="0.2">
      <c r="A135" s="160"/>
      <c r="B135" s="161"/>
      <c r="C135" s="242" t="s">
        <v>1452</v>
      </c>
      <c r="D135" s="243"/>
      <c r="E135" s="243"/>
      <c r="F135" s="243"/>
      <c r="G135" s="243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165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79" t="str">
        <f>C135</f>
        <v>komunikací pro pěší do velikosti dlaždic 0,25 m2 s provedením lože do tl. 30 mm, s vyplněním spár a se smetením přebytečného materiálu na vzdálenost do 3 m</v>
      </c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183" t="s">
        <v>1453</v>
      </c>
      <c r="D136" s="163"/>
      <c r="E136" s="164">
        <v>10.5</v>
      </c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178</v>
      </c>
      <c r="AH136" s="153">
        <v>0</v>
      </c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60"/>
      <c r="B137" s="161"/>
      <c r="C137" s="244"/>
      <c r="D137" s="245"/>
      <c r="E137" s="245"/>
      <c r="F137" s="245"/>
      <c r="G137" s="245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166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72">
        <v>40</v>
      </c>
      <c r="B138" s="173" t="s">
        <v>1454</v>
      </c>
      <c r="C138" s="182" t="s">
        <v>1455</v>
      </c>
      <c r="D138" s="174" t="s">
        <v>221</v>
      </c>
      <c r="E138" s="175">
        <v>246.50528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7">
        <v>0.378</v>
      </c>
      <c r="O138" s="177">
        <f>ROUND(E138*N138,2)</f>
        <v>93.18</v>
      </c>
      <c r="P138" s="177">
        <v>0</v>
      </c>
      <c r="Q138" s="177">
        <f>ROUND(E138*P138,2)</f>
        <v>0</v>
      </c>
      <c r="R138" s="177"/>
      <c r="S138" s="177" t="s">
        <v>235</v>
      </c>
      <c r="T138" s="178" t="s">
        <v>236</v>
      </c>
      <c r="U138" s="162">
        <v>0.03</v>
      </c>
      <c r="V138" s="162">
        <f>ROUND(E138*U138,2)</f>
        <v>7.4</v>
      </c>
      <c r="W138" s="162"/>
      <c r="X138" s="162" t="s">
        <v>162</v>
      </c>
      <c r="Y138" s="153"/>
      <c r="Z138" s="153"/>
      <c r="AA138" s="153"/>
      <c r="AB138" s="153"/>
      <c r="AC138" s="153"/>
      <c r="AD138" s="153"/>
      <c r="AE138" s="153"/>
      <c r="AF138" s="153"/>
      <c r="AG138" s="153" t="s">
        <v>163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183" t="s">
        <v>1456</v>
      </c>
      <c r="D139" s="163"/>
      <c r="E139" s="164">
        <v>244.1</v>
      </c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178</v>
      </c>
      <c r="AH139" s="153">
        <v>0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183" t="s">
        <v>1457</v>
      </c>
      <c r="D140" s="163"/>
      <c r="E140" s="164">
        <v>2.4052799999999999</v>
      </c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178</v>
      </c>
      <c r="AH140" s="153">
        <v>0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244"/>
      <c r="D141" s="245"/>
      <c r="E141" s="245"/>
      <c r="F141" s="245"/>
      <c r="G141" s="245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166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x14ac:dyDescent="0.2">
      <c r="A142" s="166" t="s">
        <v>154</v>
      </c>
      <c r="B142" s="167" t="s">
        <v>112</v>
      </c>
      <c r="C142" s="181" t="s">
        <v>113</v>
      </c>
      <c r="D142" s="168"/>
      <c r="E142" s="169"/>
      <c r="F142" s="170"/>
      <c r="G142" s="170">
        <f>SUMIF(AG143:AG144,"&lt;&gt;NOR",G143:G144)</f>
        <v>0</v>
      </c>
      <c r="H142" s="170"/>
      <c r="I142" s="170">
        <f>SUM(I143:I144)</f>
        <v>0</v>
      </c>
      <c r="J142" s="170"/>
      <c r="K142" s="170">
        <f>SUM(K143:K144)</f>
        <v>0</v>
      </c>
      <c r="L142" s="170"/>
      <c r="M142" s="170">
        <f>SUM(M143:M144)</f>
        <v>0</v>
      </c>
      <c r="N142" s="170"/>
      <c r="O142" s="170">
        <f>SUM(O143:O144)</f>
        <v>58.51</v>
      </c>
      <c r="P142" s="170"/>
      <c r="Q142" s="170">
        <f>SUM(Q143:Q144)</f>
        <v>0</v>
      </c>
      <c r="R142" s="170"/>
      <c r="S142" s="170"/>
      <c r="T142" s="171"/>
      <c r="U142" s="165"/>
      <c r="V142" s="165">
        <f>SUM(V143:V144)</f>
        <v>84.65</v>
      </c>
      <c r="W142" s="165"/>
      <c r="X142" s="165"/>
      <c r="AG142" t="s">
        <v>155</v>
      </c>
    </row>
    <row r="143" spans="1:60" ht="22.5" outlineLevel="1" x14ac:dyDescent="0.2">
      <c r="A143" s="172">
        <v>41</v>
      </c>
      <c r="B143" s="173" t="s">
        <v>1458</v>
      </c>
      <c r="C143" s="182" t="s">
        <v>1459</v>
      </c>
      <c r="D143" s="174" t="s">
        <v>356</v>
      </c>
      <c r="E143" s="175">
        <v>311.2</v>
      </c>
      <c r="F143" s="176"/>
      <c r="G143" s="177">
        <f>ROUND(E143*F143,2)</f>
        <v>0</v>
      </c>
      <c r="H143" s="176"/>
      <c r="I143" s="177">
        <f>ROUND(E143*H143,2)</f>
        <v>0</v>
      </c>
      <c r="J143" s="176"/>
      <c r="K143" s="177">
        <f>ROUND(E143*J143,2)</f>
        <v>0</v>
      </c>
      <c r="L143" s="177">
        <v>21</v>
      </c>
      <c r="M143" s="177">
        <f>G143*(1+L143/100)</f>
        <v>0</v>
      </c>
      <c r="N143" s="177">
        <v>0.188</v>
      </c>
      <c r="O143" s="177">
        <f>ROUND(E143*N143,2)</f>
        <v>58.51</v>
      </c>
      <c r="P143" s="177">
        <v>0</v>
      </c>
      <c r="Q143" s="177">
        <f>ROUND(E143*P143,2)</f>
        <v>0</v>
      </c>
      <c r="R143" s="177"/>
      <c r="S143" s="177" t="s">
        <v>235</v>
      </c>
      <c r="T143" s="178" t="s">
        <v>236</v>
      </c>
      <c r="U143" s="162">
        <v>0.27200000000000002</v>
      </c>
      <c r="V143" s="162">
        <f>ROUND(E143*U143,2)</f>
        <v>84.65</v>
      </c>
      <c r="W143" s="162"/>
      <c r="X143" s="162" t="s">
        <v>162</v>
      </c>
      <c r="Y143" s="153"/>
      <c r="Z143" s="153"/>
      <c r="AA143" s="153"/>
      <c r="AB143" s="153"/>
      <c r="AC143" s="153"/>
      <c r="AD143" s="153"/>
      <c r="AE143" s="153"/>
      <c r="AF143" s="153"/>
      <c r="AG143" s="153" t="s">
        <v>163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248"/>
      <c r="D144" s="249"/>
      <c r="E144" s="249"/>
      <c r="F144" s="249"/>
      <c r="G144" s="249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166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x14ac:dyDescent="0.2">
      <c r="A145" s="166" t="s">
        <v>154</v>
      </c>
      <c r="B145" s="167" t="s">
        <v>114</v>
      </c>
      <c r="C145" s="181" t="s">
        <v>115</v>
      </c>
      <c r="D145" s="168"/>
      <c r="E145" s="169"/>
      <c r="F145" s="170"/>
      <c r="G145" s="170">
        <f>SUMIF(AG146:AG175,"&lt;&gt;NOR",G146:G175)</f>
        <v>0</v>
      </c>
      <c r="H145" s="170"/>
      <c r="I145" s="170">
        <f>SUM(I146:I175)</f>
        <v>0</v>
      </c>
      <c r="J145" s="170"/>
      <c r="K145" s="170">
        <f>SUM(K146:K175)</f>
        <v>0</v>
      </c>
      <c r="L145" s="170"/>
      <c r="M145" s="170">
        <f>SUM(M146:M175)</f>
        <v>0</v>
      </c>
      <c r="N145" s="170"/>
      <c r="O145" s="170">
        <f>SUM(O146:O175)</f>
        <v>0</v>
      </c>
      <c r="P145" s="170"/>
      <c r="Q145" s="170">
        <f>SUM(Q146:Q175)</f>
        <v>0</v>
      </c>
      <c r="R145" s="170"/>
      <c r="S145" s="170"/>
      <c r="T145" s="171"/>
      <c r="U145" s="165"/>
      <c r="V145" s="165">
        <f>SUM(V146:V175)</f>
        <v>0</v>
      </c>
      <c r="W145" s="165"/>
      <c r="X145" s="165"/>
      <c r="AG145" t="s">
        <v>155</v>
      </c>
    </row>
    <row r="146" spans="1:60" outlineLevel="1" x14ac:dyDescent="0.2">
      <c r="A146" s="172">
        <v>42</v>
      </c>
      <c r="B146" s="173" t="s">
        <v>1460</v>
      </c>
      <c r="C146" s="182" t="s">
        <v>1461</v>
      </c>
      <c r="D146" s="174" t="s">
        <v>158</v>
      </c>
      <c r="E146" s="175">
        <v>23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77">
        <v>0</v>
      </c>
      <c r="O146" s="177">
        <f>ROUND(E146*N146,2)</f>
        <v>0</v>
      </c>
      <c r="P146" s="177">
        <v>0</v>
      </c>
      <c r="Q146" s="177">
        <f>ROUND(E146*P146,2)</f>
        <v>0</v>
      </c>
      <c r="R146" s="177"/>
      <c r="S146" s="177" t="s">
        <v>235</v>
      </c>
      <c r="T146" s="178" t="s">
        <v>236</v>
      </c>
      <c r="U146" s="162">
        <v>0</v>
      </c>
      <c r="V146" s="162">
        <f>ROUND(E146*U146,2)</f>
        <v>0</v>
      </c>
      <c r="W146" s="162"/>
      <c r="X146" s="162" t="s">
        <v>162</v>
      </c>
      <c r="Y146" s="153"/>
      <c r="Z146" s="153"/>
      <c r="AA146" s="153"/>
      <c r="AB146" s="153"/>
      <c r="AC146" s="153"/>
      <c r="AD146" s="153"/>
      <c r="AE146" s="153"/>
      <c r="AF146" s="153"/>
      <c r="AG146" s="153" t="s">
        <v>583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248"/>
      <c r="D147" s="249"/>
      <c r="E147" s="249"/>
      <c r="F147" s="249"/>
      <c r="G147" s="249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166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72">
        <v>43</v>
      </c>
      <c r="B148" s="173" t="s">
        <v>1462</v>
      </c>
      <c r="C148" s="182" t="s">
        <v>1463</v>
      </c>
      <c r="D148" s="174" t="s">
        <v>244</v>
      </c>
      <c r="E148" s="175">
        <v>1</v>
      </c>
      <c r="F148" s="176"/>
      <c r="G148" s="177">
        <f>ROUND(E148*F148,2)</f>
        <v>0</v>
      </c>
      <c r="H148" s="176"/>
      <c r="I148" s="177">
        <f>ROUND(E148*H148,2)</f>
        <v>0</v>
      </c>
      <c r="J148" s="176"/>
      <c r="K148" s="177">
        <f>ROUND(E148*J148,2)</f>
        <v>0</v>
      </c>
      <c r="L148" s="177">
        <v>21</v>
      </c>
      <c r="M148" s="177">
        <f>G148*(1+L148/100)</f>
        <v>0</v>
      </c>
      <c r="N148" s="177">
        <v>0</v>
      </c>
      <c r="O148" s="177">
        <f>ROUND(E148*N148,2)</f>
        <v>0</v>
      </c>
      <c r="P148" s="177">
        <v>0</v>
      </c>
      <c r="Q148" s="177">
        <f>ROUND(E148*P148,2)</f>
        <v>0</v>
      </c>
      <c r="R148" s="177"/>
      <c r="S148" s="177" t="s">
        <v>235</v>
      </c>
      <c r="T148" s="178" t="s">
        <v>236</v>
      </c>
      <c r="U148" s="162">
        <v>0</v>
      </c>
      <c r="V148" s="162">
        <f>ROUND(E148*U148,2)</f>
        <v>0</v>
      </c>
      <c r="W148" s="162"/>
      <c r="X148" s="162" t="s">
        <v>162</v>
      </c>
      <c r="Y148" s="153"/>
      <c r="Z148" s="153"/>
      <c r="AA148" s="153"/>
      <c r="AB148" s="153"/>
      <c r="AC148" s="153"/>
      <c r="AD148" s="153"/>
      <c r="AE148" s="153"/>
      <c r="AF148" s="153"/>
      <c r="AG148" s="153" t="s">
        <v>163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248"/>
      <c r="D149" s="249"/>
      <c r="E149" s="249"/>
      <c r="F149" s="249"/>
      <c r="G149" s="249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166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72">
        <v>44</v>
      </c>
      <c r="B150" s="173" t="s">
        <v>1464</v>
      </c>
      <c r="C150" s="182" t="s">
        <v>1465</v>
      </c>
      <c r="D150" s="174" t="s">
        <v>158</v>
      </c>
      <c r="E150" s="175">
        <v>7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0</v>
      </c>
      <c r="O150" s="177">
        <f>ROUND(E150*N150,2)</f>
        <v>0</v>
      </c>
      <c r="P150" s="177">
        <v>0</v>
      </c>
      <c r="Q150" s="177">
        <f>ROUND(E150*P150,2)</f>
        <v>0</v>
      </c>
      <c r="R150" s="177"/>
      <c r="S150" s="177" t="s">
        <v>235</v>
      </c>
      <c r="T150" s="178" t="s">
        <v>236</v>
      </c>
      <c r="U150" s="162">
        <v>0</v>
      </c>
      <c r="V150" s="162">
        <f>ROUND(E150*U150,2)</f>
        <v>0</v>
      </c>
      <c r="W150" s="162"/>
      <c r="X150" s="162" t="s">
        <v>332</v>
      </c>
      <c r="Y150" s="153"/>
      <c r="Z150" s="153"/>
      <c r="AA150" s="153"/>
      <c r="AB150" s="153"/>
      <c r="AC150" s="153"/>
      <c r="AD150" s="153"/>
      <c r="AE150" s="153"/>
      <c r="AF150" s="153"/>
      <c r="AG150" s="153" t="s">
        <v>656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248"/>
      <c r="D151" s="249"/>
      <c r="E151" s="249"/>
      <c r="F151" s="249"/>
      <c r="G151" s="249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166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72">
        <v>45</v>
      </c>
      <c r="B152" s="173" t="s">
        <v>1466</v>
      </c>
      <c r="C152" s="182" t="s">
        <v>1467</v>
      </c>
      <c r="D152" s="174" t="s">
        <v>158</v>
      </c>
      <c r="E152" s="175">
        <v>5</v>
      </c>
      <c r="F152" s="176"/>
      <c r="G152" s="177">
        <f>ROUND(E152*F152,2)</f>
        <v>0</v>
      </c>
      <c r="H152" s="176"/>
      <c r="I152" s="177">
        <f>ROUND(E152*H152,2)</f>
        <v>0</v>
      </c>
      <c r="J152" s="176"/>
      <c r="K152" s="177">
        <f>ROUND(E152*J152,2)</f>
        <v>0</v>
      </c>
      <c r="L152" s="177">
        <v>21</v>
      </c>
      <c r="M152" s="177">
        <f>G152*(1+L152/100)</f>
        <v>0</v>
      </c>
      <c r="N152" s="177">
        <v>0</v>
      </c>
      <c r="O152" s="177">
        <f>ROUND(E152*N152,2)</f>
        <v>0</v>
      </c>
      <c r="P152" s="177">
        <v>0</v>
      </c>
      <c r="Q152" s="177">
        <f>ROUND(E152*P152,2)</f>
        <v>0</v>
      </c>
      <c r="R152" s="177"/>
      <c r="S152" s="177" t="s">
        <v>235</v>
      </c>
      <c r="T152" s="178" t="s">
        <v>236</v>
      </c>
      <c r="U152" s="162">
        <v>0</v>
      </c>
      <c r="V152" s="162">
        <f>ROUND(E152*U152,2)</f>
        <v>0</v>
      </c>
      <c r="W152" s="162"/>
      <c r="X152" s="162" t="s">
        <v>332</v>
      </c>
      <c r="Y152" s="153"/>
      <c r="Z152" s="153"/>
      <c r="AA152" s="153"/>
      <c r="AB152" s="153"/>
      <c r="AC152" s="153"/>
      <c r="AD152" s="153"/>
      <c r="AE152" s="153"/>
      <c r="AF152" s="153"/>
      <c r="AG152" s="153" t="s">
        <v>656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248"/>
      <c r="D153" s="249"/>
      <c r="E153" s="249"/>
      <c r="F153" s="249"/>
      <c r="G153" s="249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166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72">
        <v>46</v>
      </c>
      <c r="B154" s="173" t="s">
        <v>1468</v>
      </c>
      <c r="C154" s="182" t="s">
        <v>1469</v>
      </c>
      <c r="D154" s="174" t="s">
        <v>241</v>
      </c>
      <c r="E154" s="175">
        <v>1</v>
      </c>
      <c r="F154" s="176"/>
      <c r="G154" s="177">
        <f>ROUND(E154*F154,2)</f>
        <v>0</v>
      </c>
      <c r="H154" s="176"/>
      <c r="I154" s="177">
        <f>ROUND(E154*H154,2)</f>
        <v>0</v>
      </c>
      <c r="J154" s="176"/>
      <c r="K154" s="177">
        <f>ROUND(E154*J154,2)</f>
        <v>0</v>
      </c>
      <c r="L154" s="177">
        <v>21</v>
      </c>
      <c r="M154" s="177">
        <f>G154*(1+L154/100)</f>
        <v>0</v>
      </c>
      <c r="N154" s="177">
        <v>0</v>
      </c>
      <c r="O154" s="177">
        <f>ROUND(E154*N154,2)</f>
        <v>0</v>
      </c>
      <c r="P154" s="177">
        <v>0</v>
      </c>
      <c r="Q154" s="177">
        <f>ROUND(E154*P154,2)</f>
        <v>0</v>
      </c>
      <c r="R154" s="177"/>
      <c r="S154" s="177" t="s">
        <v>235</v>
      </c>
      <c r="T154" s="178" t="s">
        <v>236</v>
      </c>
      <c r="U154" s="162">
        <v>0</v>
      </c>
      <c r="V154" s="162">
        <f>ROUND(E154*U154,2)</f>
        <v>0</v>
      </c>
      <c r="W154" s="162"/>
      <c r="X154" s="162" t="s">
        <v>332</v>
      </c>
      <c r="Y154" s="153"/>
      <c r="Z154" s="153"/>
      <c r="AA154" s="153"/>
      <c r="AB154" s="153"/>
      <c r="AC154" s="153"/>
      <c r="AD154" s="153"/>
      <c r="AE154" s="153"/>
      <c r="AF154" s="153"/>
      <c r="AG154" s="153" t="s">
        <v>333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248"/>
      <c r="D155" s="249"/>
      <c r="E155" s="249"/>
      <c r="F155" s="249"/>
      <c r="G155" s="249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166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72">
        <v>47</v>
      </c>
      <c r="B156" s="173" t="s">
        <v>1470</v>
      </c>
      <c r="C156" s="182" t="s">
        <v>1471</v>
      </c>
      <c r="D156" s="174" t="s">
        <v>241</v>
      </c>
      <c r="E156" s="175">
        <v>1</v>
      </c>
      <c r="F156" s="176"/>
      <c r="G156" s="177">
        <f>ROUND(E156*F156,2)</f>
        <v>0</v>
      </c>
      <c r="H156" s="176"/>
      <c r="I156" s="177">
        <f>ROUND(E156*H156,2)</f>
        <v>0</v>
      </c>
      <c r="J156" s="176"/>
      <c r="K156" s="177">
        <f>ROUND(E156*J156,2)</f>
        <v>0</v>
      </c>
      <c r="L156" s="177">
        <v>21</v>
      </c>
      <c r="M156" s="177">
        <f>G156*(1+L156/100)</f>
        <v>0</v>
      </c>
      <c r="N156" s="177">
        <v>0</v>
      </c>
      <c r="O156" s="177">
        <f>ROUND(E156*N156,2)</f>
        <v>0</v>
      </c>
      <c r="P156" s="177">
        <v>0</v>
      </c>
      <c r="Q156" s="177">
        <f>ROUND(E156*P156,2)</f>
        <v>0</v>
      </c>
      <c r="R156" s="177"/>
      <c r="S156" s="177" t="s">
        <v>235</v>
      </c>
      <c r="T156" s="178" t="s">
        <v>236</v>
      </c>
      <c r="U156" s="162">
        <v>0</v>
      </c>
      <c r="V156" s="162">
        <f>ROUND(E156*U156,2)</f>
        <v>0</v>
      </c>
      <c r="W156" s="162"/>
      <c r="X156" s="162" t="s">
        <v>332</v>
      </c>
      <c r="Y156" s="153"/>
      <c r="Z156" s="153"/>
      <c r="AA156" s="153"/>
      <c r="AB156" s="153"/>
      <c r="AC156" s="153"/>
      <c r="AD156" s="153"/>
      <c r="AE156" s="153"/>
      <c r="AF156" s="153"/>
      <c r="AG156" s="153" t="s">
        <v>333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248"/>
      <c r="D157" s="249"/>
      <c r="E157" s="249"/>
      <c r="F157" s="249"/>
      <c r="G157" s="249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166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72">
        <v>48</v>
      </c>
      <c r="B158" s="173" t="s">
        <v>1472</v>
      </c>
      <c r="C158" s="182" t="s">
        <v>1473</v>
      </c>
      <c r="D158" s="174" t="s">
        <v>158</v>
      </c>
      <c r="E158" s="175">
        <v>1</v>
      </c>
      <c r="F158" s="176"/>
      <c r="G158" s="177">
        <f>ROUND(E158*F158,2)</f>
        <v>0</v>
      </c>
      <c r="H158" s="176"/>
      <c r="I158" s="177">
        <f>ROUND(E158*H158,2)</f>
        <v>0</v>
      </c>
      <c r="J158" s="176"/>
      <c r="K158" s="177">
        <f>ROUND(E158*J158,2)</f>
        <v>0</v>
      </c>
      <c r="L158" s="177">
        <v>21</v>
      </c>
      <c r="M158" s="177">
        <f>G158*(1+L158/100)</f>
        <v>0</v>
      </c>
      <c r="N158" s="177">
        <v>0</v>
      </c>
      <c r="O158" s="177">
        <f>ROUND(E158*N158,2)</f>
        <v>0</v>
      </c>
      <c r="P158" s="177">
        <v>0</v>
      </c>
      <c r="Q158" s="177">
        <f>ROUND(E158*P158,2)</f>
        <v>0</v>
      </c>
      <c r="R158" s="177"/>
      <c r="S158" s="177" t="s">
        <v>235</v>
      </c>
      <c r="T158" s="178" t="s">
        <v>236</v>
      </c>
      <c r="U158" s="162">
        <v>0</v>
      </c>
      <c r="V158" s="162">
        <f>ROUND(E158*U158,2)</f>
        <v>0</v>
      </c>
      <c r="W158" s="162"/>
      <c r="X158" s="162" t="s">
        <v>332</v>
      </c>
      <c r="Y158" s="153"/>
      <c r="Z158" s="153"/>
      <c r="AA158" s="153"/>
      <c r="AB158" s="153"/>
      <c r="AC158" s="153"/>
      <c r="AD158" s="153"/>
      <c r="AE158" s="153"/>
      <c r="AF158" s="153"/>
      <c r="AG158" s="153" t="s">
        <v>656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248"/>
      <c r="D159" s="249"/>
      <c r="E159" s="249"/>
      <c r="F159" s="249"/>
      <c r="G159" s="249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166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72">
        <v>49</v>
      </c>
      <c r="B160" s="173" t="s">
        <v>1474</v>
      </c>
      <c r="C160" s="182" t="s">
        <v>1475</v>
      </c>
      <c r="D160" s="174" t="s">
        <v>241</v>
      </c>
      <c r="E160" s="175">
        <v>1</v>
      </c>
      <c r="F160" s="176"/>
      <c r="G160" s="177">
        <f>ROUND(E160*F160,2)</f>
        <v>0</v>
      </c>
      <c r="H160" s="176"/>
      <c r="I160" s="177">
        <f>ROUND(E160*H160,2)</f>
        <v>0</v>
      </c>
      <c r="J160" s="176"/>
      <c r="K160" s="177">
        <f>ROUND(E160*J160,2)</f>
        <v>0</v>
      </c>
      <c r="L160" s="177">
        <v>21</v>
      </c>
      <c r="M160" s="177">
        <f>G160*(1+L160/100)</f>
        <v>0</v>
      </c>
      <c r="N160" s="177">
        <v>0</v>
      </c>
      <c r="O160" s="177">
        <f>ROUND(E160*N160,2)</f>
        <v>0</v>
      </c>
      <c r="P160" s="177">
        <v>0</v>
      </c>
      <c r="Q160" s="177">
        <f>ROUND(E160*P160,2)</f>
        <v>0</v>
      </c>
      <c r="R160" s="177"/>
      <c r="S160" s="177" t="s">
        <v>235</v>
      </c>
      <c r="T160" s="178" t="s">
        <v>236</v>
      </c>
      <c r="U160" s="162">
        <v>0</v>
      </c>
      <c r="V160" s="162">
        <f>ROUND(E160*U160,2)</f>
        <v>0</v>
      </c>
      <c r="W160" s="162"/>
      <c r="X160" s="162" t="s">
        <v>332</v>
      </c>
      <c r="Y160" s="153"/>
      <c r="Z160" s="153"/>
      <c r="AA160" s="153"/>
      <c r="AB160" s="153"/>
      <c r="AC160" s="153"/>
      <c r="AD160" s="153"/>
      <c r="AE160" s="153"/>
      <c r="AF160" s="153"/>
      <c r="AG160" s="153" t="s">
        <v>333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60"/>
      <c r="B161" s="161"/>
      <c r="C161" s="248"/>
      <c r="D161" s="249"/>
      <c r="E161" s="249"/>
      <c r="F161" s="249"/>
      <c r="G161" s="249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53"/>
      <c r="Z161" s="153"/>
      <c r="AA161" s="153"/>
      <c r="AB161" s="153"/>
      <c r="AC161" s="153"/>
      <c r="AD161" s="153"/>
      <c r="AE161" s="153"/>
      <c r="AF161" s="153"/>
      <c r="AG161" s="153" t="s">
        <v>166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72">
        <v>50</v>
      </c>
      <c r="B162" s="173" t="s">
        <v>1476</v>
      </c>
      <c r="C162" s="182" t="s">
        <v>1477</v>
      </c>
      <c r="D162" s="174" t="s">
        <v>241</v>
      </c>
      <c r="E162" s="175">
        <v>1</v>
      </c>
      <c r="F162" s="176"/>
      <c r="G162" s="177">
        <f>ROUND(E162*F162,2)</f>
        <v>0</v>
      </c>
      <c r="H162" s="176"/>
      <c r="I162" s="177">
        <f>ROUND(E162*H162,2)</f>
        <v>0</v>
      </c>
      <c r="J162" s="176"/>
      <c r="K162" s="177">
        <f>ROUND(E162*J162,2)</f>
        <v>0</v>
      </c>
      <c r="L162" s="177">
        <v>21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7"/>
      <c r="S162" s="177" t="s">
        <v>235</v>
      </c>
      <c r="T162" s="178" t="s">
        <v>236</v>
      </c>
      <c r="U162" s="162">
        <v>0</v>
      </c>
      <c r="V162" s="162">
        <f>ROUND(E162*U162,2)</f>
        <v>0</v>
      </c>
      <c r="W162" s="162"/>
      <c r="X162" s="162" t="s">
        <v>332</v>
      </c>
      <c r="Y162" s="153"/>
      <c r="Z162" s="153"/>
      <c r="AA162" s="153"/>
      <c r="AB162" s="153"/>
      <c r="AC162" s="153"/>
      <c r="AD162" s="153"/>
      <c r="AE162" s="153"/>
      <c r="AF162" s="153"/>
      <c r="AG162" s="153" t="s">
        <v>333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8"/>
      <c r="D163" s="249"/>
      <c r="E163" s="249"/>
      <c r="F163" s="249"/>
      <c r="G163" s="249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166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72">
        <v>51</v>
      </c>
      <c r="B164" s="173" t="s">
        <v>1478</v>
      </c>
      <c r="C164" s="182" t="s">
        <v>1479</v>
      </c>
      <c r="D164" s="174" t="s">
        <v>241</v>
      </c>
      <c r="E164" s="175">
        <v>1</v>
      </c>
      <c r="F164" s="176"/>
      <c r="G164" s="177">
        <f>ROUND(E164*F164,2)</f>
        <v>0</v>
      </c>
      <c r="H164" s="176"/>
      <c r="I164" s="177">
        <f>ROUND(E164*H164,2)</f>
        <v>0</v>
      </c>
      <c r="J164" s="176"/>
      <c r="K164" s="177">
        <f>ROUND(E164*J164,2)</f>
        <v>0</v>
      </c>
      <c r="L164" s="177">
        <v>21</v>
      </c>
      <c r="M164" s="177">
        <f>G164*(1+L164/100)</f>
        <v>0</v>
      </c>
      <c r="N164" s="177">
        <v>0</v>
      </c>
      <c r="O164" s="177">
        <f>ROUND(E164*N164,2)</f>
        <v>0</v>
      </c>
      <c r="P164" s="177">
        <v>0</v>
      </c>
      <c r="Q164" s="177">
        <f>ROUND(E164*P164,2)</f>
        <v>0</v>
      </c>
      <c r="R164" s="177"/>
      <c r="S164" s="177" t="s">
        <v>235</v>
      </c>
      <c r="T164" s="178" t="s">
        <v>236</v>
      </c>
      <c r="U164" s="162">
        <v>0</v>
      </c>
      <c r="V164" s="162">
        <f>ROUND(E164*U164,2)</f>
        <v>0</v>
      </c>
      <c r="W164" s="162"/>
      <c r="X164" s="162" t="s">
        <v>332</v>
      </c>
      <c r="Y164" s="153"/>
      <c r="Z164" s="153"/>
      <c r="AA164" s="153"/>
      <c r="AB164" s="153"/>
      <c r="AC164" s="153"/>
      <c r="AD164" s="153"/>
      <c r="AE164" s="153"/>
      <c r="AF164" s="153"/>
      <c r="AG164" s="153" t="s">
        <v>333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60"/>
      <c r="B165" s="161"/>
      <c r="C165" s="248"/>
      <c r="D165" s="249"/>
      <c r="E165" s="249"/>
      <c r="F165" s="249"/>
      <c r="G165" s="249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166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72">
        <v>52</v>
      </c>
      <c r="B166" s="173" t="s">
        <v>1480</v>
      </c>
      <c r="C166" s="182" t="s">
        <v>1481</v>
      </c>
      <c r="D166" s="174" t="s">
        <v>241</v>
      </c>
      <c r="E166" s="175">
        <v>1</v>
      </c>
      <c r="F166" s="176"/>
      <c r="G166" s="177">
        <f>ROUND(E166*F166,2)</f>
        <v>0</v>
      </c>
      <c r="H166" s="176"/>
      <c r="I166" s="177">
        <f>ROUND(E166*H166,2)</f>
        <v>0</v>
      </c>
      <c r="J166" s="176"/>
      <c r="K166" s="177">
        <f>ROUND(E166*J166,2)</f>
        <v>0</v>
      </c>
      <c r="L166" s="177">
        <v>21</v>
      </c>
      <c r="M166" s="177">
        <f>G166*(1+L166/100)</f>
        <v>0</v>
      </c>
      <c r="N166" s="177">
        <v>0</v>
      </c>
      <c r="O166" s="177">
        <f>ROUND(E166*N166,2)</f>
        <v>0</v>
      </c>
      <c r="P166" s="177">
        <v>0</v>
      </c>
      <c r="Q166" s="177">
        <f>ROUND(E166*P166,2)</f>
        <v>0</v>
      </c>
      <c r="R166" s="177"/>
      <c r="S166" s="177" t="s">
        <v>235</v>
      </c>
      <c r="T166" s="178" t="s">
        <v>236</v>
      </c>
      <c r="U166" s="162">
        <v>0</v>
      </c>
      <c r="V166" s="162">
        <f>ROUND(E166*U166,2)</f>
        <v>0</v>
      </c>
      <c r="W166" s="162"/>
      <c r="X166" s="162" t="s">
        <v>332</v>
      </c>
      <c r="Y166" s="153"/>
      <c r="Z166" s="153"/>
      <c r="AA166" s="153"/>
      <c r="AB166" s="153"/>
      <c r="AC166" s="153"/>
      <c r="AD166" s="153"/>
      <c r="AE166" s="153"/>
      <c r="AF166" s="153"/>
      <c r="AG166" s="153" t="s">
        <v>333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60"/>
      <c r="B167" s="161"/>
      <c r="C167" s="248"/>
      <c r="D167" s="249"/>
      <c r="E167" s="249"/>
      <c r="F167" s="249"/>
      <c r="G167" s="249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166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72">
        <v>53</v>
      </c>
      <c r="B168" s="173" t="s">
        <v>1482</v>
      </c>
      <c r="C168" s="182" t="s">
        <v>1483</v>
      </c>
      <c r="D168" s="174" t="s">
        <v>241</v>
      </c>
      <c r="E168" s="175">
        <v>1</v>
      </c>
      <c r="F168" s="176"/>
      <c r="G168" s="177">
        <f>ROUND(E168*F168,2)</f>
        <v>0</v>
      </c>
      <c r="H168" s="176"/>
      <c r="I168" s="177">
        <f>ROUND(E168*H168,2)</f>
        <v>0</v>
      </c>
      <c r="J168" s="176"/>
      <c r="K168" s="177">
        <f>ROUND(E168*J168,2)</f>
        <v>0</v>
      </c>
      <c r="L168" s="177">
        <v>21</v>
      </c>
      <c r="M168" s="177">
        <f>G168*(1+L168/100)</f>
        <v>0</v>
      </c>
      <c r="N168" s="177">
        <v>0</v>
      </c>
      <c r="O168" s="177">
        <f>ROUND(E168*N168,2)</f>
        <v>0</v>
      </c>
      <c r="P168" s="177">
        <v>0</v>
      </c>
      <c r="Q168" s="177">
        <f>ROUND(E168*P168,2)</f>
        <v>0</v>
      </c>
      <c r="R168" s="177"/>
      <c r="S168" s="177" t="s">
        <v>235</v>
      </c>
      <c r="T168" s="178" t="s">
        <v>236</v>
      </c>
      <c r="U168" s="162">
        <v>0</v>
      </c>
      <c r="V168" s="162">
        <f>ROUND(E168*U168,2)</f>
        <v>0</v>
      </c>
      <c r="W168" s="162"/>
      <c r="X168" s="162" t="s">
        <v>332</v>
      </c>
      <c r="Y168" s="153"/>
      <c r="Z168" s="153"/>
      <c r="AA168" s="153"/>
      <c r="AB168" s="153"/>
      <c r="AC168" s="153"/>
      <c r="AD168" s="153"/>
      <c r="AE168" s="153"/>
      <c r="AF168" s="153"/>
      <c r="AG168" s="153" t="s">
        <v>333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248"/>
      <c r="D169" s="249"/>
      <c r="E169" s="249"/>
      <c r="F169" s="249"/>
      <c r="G169" s="249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166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72">
        <v>54</v>
      </c>
      <c r="B170" s="173" t="s">
        <v>1484</v>
      </c>
      <c r="C170" s="182" t="s">
        <v>1485</v>
      </c>
      <c r="D170" s="174" t="s">
        <v>241</v>
      </c>
      <c r="E170" s="175">
        <v>1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7">
        <v>0</v>
      </c>
      <c r="O170" s="177">
        <f>ROUND(E170*N170,2)</f>
        <v>0</v>
      </c>
      <c r="P170" s="177">
        <v>0</v>
      </c>
      <c r="Q170" s="177">
        <f>ROUND(E170*P170,2)</f>
        <v>0</v>
      </c>
      <c r="R170" s="177"/>
      <c r="S170" s="177" t="s">
        <v>235</v>
      </c>
      <c r="T170" s="178" t="s">
        <v>236</v>
      </c>
      <c r="U170" s="162">
        <v>0</v>
      </c>
      <c r="V170" s="162">
        <f>ROUND(E170*U170,2)</f>
        <v>0</v>
      </c>
      <c r="W170" s="162"/>
      <c r="X170" s="162" t="s">
        <v>332</v>
      </c>
      <c r="Y170" s="153"/>
      <c r="Z170" s="153"/>
      <c r="AA170" s="153"/>
      <c r="AB170" s="153"/>
      <c r="AC170" s="153"/>
      <c r="AD170" s="153"/>
      <c r="AE170" s="153"/>
      <c r="AF170" s="153"/>
      <c r="AG170" s="153" t="s">
        <v>333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248"/>
      <c r="D171" s="249"/>
      <c r="E171" s="249"/>
      <c r="F171" s="249"/>
      <c r="G171" s="249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166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72">
        <v>55</v>
      </c>
      <c r="B172" s="173" t="s">
        <v>1486</v>
      </c>
      <c r="C172" s="182" t="s">
        <v>1487</v>
      </c>
      <c r="D172" s="174" t="s">
        <v>241</v>
      </c>
      <c r="E172" s="175">
        <v>1</v>
      </c>
      <c r="F172" s="176"/>
      <c r="G172" s="177">
        <f>ROUND(E172*F172,2)</f>
        <v>0</v>
      </c>
      <c r="H172" s="176"/>
      <c r="I172" s="177">
        <f>ROUND(E172*H172,2)</f>
        <v>0</v>
      </c>
      <c r="J172" s="176"/>
      <c r="K172" s="177">
        <f>ROUND(E172*J172,2)</f>
        <v>0</v>
      </c>
      <c r="L172" s="177">
        <v>21</v>
      </c>
      <c r="M172" s="177">
        <f>G172*(1+L172/100)</f>
        <v>0</v>
      </c>
      <c r="N172" s="177">
        <v>0</v>
      </c>
      <c r="O172" s="177">
        <f>ROUND(E172*N172,2)</f>
        <v>0</v>
      </c>
      <c r="P172" s="177">
        <v>0</v>
      </c>
      <c r="Q172" s="177">
        <f>ROUND(E172*P172,2)</f>
        <v>0</v>
      </c>
      <c r="R172" s="177"/>
      <c r="S172" s="177" t="s">
        <v>235</v>
      </c>
      <c r="T172" s="178" t="s">
        <v>236</v>
      </c>
      <c r="U172" s="162">
        <v>0</v>
      </c>
      <c r="V172" s="162">
        <f>ROUND(E172*U172,2)</f>
        <v>0</v>
      </c>
      <c r="W172" s="162"/>
      <c r="X172" s="162" t="s">
        <v>332</v>
      </c>
      <c r="Y172" s="153"/>
      <c r="Z172" s="153"/>
      <c r="AA172" s="153"/>
      <c r="AB172" s="153"/>
      <c r="AC172" s="153"/>
      <c r="AD172" s="153"/>
      <c r="AE172" s="153"/>
      <c r="AF172" s="153"/>
      <c r="AG172" s="153" t="s">
        <v>333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60"/>
      <c r="B173" s="161"/>
      <c r="C173" s="248"/>
      <c r="D173" s="249"/>
      <c r="E173" s="249"/>
      <c r="F173" s="249"/>
      <c r="G173" s="249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166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72">
        <v>56</v>
      </c>
      <c r="B174" s="173" t="s">
        <v>1488</v>
      </c>
      <c r="C174" s="182" t="s">
        <v>1489</v>
      </c>
      <c r="D174" s="174" t="s">
        <v>241</v>
      </c>
      <c r="E174" s="175">
        <v>1</v>
      </c>
      <c r="F174" s="176"/>
      <c r="G174" s="177">
        <f>ROUND(E174*F174,2)</f>
        <v>0</v>
      </c>
      <c r="H174" s="176"/>
      <c r="I174" s="177">
        <f>ROUND(E174*H174,2)</f>
        <v>0</v>
      </c>
      <c r="J174" s="176"/>
      <c r="K174" s="177">
        <f>ROUND(E174*J174,2)</f>
        <v>0</v>
      </c>
      <c r="L174" s="177">
        <v>21</v>
      </c>
      <c r="M174" s="177">
        <f>G174*(1+L174/100)</f>
        <v>0</v>
      </c>
      <c r="N174" s="177">
        <v>0</v>
      </c>
      <c r="O174" s="177">
        <f>ROUND(E174*N174,2)</f>
        <v>0</v>
      </c>
      <c r="P174" s="177">
        <v>0</v>
      </c>
      <c r="Q174" s="177">
        <f>ROUND(E174*P174,2)</f>
        <v>0</v>
      </c>
      <c r="R174" s="177"/>
      <c r="S174" s="177" t="s">
        <v>235</v>
      </c>
      <c r="T174" s="178" t="s">
        <v>236</v>
      </c>
      <c r="U174" s="162">
        <v>0</v>
      </c>
      <c r="V174" s="162">
        <f>ROUND(E174*U174,2)</f>
        <v>0</v>
      </c>
      <c r="W174" s="162"/>
      <c r="X174" s="162" t="s">
        <v>332</v>
      </c>
      <c r="Y174" s="153"/>
      <c r="Z174" s="153"/>
      <c r="AA174" s="153"/>
      <c r="AB174" s="153"/>
      <c r="AC174" s="153"/>
      <c r="AD174" s="153"/>
      <c r="AE174" s="153"/>
      <c r="AF174" s="153"/>
      <c r="AG174" s="153" t="s">
        <v>333</v>
      </c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248"/>
      <c r="D175" s="249"/>
      <c r="E175" s="249"/>
      <c r="F175" s="249"/>
      <c r="G175" s="249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166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x14ac:dyDescent="0.2">
      <c r="A176" s="166" t="s">
        <v>154</v>
      </c>
      <c r="B176" s="167" t="s">
        <v>116</v>
      </c>
      <c r="C176" s="181" t="s">
        <v>117</v>
      </c>
      <c r="D176" s="168"/>
      <c r="E176" s="169"/>
      <c r="F176" s="170"/>
      <c r="G176" s="170">
        <f>SUMIF(AG177:AG179,"&lt;&gt;NOR",G177:G179)</f>
        <v>0</v>
      </c>
      <c r="H176" s="170"/>
      <c r="I176" s="170">
        <f>SUM(I177:I179)</f>
        <v>0</v>
      </c>
      <c r="J176" s="170"/>
      <c r="K176" s="170">
        <f>SUM(K177:K179)</f>
        <v>0</v>
      </c>
      <c r="L176" s="170"/>
      <c r="M176" s="170">
        <f>SUM(M177:M179)</f>
        <v>0</v>
      </c>
      <c r="N176" s="170"/>
      <c r="O176" s="170">
        <f>SUM(O177:O179)</f>
        <v>0</v>
      </c>
      <c r="P176" s="170"/>
      <c r="Q176" s="170">
        <f>SUM(Q177:Q179)</f>
        <v>0</v>
      </c>
      <c r="R176" s="170"/>
      <c r="S176" s="170"/>
      <c r="T176" s="171"/>
      <c r="U176" s="165"/>
      <c r="V176" s="165">
        <f>SUM(V177:V179)</f>
        <v>3.8</v>
      </c>
      <c r="W176" s="165"/>
      <c r="X176" s="165"/>
      <c r="AG176" t="s">
        <v>155</v>
      </c>
    </row>
    <row r="177" spans="1:60" outlineLevel="1" x14ac:dyDescent="0.2">
      <c r="A177" s="172">
        <v>57</v>
      </c>
      <c r="B177" s="173" t="s">
        <v>260</v>
      </c>
      <c r="C177" s="182" t="s">
        <v>261</v>
      </c>
      <c r="D177" s="174" t="s">
        <v>230</v>
      </c>
      <c r="E177" s="175">
        <v>189.98303999999999</v>
      </c>
      <c r="F177" s="176"/>
      <c r="G177" s="177">
        <f>ROUND(E177*F177,2)</f>
        <v>0</v>
      </c>
      <c r="H177" s="176"/>
      <c r="I177" s="177">
        <f>ROUND(E177*H177,2)</f>
        <v>0</v>
      </c>
      <c r="J177" s="176"/>
      <c r="K177" s="177">
        <f>ROUND(E177*J177,2)</f>
        <v>0</v>
      </c>
      <c r="L177" s="177">
        <v>21</v>
      </c>
      <c r="M177" s="177">
        <f>G177*(1+L177/100)</f>
        <v>0</v>
      </c>
      <c r="N177" s="177">
        <v>0</v>
      </c>
      <c r="O177" s="177">
        <f>ROUND(E177*N177,2)</f>
        <v>0</v>
      </c>
      <c r="P177" s="177">
        <v>0</v>
      </c>
      <c r="Q177" s="177">
        <f>ROUND(E177*P177,2)</f>
        <v>0</v>
      </c>
      <c r="R177" s="177" t="s">
        <v>247</v>
      </c>
      <c r="S177" s="177" t="s">
        <v>160</v>
      </c>
      <c r="T177" s="178" t="s">
        <v>170</v>
      </c>
      <c r="U177" s="162">
        <v>0.02</v>
      </c>
      <c r="V177" s="162">
        <f>ROUND(E177*U177,2)</f>
        <v>3.8</v>
      </c>
      <c r="W177" s="162"/>
      <c r="X177" s="162" t="s">
        <v>262</v>
      </c>
      <c r="Y177" s="153"/>
      <c r="Z177" s="153"/>
      <c r="AA177" s="153"/>
      <c r="AB177" s="153"/>
      <c r="AC177" s="153"/>
      <c r="AD177" s="153"/>
      <c r="AE177" s="153"/>
      <c r="AF177" s="153"/>
      <c r="AG177" s="153" t="s">
        <v>263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60"/>
      <c r="B178" s="161"/>
      <c r="C178" s="242" t="s">
        <v>264</v>
      </c>
      <c r="D178" s="243"/>
      <c r="E178" s="243"/>
      <c r="F178" s="243"/>
      <c r="G178" s="243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53"/>
      <c r="Z178" s="153"/>
      <c r="AA178" s="153"/>
      <c r="AB178" s="153"/>
      <c r="AC178" s="153"/>
      <c r="AD178" s="153"/>
      <c r="AE178" s="153"/>
      <c r="AF178" s="153"/>
      <c r="AG178" s="153" t="s">
        <v>165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60"/>
      <c r="B179" s="161"/>
      <c r="C179" s="244"/>
      <c r="D179" s="245"/>
      <c r="E179" s="245"/>
      <c r="F179" s="245"/>
      <c r="G179" s="245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166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x14ac:dyDescent="0.2">
      <c r="A180" s="166" t="s">
        <v>154</v>
      </c>
      <c r="B180" s="167" t="s">
        <v>118</v>
      </c>
      <c r="C180" s="181" t="s">
        <v>119</v>
      </c>
      <c r="D180" s="168"/>
      <c r="E180" s="169"/>
      <c r="F180" s="170"/>
      <c r="G180" s="170">
        <f>SUMIF(AG181:AG196,"&lt;&gt;NOR",G181:G196)</f>
        <v>0</v>
      </c>
      <c r="H180" s="170"/>
      <c r="I180" s="170">
        <f>SUM(I181:I196)</f>
        <v>0</v>
      </c>
      <c r="J180" s="170"/>
      <c r="K180" s="170">
        <f>SUM(K181:K196)</f>
        <v>0</v>
      </c>
      <c r="L180" s="170"/>
      <c r="M180" s="170">
        <f>SUM(M181:M196)</f>
        <v>0</v>
      </c>
      <c r="N180" s="170"/>
      <c r="O180" s="170">
        <f>SUM(O181:O196)</f>
        <v>0.25</v>
      </c>
      <c r="P180" s="170"/>
      <c r="Q180" s="170">
        <f>SUM(Q181:Q196)</f>
        <v>0</v>
      </c>
      <c r="R180" s="170"/>
      <c r="S180" s="170"/>
      <c r="T180" s="171"/>
      <c r="U180" s="165"/>
      <c r="V180" s="165">
        <f>SUM(V181:V196)</f>
        <v>30.159999999999997</v>
      </c>
      <c r="W180" s="165"/>
      <c r="X180" s="165"/>
      <c r="AG180" t="s">
        <v>155</v>
      </c>
    </row>
    <row r="181" spans="1:60" outlineLevel="1" x14ac:dyDescent="0.2">
      <c r="A181" s="172">
        <v>58</v>
      </c>
      <c r="B181" s="173" t="s">
        <v>1490</v>
      </c>
      <c r="C181" s="182" t="s">
        <v>1491</v>
      </c>
      <c r="D181" s="174" t="s">
        <v>356</v>
      </c>
      <c r="E181" s="175">
        <v>80</v>
      </c>
      <c r="F181" s="176"/>
      <c r="G181" s="177">
        <f>ROUND(E181*F181,2)</f>
        <v>0</v>
      </c>
      <c r="H181" s="176"/>
      <c r="I181" s="177">
        <f>ROUND(E181*H181,2)</f>
        <v>0</v>
      </c>
      <c r="J181" s="176"/>
      <c r="K181" s="177">
        <f>ROUND(E181*J181,2)</f>
        <v>0</v>
      </c>
      <c r="L181" s="177">
        <v>21</v>
      </c>
      <c r="M181" s="177">
        <f>G181*(1+L181/100)</f>
        <v>0</v>
      </c>
      <c r="N181" s="177">
        <v>0</v>
      </c>
      <c r="O181" s="177">
        <f>ROUND(E181*N181,2)</f>
        <v>0</v>
      </c>
      <c r="P181" s="177">
        <v>0</v>
      </c>
      <c r="Q181" s="177">
        <f>ROUND(E181*P181,2)</f>
        <v>0</v>
      </c>
      <c r="R181" s="177" t="s">
        <v>1492</v>
      </c>
      <c r="S181" s="177" t="s">
        <v>160</v>
      </c>
      <c r="T181" s="178" t="s">
        <v>170</v>
      </c>
      <c r="U181" s="162">
        <v>0.33</v>
      </c>
      <c r="V181" s="162">
        <f>ROUND(E181*U181,2)</f>
        <v>26.4</v>
      </c>
      <c r="W181" s="162"/>
      <c r="X181" s="162" t="s">
        <v>162</v>
      </c>
      <c r="Y181" s="153"/>
      <c r="Z181" s="153"/>
      <c r="AA181" s="153"/>
      <c r="AB181" s="153"/>
      <c r="AC181" s="153"/>
      <c r="AD181" s="153"/>
      <c r="AE181" s="153"/>
      <c r="AF181" s="153"/>
      <c r="AG181" s="153" t="s">
        <v>163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60"/>
      <c r="B182" s="161"/>
      <c r="C182" s="248"/>
      <c r="D182" s="249"/>
      <c r="E182" s="249"/>
      <c r="F182" s="249"/>
      <c r="G182" s="249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53"/>
      <c r="Z182" s="153"/>
      <c r="AA182" s="153"/>
      <c r="AB182" s="153"/>
      <c r="AC182" s="153"/>
      <c r="AD182" s="153"/>
      <c r="AE182" s="153"/>
      <c r="AF182" s="153"/>
      <c r="AG182" s="153" t="s">
        <v>166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ht="22.5" outlineLevel="1" x14ac:dyDescent="0.2">
      <c r="A183" s="172">
        <v>59</v>
      </c>
      <c r="B183" s="173" t="s">
        <v>1493</v>
      </c>
      <c r="C183" s="182" t="s">
        <v>1494</v>
      </c>
      <c r="D183" s="174" t="s">
        <v>158</v>
      </c>
      <c r="E183" s="175">
        <v>2</v>
      </c>
      <c r="F183" s="176"/>
      <c r="G183" s="177">
        <f>ROUND(E183*F183,2)</f>
        <v>0</v>
      </c>
      <c r="H183" s="176"/>
      <c r="I183" s="177">
        <f>ROUND(E183*H183,2)</f>
        <v>0</v>
      </c>
      <c r="J183" s="176"/>
      <c r="K183" s="177">
        <f>ROUND(E183*J183,2)</f>
        <v>0</v>
      </c>
      <c r="L183" s="177">
        <v>21</v>
      </c>
      <c r="M183" s="177">
        <f>G183*(1+L183/100)</f>
        <v>0</v>
      </c>
      <c r="N183" s="177">
        <v>0</v>
      </c>
      <c r="O183" s="177">
        <f>ROUND(E183*N183,2)</f>
        <v>0</v>
      </c>
      <c r="P183" s="177">
        <v>0</v>
      </c>
      <c r="Q183" s="177">
        <f>ROUND(E183*P183,2)</f>
        <v>0</v>
      </c>
      <c r="R183" s="177" t="s">
        <v>1492</v>
      </c>
      <c r="S183" s="177" t="s">
        <v>160</v>
      </c>
      <c r="T183" s="178" t="s">
        <v>170</v>
      </c>
      <c r="U183" s="162">
        <v>1.88</v>
      </c>
      <c r="V183" s="162">
        <f>ROUND(E183*U183,2)</f>
        <v>3.76</v>
      </c>
      <c r="W183" s="162"/>
      <c r="X183" s="162" t="s">
        <v>162</v>
      </c>
      <c r="Y183" s="153"/>
      <c r="Z183" s="153"/>
      <c r="AA183" s="153"/>
      <c r="AB183" s="153"/>
      <c r="AC183" s="153"/>
      <c r="AD183" s="153"/>
      <c r="AE183" s="153"/>
      <c r="AF183" s="153"/>
      <c r="AG183" s="153" t="s">
        <v>163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248"/>
      <c r="D184" s="249"/>
      <c r="E184" s="249"/>
      <c r="F184" s="249"/>
      <c r="G184" s="249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166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72">
        <v>60</v>
      </c>
      <c r="B185" s="173" t="s">
        <v>1495</v>
      </c>
      <c r="C185" s="182" t="s">
        <v>1496</v>
      </c>
      <c r="D185" s="174" t="s">
        <v>244</v>
      </c>
      <c r="E185" s="175">
        <v>1</v>
      </c>
      <c r="F185" s="176"/>
      <c r="G185" s="177">
        <f>ROUND(E185*F185,2)</f>
        <v>0</v>
      </c>
      <c r="H185" s="176"/>
      <c r="I185" s="177">
        <f>ROUND(E185*H185,2)</f>
        <v>0</v>
      </c>
      <c r="J185" s="176"/>
      <c r="K185" s="177">
        <f>ROUND(E185*J185,2)</f>
        <v>0</v>
      </c>
      <c r="L185" s="177">
        <v>21</v>
      </c>
      <c r="M185" s="177">
        <f>G185*(1+L185/100)</f>
        <v>0</v>
      </c>
      <c r="N185" s="177">
        <v>0</v>
      </c>
      <c r="O185" s="177">
        <f>ROUND(E185*N185,2)</f>
        <v>0</v>
      </c>
      <c r="P185" s="177">
        <v>0</v>
      </c>
      <c r="Q185" s="177">
        <f>ROUND(E185*P185,2)</f>
        <v>0</v>
      </c>
      <c r="R185" s="177"/>
      <c r="S185" s="177" t="s">
        <v>235</v>
      </c>
      <c r="T185" s="178" t="s">
        <v>236</v>
      </c>
      <c r="U185" s="162">
        <v>0</v>
      </c>
      <c r="V185" s="162">
        <f>ROUND(E185*U185,2)</f>
        <v>0</v>
      </c>
      <c r="W185" s="162"/>
      <c r="X185" s="162" t="s">
        <v>162</v>
      </c>
      <c r="Y185" s="153"/>
      <c r="Z185" s="153"/>
      <c r="AA185" s="153"/>
      <c r="AB185" s="153"/>
      <c r="AC185" s="153"/>
      <c r="AD185" s="153"/>
      <c r="AE185" s="153"/>
      <c r="AF185" s="153"/>
      <c r="AG185" s="153" t="s">
        <v>163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60"/>
      <c r="B186" s="161"/>
      <c r="C186" s="248"/>
      <c r="D186" s="249"/>
      <c r="E186" s="249"/>
      <c r="F186" s="249"/>
      <c r="G186" s="249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166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ht="22.5" outlineLevel="1" x14ac:dyDescent="0.2">
      <c r="A187" s="172">
        <v>61</v>
      </c>
      <c r="B187" s="173" t="s">
        <v>1497</v>
      </c>
      <c r="C187" s="182" t="s">
        <v>1498</v>
      </c>
      <c r="D187" s="174" t="s">
        <v>158</v>
      </c>
      <c r="E187" s="175">
        <v>2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7">
        <v>0.02</v>
      </c>
      <c r="O187" s="177">
        <f>ROUND(E187*N187,2)</f>
        <v>0.04</v>
      </c>
      <c r="P187" s="177">
        <v>0</v>
      </c>
      <c r="Q187" s="177">
        <f>ROUND(E187*P187,2)</f>
        <v>0</v>
      </c>
      <c r="R187" s="177"/>
      <c r="S187" s="177" t="s">
        <v>235</v>
      </c>
      <c r="T187" s="178" t="s">
        <v>236</v>
      </c>
      <c r="U187" s="162">
        <v>0</v>
      </c>
      <c r="V187" s="162">
        <f>ROUND(E187*U187,2)</f>
        <v>0</v>
      </c>
      <c r="W187" s="162"/>
      <c r="X187" s="162" t="s">
        <v>332</v>
      </c>
      <c r="Y187" s="153"/>
      <c r="Z187" s="153"/>
      <c r="AA187" s="153"/>
      <c r="AB187" s="153"/>
      <c r="AC187" s="153"/>
      <c r="AD187" s="153"/>
      <c r="AE187" s="153"/>
      <c r="AF187" s="153"/>
      <c r="AG187" s="153" t="s">
        <v>333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183" t="s">
        <v>1499</v>
      </c>
      <c r="D188" s="163"/>
      <c r="E188" s="164">
        <v>2</v>
      </c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178</v>
      </c>
      <c r="AH188" s="153">
        <v>5</v>
      </c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60"/>
      <c r="B189" s="161"/>
      <c r="C189" s="244"/>
      <c r="D189" s="245"/>
      <c r="E189" s="245"/>
      <c r="F189" s="245"/>
      <c r="G189" s="245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166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72">
        <v>62</v>
      </c>
      <c r="B190" s="173" t="s">
        <v>1500</v>
      </c>
      <c r="C190" s="182" t="s">
        <v>1501</v>
      </c>
      <c r="D190" s="174" t="s">
        <v>356</v>
      </c>
      <c r="E190" s="175">
        <v>168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77">
        <v>1.24E-3</v>
      </c>
      <c r="O190" s="177">
        <f>ROUND(E190*N190,2)</f>
        <v>0.21</v>
      </c>
      <c r="P190" s="177">
        <v>0</v>
      </c>
      <c r="Q190" s="177">
        <f>ROUND(E190*P190,2)</f>
        <v>0</v>
      </c>
      <c r="R190" s="177"/>
      <c r="S190" s="177" t="s">
        <v>235</v>
      </c>
      <c r="T190" s="178" t="s">
        <v>236</v>
      </c>
      <c r="U190" s="162">
        <v>0</v>
      </c>
      <c r="V190" s="162">
        <f>ROUND(E190*U190,2)</f>
        <v>0</v>
      </c>
      <c r="W190" s="162"/>
      <c r="X190" s="162" t="s">
        <v>332</v>
      </c>
      <c r="Y190" s="153"/>
      <c r="Z190" s="153"/>
      <c r="AA190" s="153"/>
      <c r="AB190" s="153"/>
      <c r="AC190" s="153"/>
      <c r="AD190" s="153"/>
      <c r="AE190" s="153"/>
      <c r="AF190" s="153"/>
      <c r="AG190" s="153" t="s">
        <v>333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183" t="s">
        <v>1502</v>
      </c>
      <c r="D191" s="163"/>
      <c r="E191" s="164">
        <v>168</v>
      </c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178</v>
      </c>
      <c r="AH191" s="153">
        <v>5</v>
      </c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60"/>
      <c r="B192" s="161"/>
      <c r="C192" s="244"/>
      <c r="D192" s="245"/>
      <c r="E192" s="245"/>
      <c r="F192" s="245"/>
      <c r="G192" s="245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53"/>
      <c r="Z192" s="153"/>
      <c r="AA192" s="153"/>
      <c r="AB192" s="153"/>
      <c r="AC192" s="153"/>
      <c r="AD192" s="153"/>
      <c r="AE192" s="153"/>
      <c r="AF192" s="153"/>
      <c r="AG192" s="153" t="s">
        <v>166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72">
        <v>63</v>
      </c>
      <c r="B193" s="173" t="s">
        <v>1503</v>
      </c>
      <c r="C193" s="182" t="s">
        <v>1504</v>
      </c>
      <c r="D193" s="174" t="s">
        <v>1505</v>
      </c>
      <c r="E193" s="175">
        <v>1</v>
      </c>
      <c r="F193" s="176"/>
      <c r="G193" s="177">
        <f>ROUND(E193*F193,2)</f>
        <v>0</v>
      </c>
      <c r="H193" s="176"/>
      <c r="I193" s="177">
        <f>ROUND(E193*H193,2)</f>
        <v>0</v>
      </c>
      <c r="J193" s="176"/>
      <c r="K193" s="177">
        <f>ROUND(E193*J193,2)</f>
        <v>0</v>
      </c>
      <c r="L193" s="177">
        <v>21</v>
      </c>
      <c r="M193" s="177">
        <f>G193*(1+L193/100)</f>
        <v>0</v>
      </c>
      <c r="N193" s="177">
        <v>0</v>
      </c>
      <c r="O193" s="177">
        <f>ROUND(E193*N193,2)</f>
        <v>0</v>
      </c>
      <c r="P193" s="177">
        <v>0</v>
      </c>
      <c r="Q193" s="177">
        <f>ROUND(E193*P193,2)</f>
        <v>0</v>
      </c>
      <c r="R193" s="177"/>
      <c r="S193" s="177" t="s">
        <v>235</v>
      </c>
      <c r="T193" s="178" t="s">
        <v>236</v>
      </c>
      <c r="U193" s="162">
        <v>0</v>
      </c>
      <c r="V193" s="162">
        <f>ROUND(E193*U193,2)</f>
        <v>0</v>
      </c>
      <c r="W193" s="162"/>
      <c r="X193" s="162" t="s">
        <v>332</v>
      </c>
      <c r="Y193" s="153"/>
      <c r="Z193" s="153"/>
      <c r="AA193" s="153"/>
      <c r="AB193" s="153"/>
      <c r="AC193" s="153"/>
      <c r="AD193" s="153"/>
      <c r="AE193" s="153"/>
      <c r="AF193" s="153"/>
      <c r="AG193" s="153" t="s">
        <v>333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60"/>
      <c r="B194" s="161"/>
      <c r="C194" s="248"/>
      <c r="D194" s="249"/>
      <c r="E194" s="249"/>
      <c r="F194" s="249"/>
      <c r="G194" s="249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166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72">
        <v>64</v>
      </c>
      <c r="B195" s="173" t="s">
        <v>1506</v>
      </c>
      <c r="C195" s="182" t="s">
        <v>1507</v>
      </c>
      <c r="D195" s="174" t="s">
        <v>241</v>
      </c>
      <c r="E195" s="175">
        <v>800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7">
        <v>0</v>
      </c>
      <c r="O195" s="177">
        <f>ROUND(E195*N195,2)</f>
        <v>0</v>
      </c>
      <c r="P195" s="177">
        <v>0</v>
      </c>
      <c r="Q195" s="177">
        <f>ROUND(E195*P195,2)</f>
        <v>0</v>
      </c>
      <c r="R195" s="177"/>
      <c r="S195" s="177" t="s">
        <v>235</v>
      </c>
      <c r="T195" s="178" t="s">
        <v>236</v>
      </c>
      <c r="U195" s="162">
        <v>0</v>
      </c>
      <c r="V195" s="162">
        <f>ROUND(E195*U195,2)</f>
        <v>0</v>
      </c>
      <c r="W195" s="162"/>
      <c r="X195" s="162" t="s">
        <v>332</v>
      </c>
      <c r="Y195" s="153"/>
      <c r="Z195" s="153"/>
      <c r="AA195" s="153"/>
      <c r="AB195" s="153"/>
      <c r="AC195" s="153"/>
      <c r="AD195" s="153"/>
      <c r="AE195" s="153"/>
      <c r="AF195" s="153"/>
      <c r="AG195" s="153" t="s">
        <v>333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">
      <c r="A196" s="160"/>
      <c r="B196" s="161"/>
      <c r="C196" s="248"/>
      <c r="D196" s="249"/>
      <c r="E196" s="249"/>
      <c r="F196" s="249"/>
      <c r="G196" s="249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53"/>
      <c r="Z196" s="153"/>
      <c r="AA196" s="153"/>
      <c r="AB196" s="153"/>
      <c r="AC196" s="153"/>
      <c r="AD196" s="153"/>
      <c r="AE196" s="153"/>
      <c r="AF196" s="153"/>
      <c r="AG196" s="153" t="s">
        <v>166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x14ac:dyDescent="0.2">
      <c r="A197" s="3"/>
      <c r="B197" s="4"/>
      <c r="C197" s="184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AE197">
        <v>15</v>
      </c>
      <c r="AF197">
        <v>21</v>
      </c>
      <c r="AG197" t="s">
        <v>141</v>
      </c>
    </row>
    <row r="198" spans="1:60" x14ac:dyDescent="0.2">
      <c r="A198" s="156"/>
      <c r="B198" s="157" t="s">
        <v>29</v>
      </c>
      <c r="C198" s="185"/>
      <c r="D198" s="158"/>
      <c r="E198" s="159"/>
      <c r="F198" s="159"/>
      <c r="G198" s="180">
        <f>G8+G116+G124+G133+G142+G145+G176+G180</f>
        <v>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AE198">
        <f>SUMIF(L7:L196,AE197,G7:G196)</f>
        <v>0</v>
      </c>
      <c r="AF198">
        <f>SUMIF(L7:L196,AF197,G7:G196)</f>
        <v>0</v>
      </c>
      <c r="AG198" t="s">
        <v>265</v>
      </c>
    </row>
    <row r="199" spans="1:60" x14ac:dyDescent="0.2">
      <c r="C199" s="186"/>
      <c r="D199" s="10"/>
      <c r="AG199" t="s">
        <v>266</v>
      </c>
    </row>
    <row r="200" spans="1:60" x14ac:dyDescent="0.2">
      <c r="D200" s="10"/>
    </row>
    <row r="201" spans="1:60" x14ac:dyDescent="0.2">
      <c r="D201" s="10"/>
    </row>
    <row r="202" spans="1:60" x14ac:dyDescent="0.2">
      <c r="D202" s="10"/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88">
    <mergeCell ref="C12:G12"/>
    <mergeCell ref="A1:G1"/>
    <mergeCell ref="C2:G2"/>
    <mergeCell ref="C3:G3"/>
    <mergeCell ref="C4:G4"/>
    <mergeCell ref="C10:G10"/>
    <mergeCell ref="C38:G38"/>
    <mergeCell ref="C14:G14"/>
    <mergeCell ref="C17:G17"/>
    <mergeCell ref="C19:G19"/>
    <mergeCell ref="C21:G21"/>
    <mergeCell ref="C23:G23"/>
    <mergeCell ref="C25:G25"/>
    <mergeCell ref="C27:G27"/>
    <mergeCell ref="C29:G29"/>
    <mergeCell ref="C31:G31"/>
    <mergeCell ref="C34:G34"/>
    <mergeCell ref="C36:G36"/>
    <mergeCell ref="C62:G62"/>
    <mergeCell ref="C40:G40"/>
    <mergeCell ref="C42:G42"/>
    <mergeCell ref="C44:G44"/>
    <mergeCell ref="C46:G46"/>
    <mergeCell ref="C49:G49"/>
    <mergeCell ref="C51:G51"/>
    <mergeCell ref="C54:G54"/>
    <mergeCell ref="C56:G56"/>
    <mergeCell ref="C57:G57"/>
    <mergeCell ref="C59:G59"/>
    <mergeCell ref="C61:G61"/>
    <mergeCell ref="C88:G88"/>
    <mergeCell ref="C65:G65"/>
    <mergeCell ref="C68:G68"/>
    <mergeCell ref="C71:G71"/>
    <mergeCell ref="C74:G74"/>
    <mergeCell ref="C76:G76"/>
    <mergeCell ref="C77:G77"/>
    <mergeCell ref="C79:G79"/>
    <mergeCell ref="C80:G80"/>
    <mergeCell ref="C82:G82"/>
    <mergeCell ref="C84:G84"/>
    <mergeCell ref="C85:G85"/>
    <mergeCell ref="C115:G115"/>
    <mergeCell ref="C90:G90"/>
    <mergeCell ref="C92:G92"/>
    <mergeCell ref="C94:G94"/>
    <mergeCell ref="C98:G98"/>
    <mergeCell ref="C100:G100"/>
    <mergeCell ref="C102:G102"/>
    <mergeCell ref="C104:G104"/>
    <mergeCell ref="C106:G106"/>
    <mergeCell ref="C108:G108"/>
    <mergeCell ref="C110:G110"/>
    <mergeCell ref="C113:G113"/>
    <mergeCell ref="C149:G149"/>
    <mergeCell ref="C120:G120"/>
    <mergeCell ref="C122:G122"/>
    <mergeCell ref="C123:G123"/>
    <mergeCell ref="C126:G126"/>
    <mergeCell ref="C129:G129"/>
    <mergeCell ref="C132:G132"/>
    <mergeCell ref="C135:G135"/>
    <mergeCell ref="C137:G137"/>
    <mergeCell ref="C141:G141"/>
    <mergeCell ref="C144:G144"/>
    <mergeCell ref="C147:G147"/>
    <mergeCell ref="C173:G173"/>
    <mergeCell ref="C151:G151"/>
    <mergeCell ref="C153:G153"/>
    <mergeCell ref="C155:G155"/>
    <mergeCell ref="C157:G157"/>
    <mergeCell ref="C159:G159"/>
    <mergeCell ref="C161:G161"/>
    <mergeCell ref="C163:G163"/>
    <mergeCell ref="C165:G165"/>
    <mergeCell ref="C167:G167"/>
    <mergeCell ref="C169:G169"/>
    <mergeCell ref="C171:G171"/>
    <mergeCell ref="C189:G189"/>
    <mergeCell ref="C192:G192"/>
    <mergeCell ref="C194:G194"/>
    <mergeCell ref="C196:G196"/>
    <mergeCell ref="C175:G175"/>
    <mergeCell ref="C178:G178"/>
    <mergeCell ref="C179:G179"/>
    <mergeCell ref="C182:G182"/>
    <mergeCell ref="C184:G184"/>
    <mergeCell ref="C186:G18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91</v>
      </c>
      <c r="C3" s="253" t="s">
        <v>92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93</v>
      </c>
      <c r="C4" s="256" t="s">
        <v>92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126</v>
      </c>
      <c r="C8" s="181" t="s">
        <v>27</v>
      </c>
      <c r="D8" s="168"/>
      <c r="E8" s="169"/>
      <c r="F8" s="170"/>
      <c r="G8" s="170">
        <f>SUMIF(AG9:AG27,"&lt;&gt;NOR",G9:G27)</f>
        <v>0</v>
      </c>
      <c r="H8" s="170"/>
      <c r="I8" s="170">
        <f>SUM(I9:I27)</f>
        <v>0</v>
      </c>
      <c r="J8" s="170"/>
      <c r="K8" s="170">
        <f>SUM(K9:K27)</f>
        <v>0</v>
      </c>
      <c r="L8" s="170"/>
      <c r="M8" s="170">
        <f>SUM(M9:M27)</f>
        <v>0</v>
      </c>
      <c r="N8" s="170"/>
      <c r="O8" s="170">
        <f>SUM(O9:O27)</f>
        <v>0</v>
      </c>
      <c r="P8" s="170"/>
      <c r="Q8" s="170">
        <f>SUM(Q9:Q27)</f>
        <v>0</v>
      </c>
      <c r="R8" s="170"/>
      <c r="S8" s="170"/>
      <c r="T8" s="171"/>
      <c r="U8" s="165"/>
      <c r="V8" s="165">
        <f>SUM(V9:V27)</f>
        <v>0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1508</v>
      </c>
      <c r="C9" s="182" t="s">
        <v>1509</v>
      </c>
      <c r="D9" s="174" t="s">
        <v>234</v>
      </c>
      <c r="E9" s="175">
        <v>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/>
      <c r="S9" s="177" t="s">
        <v>235</v>
      </c>
      <c r="T9" s="178" t="s">
        <v>236</v>
      </c>
      <c r="U9" s="162">
        <v>0</v>
      </c>
      <c r="V9" s="162">
        <f>ROUND(E9*U9,2)</f>
        <v>0</v>
      </c>
      <c r="W9" s="162"/>
      <c r="X9" s="162" t="s">
        <v>332</v>
      </c>
      <c r="Y9" s="153"/>
      <c r="Z9" s="153"/>
      <c r="AA9" s="153"/>
      <c r="AB9" s="153"/>
      <c r="AC9" s="153"/>
      <c r="AD9" s="153"/>
      <c r="AE9" s="153"/>
      <c r="AF9" s="153"/>
      <c r="AG9" s="153" t="s">
        <v>333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60"/>
      <c r="B10" s="161"/>
      <c r="C10" s="248"/>
      <c r="D10" s="249"/>
      <c r="E10" s="249"/>
      <c r="F10" s="249"/>
      <c r="G10" s="249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166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72">
        <v>2</v>
      </c>
      <c r="B11" s="173" t="s">
        <v>1510</v>
      </c>
      <c r="C11" s="182" t="s">
        <v>1511</v>
      </c>
      <c r="D11" s="174" t="s">
        <v>234</v>
      </c>
      <c r="E11" s="175">
        <v>1</v>
      </c>
      <c r="F11" s="176"/>
      <c r="G11" s="177">
        <f>ROUND(E11*F11,2)</f>
        <v>0</v>
      </c>
      <c r="H11" s="176"/>
      <c r="I11" s="177">
        <f>ROUND(E11*H11,2)</f>
        <v>0</v>
      </c>
      <c r="J11" s="176"/>
      <c r="K11" s="177">
        <f>ROUND(E11*J11,2)</f>
        <v>0</v>
      </c>
      <c r="L11" s="177">
        <v>21</v>
      </c>
      <c r="M11" s="177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7"/>
      <c r="S11" s="177" t="s">
        <v>235</v>
      </c>
      <c r="T11" s="178" t="s">
        <v>236</v>
      </c>
      <c r="U11" s="162">
        <v>0</v>
      </c>
      <c r="V11" s="162">
        <f>ROUND(E11*U11,2)</f>
        <v>0</v>
      </c>
      <c r="W11" s="162"/>
      <c r="X11" s="162" t="s">
        <v>332</v>
      </c>
      <c r="Y11" s="153"/>
      <c r="Z11" s="153"/>
      <c r="AA11" s="153"/>
      <c r="AB11" s="153"/>
      <c r="AC11" s="153"/>
      <c r="AD11" s="153"/>
      <c r="AE11" s="153"/>
      <c r="AF11" s="153"/>
      <c r="AG11" s="153" t="s">
        <v>333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8"/>
      <c r="D12" s="249"/>
      <c r="E12" s="249"/>
      <c r="F12" s="249"/>
      <c r="G12" s="249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2">
        <v>3</v>
      </c>
      <c r="B13" s="173" t="s">
        <v>1512</v>
      </c>
      <c r="C13" s="182" t="s">
        <v>1513</v>
      </c>
      <c r="D13" s="174" t="s">
        <v>234</v>
      </c>
      <c r="E13" s="175">
        <v>1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/>
      <c r="S13" s="177" t="s">
        <v>235</v>
      </c>
      <c r="T13" s="178" t="s">
        <v>236</v>
      </c>
      <c r="U13" s="162">
        <v>0</v>
      </c>
      <c r="V13" s="162">
        <f>ROUND(E13*U13,2)</f>
        <v>0</v>
      </c>
      <c r="W13" s="162"/>
      <c r="X13" s="162" t="s">
        <v>332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333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248"/>
      <c r="D14" s="249"/>
      <c r="E14" s="249"/>
      <c r="F14" s="249"/>
      <c r="G14" s="249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166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72">
        <v>4</v>
      </c>
      <c r="B15" s="173" t="s">
        <v>1514</v>
      </c>
      <c r="C15" s="182" t="s">
        <v>1515</v>
      </c>
      <c r="D15" s="174" t="s">
        <v>234</v>
      </c>
      <c r="E15" s="175">
        <v>1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 t="s">
        <v>235</v>
      </c>
      <c r="T15" s="178" t="s">
        <v>236</v>
      </c>
      <c r="U15" s="162">
        <v>0</v>
      </c>
      <c r="V15" s="162">
        <f>ROUND(E15*U15,2)</f>
        <v>0</v>
      </c>
      <c r="W15" s="162"/>
      <c r="X15" s="162" t="s">
        <v>332</v>
      </c>
      <c r="Y15" s="153"/>
      <c r="Z15" s="153"/>
      <c r="AA15" s="153"/>
      <c r="AB15" s="153"/>
      <c r="AC15" s="153"/>
      <c r="AD15" s="153"/>
      <c r="AE15" s="153"/>
      <c r="AF15" s="153"/>
      <c r="AG15" s="153" t="s">
        <v>333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8"/>
      <c r="D16" s="249"/>
      <c r="E16" s="249"/>
      <c r="F16" s="249"/>
      <c r="G16" s="249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2">
        <v>5</v>
      </c>
      <c r="B17" s="173" t="s">
        <v>1516</v>
      </c>
      <c r="C17" s="182" t="s">
        <v>1517</v>
      </c>
      <c r="D17" s="174" t="s">
        <v>1518</v>
      </c>
      <c r="E17" s="175">
        <v>1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/>
      <c r="S17" s="177" t="s">
        <v>160</v>
      </c>
      <c r="T17" s="178" t="s">
        <v>236</v>
      </c>
      <c r="U17" s="162">
        <v>0</v>
      </c>
      <c r="V17" s="162">
        <f>ROUND(E17*U17,2)</f>
        <v>0</v>
      </c>
      <c r="W17" s="162"/>
      <c r="X17" s="162" t="s">
        <v>91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1519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248"/>
      <c r="D18" s="249"/>
      <c r="E18" s="249"/>
      <c r="F18" s="249"/>
      <c r="G18" s="249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166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2">
        <v>6</v>
      </c>
      <c r="B19" s="173" t="s">
        <v>1520</v>
      </c>
      <c r="C19" s="182" t="s">
        <v>1521</v>
      </c>
      <c r="D19" s="174" t="s">
        <v>1518</v>
      </c>
      <c r="E19" s="175">
        <v>1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7">
        <v>0</v>
      </c>
      <c r="O19" s="177">
        <f>ROUND(E19*N19,2)</f>
        <v>0</v>
      </c>
      <c r="P19" s="177">
        <v>0</v>
      </c>
      <c r="Q19" s="177">
        <f>ROUND(E19*P19,2)</f>
        <v>0</v>
      </c>
      <c r="R19" s="177"/>
      <c r="S19" s="177" t="s">
        <v>160</v>
      </c>
      <c r="T19" s="178" t="s">
        <v>236</v>
      </c>
      <c r="U19" s="162">
        <v>0</v>
      </c>
      <c r="V19" s="162">
        <f>ROUND(E19*U19,2)</f>
        <v>0</v>
      </c>
      <c r="W19" s="162"/>
      <c r="X19" s="162" t="s">
        <v>91</v>
      </c>
      <c r="Y19" s="153"/>
      <c r="Z19" s="153"/>
      <c r="AA19" s="153"/>
      <c r="AB19" s="153"/>
      <c r="AC19" s="153"/>
      <c r="AD19" s="153"/>
      <c r="AE19" s="153"/>
      <c r="AF19" s="153"/>
      <c r="AG19" s="153" t="s">
        <v>1519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248"/>
      <c r="D20" s="249"/>
      <c r="E20" s="249"/>
      <c r="F20" s="249"/>
      <c r="G20" s="249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166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72">
        <v>7</v>
      </c>
      <c r="B21" s="173" t="s">
        <v>1522</v>
      </c>
      <c r="C21" s="182" t="s">
        <v>1523</v>
      </c>
      <c r="D21" s="174" t="s">
        <v>1518</v>
      </c>
      <c r="E21" s="175">
        <v>1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77">
        <v>0</v>
      </c>
      <c r="O21" s="177">
        <f>ROUND(E21*N21,2)</f>
        <v>0</v>
      </c>
      <c r="P21" s="177">
        <v>0</v>
      </c>
      <c r="Q21" s="177">
        <f>ROUND(E21*P21,2)</f>
        <v>0</v>
      </c>
      <c r="R21" s="177"/>
      <c r="S21" s="177" t="s">
        <v>160</v>
      </c>
      <c r="T21" s="178" t="s">
        <v>236</v>
      </c>
      <c r="U21" s="162">
        <v>0</v>
      </c>
      <c r="V21" s="162">
        <f>ROUND(E21*U21,2)</f>
        <v>0</v>
      </c>
      <c r="W21" s="162"/>
      <c r="X21" s="162" t="s">
        <v>91</v>
      </c>
      <c r="Y21" s="153"/>
      <c r="Z21" s="153"/>
      <c r="AA21" s="153"/>
      <c r="AB21" s="153"/>
      <c r="AC21" s="153"/>
      <c r="AD21" s="153"/>
      <c r="AE21" s="153"/>
      <c r="AF21" s="153"/>
      <c r="AG21" s="153" t="s">
        <v>1519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248"/>
      <c r="D22" s="249"/>
      <c r="E22" s="249"/>
      <c r="F22" s="249"/>
      <c r="G22" s="249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166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2">
        <v>8</v>
      </c>
      <c r="B23" s="173" t="s">
        <v>1524</v>
      </c>
      <c r="C23" s="182" t="s">
        <v>1525</v>
      </c>
      <c r="D23" s="174" t="s">
        <v>1518</v>
      </c>
      <c r="E23" s="175">
        <v>1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/>
      <c r="S23" s="177" t="s">
        <v>160</v>
      </c>
      <c r="T23" s="178" t="s">
        <v>236</v>
      </c>
      <c r="U23" s="162">
        <v>0</v>
      </c>
      <c r="V23" s="162">
        <f>ROUND(E23*U23,2)</f>
        <v>0</v>
      </c>
      <c r="W23" s="162"/>
      <c r="X23" s="162" t="s">
        <v>91</v>
      </c>
      <c r="Y23" s="153"/>
      <c r="Z23" s="153"/>
      <c r="AA23" s="153"/>
      <c r="AB23" s="153"/>
      <c r="AC23" s="153"/>
      <c r="AD23" s="153"/>
      <c r="AE23" s="153"/>
      <c r="AF23" s="153"/>
      <c r="AG23" s="153" t="s">
        <v>1519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248"/>
      <c r="D24" s="249"/>
      <c r="E24" s="249"/>
      <c r="F24" s="249"/>
      <c r="G24" s="249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166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72">
        <v>9</v>
      </c>
      <c r="B25" s="173" t="s">
        <v>1526</v>
      </c>
      <c r="C25" s="182" t="s">
        <v>1527</v>
      </c>
      <c r="D25" s="174" t="s">
        <v>234</v>
      </c>
      <c r="E25" s="175">
        <v>1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/>
      <c r="S25" s="177" t="s">
        <v>235</v>
      </c>
      <c r="T25" s="178" t="s">
        <v>236</v>
      </c>
      <c r="U25" s="162">
        <v>0</v>
      </c>
      <c r="V25" s="162">
        <f>ROUND(E25*U25,2)</f>
        <v>0</v>
      </c>
      <c r="W25" s="162"/>
      <c r="X25" s="162" t="s">
        <v>91</v>
      </c>
      <c r="Y25" s="153"/>
      <c r="Z25" s="153"/>
      <c r="AA25" s="153"/>
      <c r="AB25" s="153"/>
      <c r="AC25" s="153"/>
      <c r="AD25" s="153"/>
      <c r="AE25" s="153"/>
      <c r="AF25" s="153"/>
      <c r="AG25" s="153" t="s">
        <v>1519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250" t="s">
        <v>1528</v>
      </c>
      <c r="D26" s="251"/>
      <c r="E26" s="251"/>
      <c r="F26" s="251"/>
      <c r="G26" s="25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173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244"/>
      <c r="D27" s="245"/>
      <c r="E27" s="245"/>
      <c r="F27" s="245"/>
      <c r="G27" s="245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166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x14ac:dyDescent="0.2">
      <c r="A28" s="166" t="s">
        <v>154</v>
      </c>
      <c r="B28" s="167" t="s">
        <v>127</v>
      </c>
      <c r="C28" s="181" t="s">
        <v>28</v>
      </c>
      <c r="D28" s="168"/>
      <c r="E28" s="169"/>
      <c r="F28" s="170"/>
      <c r="G28" s="170">
        <f>SUMIF(AG29:AG52,"&lt;&gt;NOR",G29:G52)</f>
        <v>0</v>
      </c>
      <c r="H28" s="170"/>
      <c r="I28" s="170">
        <f>SUM(I29:I52)</f>
        <v>0</v>
      </c>
      <c r="J28" s="170"/>
      <c r="K28" s="170">
        <f>SUM(K29:K52)</f>
        <v>0</v>
      </c>
      <c r="L28" s="170"/>
      <c r="M28" s="170">
        <f>SUM(M29:M52)</f>
        <v>0</v>
      </c>
      <c r="N28" s="170"/>
      <c r="O28" s="170">
        <f>SUM(O29:O52)</f>
        <v>0</v>
      </c>
      <c r="P28" s="170"/>
      <c r="Q28" s="170">
        <f>SUM(Q29:Q52)</f>
        <v>0</v>
      </c>
      <c r="R28" s="170"/>
      <c r="S28" s="170"/>
      <c r="T28" s="171"/>
      <c r="U28" s="165"/>
      <c r="V28" s="165">
        <f>SUM(V29:V52)</f>
        <v>10</v>
      </c>
      <c r="W28" s="165"/>
      <c r="X28" s="165"/>
      <c r="AG28" t="s">
        <v>155</v>
      </c>
    </row>
    <row r="29" spans="1:60" outlineLevel="1" x14ac:dyDescent="0.2">
      <c r="A29" s="172">
        <v>10</v>
      </c>
      <c r="B29" s="173" t="s">
        <v>1330</v>
      </c>
      <c r="C29" s="182" t="s">
        <v>647</v>
      </c>
      <c r="D29" s="174" t="s">
        <v>1518</v>
      </c>
      <c r="E29" s="175">
        <v>10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7"/>
      <c r="S29" s="177" t="s">
        <v>160</v>
      </c>
      <c r="T29" s="178" t="s">
        <v>236</v>
      </c>
      <c r="U29" s="162">
        <v>1</v>
      </c>
      <c r="V29" s="162">
        <f>ROUND(E29*U29,2)</f>
        <v>10</v>
      </c>
      <c r="W29" s="162"/>
      <c r="X29" s="162" t="s">
        <v>162</v>
      </c>
      <c r="Y29" s="153"/>
      <c r="Z29" s="153"/>
      <c r="AA29" s="153"/>
      <c r="AB29" s="153"/>
      <c r="AC29" s="153"/>
      <c r="AD29" s="153"/>
      <c r="AE29" s="153"/>
      <c r="AF29" s="153"/>
      <c r="AG29" s="153" t="s">
        <v>1529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248"/>
      <c r="D30" s="249"/>
      <c r="E30" s="249"/>
      <c r="F30" s="249"/>
      <c r="G30" s="249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166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72">
        <v>11</v>
      </c>
      <c r="B31" s="173" t="s">
        <v>1530</v>
      </c>
      <c r="C31" s="182" t="s">
        <v>1531</v>
      </c>
      <c r="D31" s="174" t="s">
        <v>244</v>
      </c>
      <c r="E31" s="175">
        <v>1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7">
        <v>0</v>
      </c>
      <c r="O31" s="177">
        <f>ROUND(E31*N31,2)</f>
        <v>0</v>
      </c>
      <c r="P31" s="177">
        <v>0</v>
      </c>
      <c r="Q31" s="177">
        <f>ROUND(E31*P31,2)</f>
        <v>0</v>
      </c>
      <c r="R31" s="177"/>
      <c r="S31" s="177" t="s">
        <v>235</v>
      </c>
      <c r="T31" s="178" t="s">
        <v>236</v>
      </c>
      <c r="U31" s="162">
        <v>0</v>
      </c>
      <c r="V31" s="162">
        <f>ROUND(E31*U31,2)</f>
        <v>0</v>
      </c>
      <c r="W31" s="162"/>
      <c r="X31" s="162" t="s">
        <v>162</v>
      </c>
      <c r="Y31" s="153"/>
      <c r="Z31" s="153"/>
      <c r="AA31" s="153"/>
      <c r="AB31" s="153"/>
      <c r="AC31" s="153"/>
      <c r="AD31" s="153"/>
      <c r="AE31" s="153"/>
      <c r="AF31" s="153"/>
      <c r="AG31" s="153" t="s">
        <v>163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248"/>
      <c r="D32" s="249"/>
      <c r="E32" s="249"/>
      <c r="F32" s="249"/>
      <c r="G32" s="249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166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22.5" outlineLevel="1" x14ac:dyDescent="0.2">
      <c r="A33" s="172">
        <v>12</v>
      </c>
      <c r="B33" s="173" t="s">
        <v>1532</v>
      </c>
      <c r="C33" s="182" t="s">
        <v>1533</v>
      </c>
      <c r="D33" s="174" t="s">
        <v>244</v>
      </c>
      <c r="E33" s="175">
        <v>1</v>
      </c>
      <c r="F33" s="176"/>
      <c r="G33" s="177">
        <f>ROUND(E33*F33,2)</f>
        <v>0</v>
      </c>
      <c r="H33" s="176"/>
      <c r="I33" s="177">
        <f>ROUND(E33*H33,2)</f>
        <v>0</v>
      </c>
      <c r="J33" s="176"/>
      <c r="K33" s="177">
        <f>ROUND(E33*J33,2)</f>
        <v>0</v>
      </c>
      <c r="L33" s="177">
        <v>21</v>
      </c>
      <c r="M33" s="177">
        <f>G33*(1+L33/100)</f>
        <v>0</v>
      </c>
      <c r="N33" s="177">
        <v>0</v>
      </c>
      <c r="O33" s="177">
        <f>ROUND(E33*N33,2)</f>
        <v>0</v>
      </c>
      <c r="P33" s="177">
        <v>0</v>
      </c>
      <c r="Q33" s="177">
        <f>ROUND(E33*P33,2)</f>
        <v>0</v>
      </c>
      <c r="R33" s="177"/>
      <c r="S33" s="177" t="s">
        <v>235</v>
      </c>
      <c r="T33" s="178" t="s">
        <v>236</v>
      </c>
      <c r="U33" s="162">
        <v>0</v>
      </c>
      <c r="V33" s="162">
        <f>ROUND(E33*U33,2)</f>
        <v>0</v>
      </c>
      <c r="W33" s="162"/>
      <c r="X33" s="162" t="s">
        <v>162</v>
      </c>
      <c r="Y33" s="153"/>
      <c r="Z33" s="153"/>
      <c r="AA33" s="153"/>
      <c r="AB33" s="153"/>
      <c r="AC33" s="153"/>
      <c r="AD33" s="153"/>
      <c r="AE33" s="153"/>
      <c r="AF33" s="153"/>
      <c r="AG33" s="153" t="s">
        <v>163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248"/>
      <c r="D34" s="249"/>
      <c r="E34" s="249"/>
      <c r="F34" s="249"/>
      <c r="G34" s="249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166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72">
        <v>13</v>
      </c>
      <c r="B35" s="173" t="s">
        <v>1534</v>
      </c>
      <c r="C35" s="182" t="s">
        <v>1535</v>
      </c>
      <c r="D35" s="174" t="s">
        <v>244</v>
      </c>
      <c r="E35" s="175">
        <v>1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7"/>
      <c r="S35" s="177" t="s">
        <v>235</v>
      </c>
      <c r="T35" s="178" t="s">
        <v>236</v>
      </c>
      <c r="U35" s="162">
        <v>0</v>
      </c>
      <c r="V35" s="162">
        <f>ROUND(E35*U35,2)</f>
        <v>0</v>
      </c>
      <c r="W35" s="162"/>
      <c r="X35" s="162" t="s">
        <v>162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163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248"/>
      <c r="D36" s="249"/>
      <c r="E36" s="249"/>
      <c r="F36" s="249"/>
      <c r="G36" s="249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166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72">
        <v>14</v>
      </c>
      <c r="B37" s="173" t="s">
        <v>1536</v>
      </c>
      <c r="C37" s="182" t="s">
        <v>1537</v>
      </c>
      <c r="D37" s="174" t="s">
        <v>244</v>
      </c>
      <c r="E37" s="175">
        <v>1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7"/>
      <c r="S37" s="177" t="s">
        <v>235</v>
      </c>
      <c r="T37" s="178" t="s">
        <v>236</v>
      </c>
      <c r="U37" s="162">
        <v>0</v>
      </c>
      <c r="V37" s="162">
        <f>ROUND(E37*U37,2)</f>
        <v>0</v>
      </c>
      <c r="W37" s="162"/>
      <c r="X37" s="162" t="s">
        <v>162</v>
      </c>
      <c r="Y37" s="153"/>
      <c r="Z37" s="153"/>
      <c r="AA37" s="153"/>
      <c r="AB37" s="153"/>
      <c r="AC37" s="153"/>
      <c r="AD37" s="153"/>
      <c r="AE37" s="153"/>
      <c r="AF37" s="153"/>
      <c r="AG37" s="153" t="s">
        <v>163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248"/>
      <c r="D38" s="249"/>
      <c r="E38" s="249"/>
      <c r="F38" s="249"/>
      <c r="G38" s="249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166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72">
        <v>15</v>
      </c>
      <c r="B39" s="173" t="s">
        <v>1538</v>
      </c>
      <c r="C39" s="182" t="s">
        <v>1539</v>
      </c>
      <c r="D39" s="174" t="s">
        <v>1518</v>
      </c>
      <c r="E39" s="175">
        <v>1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7"/>
      <c r="S39" s="177" t="s">
        <v>160</v>
      </c>
      <c r="T39" s="178" t="s">
        <v>236</v>
      </c>
      <c r="U39" s="162">
        <v>0</v>
      </c>
      <c r="V39" s="162">
        <f>ROUND(E39*U39,2)</f>
        <v>0</v>
      </c>
      <c r="W39" s="162"/>
      <c r="X39" s="162" t="s">
        <v>91</v>
      </c>
      <c r="Y39" s="153"/>
      <c r="Z39" s="153"/>
      <c r="AA39" s="153"/>
      <c r="AB39" s="153"/>
      <c r="AC39" s="153"/>
      <c r="AD39" s="153"/>
      <c r="AE39" s="153"/>
      <c r="AF39" s="153"/>
      <c r="AG39" s="153" t="s">
        <v>1519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248"/>
      <c r="D40" s="249"/>
      <c r="E40" s="249"/>
      <c r="F40" s="249"/>
      <c r="G40" s="249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166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72">
        <v>16</v>
      </c>
      <c r="B41" s="173" t="s">
        <v>1540</v>
      </c>
      <c r="C41" s="182" t="s">
        <v>1541</v>
      </c>
      <c r="D41" s="174" t="s">
        <v>1518</v>
      </c>
      <c r="E41" s="175">
        <v>1</v>
      </c>
      <c r="F41" s="176"/>
      <c r="G41" s="177">
        <f>ROUND(E41*F41,2)</f>
        <v>0</v>
      </c>
      <c r="H41" s="176"/>
      <c r="I41" s="177">
        <f>ROUND(E41*H41,2)</f>
        <v>0</v>
      </c>
      <c r="J41" s="176"/>
      <c r="K41" s="177">
        <f>ROUND(E41*J41,2)</f>
        <v>0</v>
      </c>
      <c r="L41" s="177">
        <v>21</v>
      </c>
      <c r="M41" s="177">
        <f>G41*(1+L41/100)</f>
        <v>0</v>
      </c>
      <c r="N41" s="177">
        <v>0</v>
      </c>
      <c r="O41" s="177">
        <f>ROUND(E41*N41,2)</f>
        <v>0</v>
      </c>
      <c r="P41" s="177">
        <v>0</v>
      </c>
      <c r="Q41" s="177">
        <f>ROUND(E41*P41,2)</f>
        <v>0</v>
      </c>
      <c r="R41" s="177"/>
      <c r="S41" s="177" t="s">
        <v>160</v>
      </c>
      <c r="T41" s="178" t="s">
        <v>236</v>
      </c>
      <c r="U41" s="162">
        <v>0</v>
      </c>
      <c r="V41" s="162">
        <f>ROUND(E41*U41,2)</f>
        <v>0</v>
      </c>
      <c r="W41" s="162"/>
      <c r="X41" s="162" t="s">
        <v>91</v>
      </c>
      <c r="Y41" s="153"/>
      <c r="Z41" s="153"/>
      <c r="AA41" s="153"/>
      <c r="AB41" s="153"/>
      <c r="AC41" s="153"/>
      <c r="AD41" s="153"/>
      <c r="AE41" s="153"/>
      <c r="AF41" s="153"/>
      <c r="AG41" s="153" t="s">
        <v>1519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248"/>
      <c r="D42" s="249"/>
      <c r="E42" s="249"/>
      <c r="F42" s="249"/>
      <c r="G42" s="249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166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72">
        <v>17</v>
      </c>
      <c r="B43" s="173" t="s">
        <v>1542</v>
      </c>
      <c r="C43" s="182" t="s">
        <v>1543</v>
      </c>
      <c r="D43" s="174" t="s">
        <v>1518</v>
      </c>
      <c r="E43" s="175">
        <v>1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7"/>
      <c r="S43" s="177" t="s">
        <v>160</v>
      </c>
      <c r="T43" s="178" t="s">
        <v>236</v>
      </c>
      <c r="U43" s="162">
        <v>0</v>
      </c>
      <c r="V43" s="162">
        <f>ROUND(E43*U43,2)</f>
        <v>0</v>
      </c>
      <c r="W43" s="162"/>
      <c r="X43" s="162" t="s">
        <v>91</v>
      </c>
      <c r="Y43" s="153"/>
      <c r="Z43" s="153"/>
      <c r="AA43" s="153"/>
      <c r="AB43" s="153"/>
      <c r="AC43" s="153"/>
      <c r="AD43" s="153"/>
      <c r="AE43" s="153"/>
      <c r="AF43" s="153"/>
      <c r="AG43" s="153" t="s">
        <v>1519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248"/>
      <c r="D44" s="249"/>
      <c r="E44" s="249"/>
      <c r="F44" s="249"/>
      <c r="G44" s="249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166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72">
        <v>18</v>
      </c>
      <c r="B45" s="173" t="s">
        <v>1544</v>
      </c>
      <c r="C45" s="182" t="s">
        <v>1545</v>
      </c>
      <c r="D45" s="174" t="s">
        <v>1518</v>
      </c>
      <c r="E45" s="175">
        <v>1</v>
      </c>
      <c r="F45" s="176"/>
      <c r="G45" s="177">
        <f>ROUND(E45*F45,2)</f>
        <v>0</v>
      </c>
      <c r="H45" s="176"/>
      <c r="I45" s="177">
        <f>ROUND(E45*H45,2)</f>
        <v>0</v>
      </c>
      <c r="J45" s="176"/>
      <c r="K45" s="177">
        <f>ROUND(E45*J45,2)</f>
        <v>0</v>
      </c>
      <c r="L45" s="177">
        <v>21</v>
      </c>
      <c r="M45" s="177">
        <f>G45*(1+L45/100)</f>
        <v>0</v>
      </c>
      <c r="N45" s="177">
        <v>0</v>
      </c>
      <c r="O45" s="177">
        <f>ROUND(E45*N45,2)</f>
        <v>0</v>
      </c>
      <c r="P45" s="177">
        <v>0</v>
      </c>
      <c r="Q45" s="177">
        <f>ROUND(E45*P45,2)</f>
        <v>0</v>
      </c>
      <c r="R45" s="177"/>
      <c r="S45" s="177" t="s">
        <v>160</v>
      </c>
      <c r="T45" s="178" t="s">
        <v>236</v>
      </c>
      <c r="U45" s="162">
        <v>0</v>
      </c>
      <c r="V45" s="162">
        <f>ROUND(E45*U45,2)</f>
        <v>0</v>
      </c>
      <c r="W45" s="162"/>
      <c r="X45" s="162" t="s">
        <v>91</v>
      </c>
      <c r="Y45" s="153"/>
      <c r="Z45" s="153"/>
      <c r="AA45" s="153"/>
      <c r="AB45" s="153"/>
      <c r="AC45" s="153"/>
      <c r="AD45" s="153"/>
      <c r="AE45" s="153"/>
      <c r="AF45" s="153"/>
      <c r="AG45" s="153" t="s">
        <v>1519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248"/>
      <c r="D46" s="249"/>
      <c r="E46" s="249"/>
      <c r="F46" s="249"/>
      <c r="G46" s="249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166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72">
        <v>19</v>
      </c>
      <c r="B47" s="173" t="s">
        <v>1546</v>
      </c>
      <c r="C47" s="182" t="s">
        <v>1547</v>
      </c>
      <c r="D47" s="174" t="s">
        <v>1518</v>
      </c>
      <c r="E47" s="175">
        <v>1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/>
      <c r="S47" s="177" t="s">
        <v>160</v>
      </c>
      <c r="T47" s="178" t="s">
        <v>236</v>
      </c>
      <c r="U47" s="162">
        <v>0</v>
      </c>
      <c r="V47" s="162">
        <f>ROUND(E47*U47,2)</f>
        <v>0</v>
      </c>
      <c r="W47" s="162"/>
      <c r="X47" s="162" t="s">
        <v>91</v>
      </c>
      <c r="Y47" s="153"/>
      <c r="Z47" s="153"/>
      <c r="AA47" s="153"/>
      <c r="AB47" s="153"/>
      <c r="AC47" s="153"/>
      <c r="AD47" s="153"/>
      <c r="AE47" s="153"/>
      <c r="AF47" s="153"/>
      <c r="AG47" s="153" t="s">
        <v>1519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248"/>
      <c r="D48" s="249"/>
      <c r="E48" s="249"/>
      <c r="F48" s="249"/>
      <c r="G48" s="249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166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72">
        <v>20</v>
      </c>
      <c r="B49" s="173" t="s">
        <v>1548</v>
      </c>
      <c r="C49" s="182" t="s">
        <v>1549</v>
      </c>
      <c r="D49" s="174" t="s">
        <v>1518</v>
      </c>
      <c r="E49" s="175">
        <v>1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7"/>
      <c r="S49" s="177" t="s">
        <v>160</v>
      </c>
      <c r="T49" s="178" t="s">
        <v>236</v>
      </c>
      <c r="U49" s="162">
        <v>0</v>
      </c>
      <c r="V49" s="162">
        <f>ROUND(E49*U49,2)</f>
        <v>0</v>
      </c>
      <c r="W49" s="162"/>
      <c r="X49" s="162" t="s">
        <v>91</v>
      </c>
      <c r="Y49" s="153"/>
      <c r="Z49" s="153"/>
      <c r="AA49" s="153"/>
      <c r="AB49" s="153"/>
      <c r="AC49" s="153"/>
      <c r="AD49" s="153"/>
      <c r="AE49" s="153"/>
      <c r="AF49" s="153"/>
      <c r="AG49" s="153" t="s">
        <v>1519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8"/>
      <c r="D50" s="249"/>
      <c r="E50" s="249"/>
      <c r="F50" s="249"/>
      <c r="G50" s="249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166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72">
        <v>21</v>
      </c>
      <c r="B51" s="173" t="s">
        <v>1550</v>
      </c>
      <c r="C51" s="182" t="s">
        <v>1551</v>
      </c>
      <c r="D51" s="174" t="s">
        <v>1518</v>
      </c>
      <c r="E51" s="175">
        <v>1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7"/>
      <c r="S51" s="177" t="s">
        <v>160</v>
      </c>
      <c r="T51" s="178" t="s">
        <v>236</v>
      </c>
      <c r="U51" s="162">
        <v>0</v>
      </c>
      <c r="V51" s="162">
        <f>ROUND(E51*U51,2)</f>
        <v>0</v>
      </c>
      <c r="W51" s="162"/>
      <c r="X51" s="162" t="s">
        <v>91</v>
      </c>
      <c r="Y51" s="153"/>
      <c r="Z51" s="153"/>
      <c r="AA51" s="153"/>
      <c r="AB51" s="153"/>
      <c r="AC51" s="153"/>
      <c r="AD51" s="153"/>
      <c r="AE51" s="153"/>
      <c r="AF51" s="153"/>
      <c r="AG51" s="153" t="s">
        <v>1519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248"/>
      <c r="D52" s="249"/>
      <c r="E52" s="249"/>
      <c r="F52" s="249"/>
      <c r="G52" s="249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166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x14ac:dyDescent="0.2">
      <c r="A53" s="3"/>
      <c r="B53" s="4"/>
      <c r="C53" s="184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E53">
        <v>15</v>
      </c>
      <c r="AF53">
        <v>21</v>
      </c>
      <c r="AG53" t="s">
        <v>141</v>
      </c>
    </row>
    <row r="54" spans="1:60" x14ac:dyDescent="0.2">
      <c r="A54" s="156"/>
      <c r="B54" s="157" t="s">
        <v>29</v>
      </c>
      <c r="C54" s="185"/>
      <c r="D54" s="158"/>
      <c r="E54" s="159"/>
      <c r="F54" s="159"/>
      <c r="G54" s="180">
        <f>G8+G28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f>SUMIF(L7:L52,AE53,G7:G52)</f>
        <v>0</v>
      </c>
      <c r="AF54">
        <f>SUMIF(L7:L52,AF53,G7:G52)</f>
        <v>0</v>
      </c>
      <c r="AG54" t="s">
        <v>265</v>
      </c>
    </row>
    <row r="55" spans="1:60" x14ac:dyDescent="0.2">
      <c r="C55" s="186"/>
      <c r="D55" s="10"/>
      <c r="AG55" t="s">
        <v>266</v>
      </c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26">
    <mergeCell ref="C12:G12"/>
    <mergeCell ref="A1:G1"/>
    <mergeCell ref="C2:G2"/>
    <mergeCell ref="C3:G3"/>
    <mergeCell ref="C4:G4"/>
    <mergeCell ref="C10:G10"/>
    <mergeCell ref="C36:G36"/>
    <mergeCell ref="C14:G14"/>
    <mergeCell ref="C16:G16"/>
    <mergeCell ref="C18:G18"/>
    <mergeCell ref="C20:G20"/>
    <mergeCell ref="C22:G22"/>
    <mergeCell ref="C24:G24"/>
    <mergeCell ref="C26:G26"/>
    <mergeCell ref="C27:G27"/>
    <mergeCell ref="C30:G30"/>
    <mergeCell ref="C32:G32"/>
    <mergeCell ref="C34:G34"/>
    <mergeCell ref="C50:G50"/>
    <mergeCell ref="C52:G52"/>
    <mergeCell ref="C38:G38"/>
    <mergeCell ref="C40:G40"/>
    <mergeCell ref="C42:G42"/>
    <mergeCell ref="C44:G44"/>
    <mergeCell ref="C46:G46"/>
    <mergeCell ref="C48:G4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8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1" t="s">
        <v>41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 x14ac:dyDescent="0.2">
      <c r="A2" s="2"/>
      <c r="B2" s="76" t="s">
        <v>22</v>
      </c>
      <c r="C2" s="77"/>
      <c r="D2" s="78" t="s">
        <v>43</v>
      </c>
      <c r="E2" s="227" t="s">
        <v>44</v>
      </c>
      <c r="F2" s="228"/>
      <c r="G2" s="228"/>
      <c r="H2" s="228"/>
      <c r="I2" s="228"/>
      <c r="J2" s="229"/>
      <c r="O2" s="1"/>
    </row>
    <row r="3" spans="1:15" ht="27" hidden="1" customHeight="1" x14ac:dyDescent="0.2">
      <c r="A3" s="2"/>
      <c r="B3" s="79"/>
      <c r="C3" s="77"/>
      <c r="D3" s="80"/>
      <c r="E3" s="230"/>
      <c r="F3" s="231"/>
      <c r="G3" s="231"/>
      <c r="H3" s="231"/>
      <c r="I3" s="231"/>
      <c r="J3" s="232"/>
    </row>
    <row r="4" spans="1:15" ht="23.25" customHeight="1" x14ac:dyDescent="0.2">
      <c r="A4" s="2"/>
      <c r="B4" s="81"/>
      <c r="C4" s="82"/>
      <c r="D4" s="83"/>
      <c r="E4" s="211"/>
      <c r="F4" s="211"/>
      <c r="G4" s="211"/>
      <c r="H4" s="211"/>
      <c r="I4" s="211"/>
      <c r="J4" s="212"/>
    </row>
    <row r="5" spans="1:15" ht="24" customHeight="1" x14ac:dyDescent="0.2">
      <c r="A5" s="2"/>
      <c r="B5" s="31" t="s">
        <v>42</v>
      </c>
      <c r="D5" s="215" t="s">
        <v>45</v>
      </c>
      <c r="E5" s="216"/>
      <c r="F5" s="216"/>
      <c r="G5" s="216"/>
      <c r="H5" s="18" t="s">
        <v>40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17" t="s">
        <v>46</v>
      </c>
      <c r="E6" s="218"/>
      <c r="F6" s="218"/>
      <c r="G6" s="218"/>
      <c r="H6" s="18" t="s">
        <v>34</v>
      </c>
      <c r="I6" s="85" t="s">
        <v>50</v>
      </c>
      <c r="J6" s="8"/>
    </row>
    <row r="7" spans="1:15" ht="15.75" customHeight="1" x14ac:dyDescent="0.2">
      <c r="A7" s="2"/>
      <c r="B7" s="29"/>
      <c r="C7" s="56"/>
      <c r="D7" s="84" t="s">
        <v>48</v>
      </c>
      <c r="E7" s="219" t="s">
        <v>47</v>
      </c>
      <c r="F7" s="220"/>
      <c r="G7" s="22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4"/>
      <c r="E11" s="234"/>
      <c r="F11" s="234"/>
      <c r="G11" s="234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10"/>
      <c r="E12" s="210"/>
      <c r="F12" s="210"/>
      <c r="G12" s="210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13"/>
      <c r="F13" s="214"/>
      <c r="G13" s="21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3"/>
      <c r="F15" s="233"/>
      <c r="G15" s="235"/>
      <c r="H15" s="235"/>
      <c r="I15" s="235" t="s">
        <v>29</v>
      </c>
      <c r="J15" s="236"/>
    </row>
    <row r="16" spans="1:15" ht="23.25" customHeight="1" x14ac:dyDescent="0.2">
      <c r="A16" s="144" t="s">
        <v>24</v>
      </c>
      <c r="B16" s="38" t="s">
        <v>24</v>
      </c>
      <c r="C16" s="62"/>
      <c r="D16" s="63"/>
      <c r="E16" s="199"/>
      <c r="F16" s="200"/>
      <c r="G16" s="199"/>
      <c r="H16" s="200"/>
      <c r="I16" s="199">
        <f>SUMIF(F69:F84,A16,I69:I84)+SUMIF(F69:F84,"PSU",I69:I84)</f>
        <v>0</v>
      </c>
      <c r="J16" s="201"/>
    </row>
    <row r="17" spans="1:10" ht="23.25" customHeight="1" x14ac:dyDescent="0.2">
      <c r="A17" s="144" t="s">
        <v>25</v>
      </c>
      <c r="B17" s="38" t="s">
        <v>25</v>
      </c>
      <c r="C17" s="62"/>
      <c r="D17" s="63"/>
      <c r="E17" s="199"/>
      <c r="F17" s="200"/>
      <c r="G17" s="199"/>
      <c r="H17" s="200"/>
      <c r="I17" s="199">
        <f>SUMIF(F69:F84,A17,I69:I84)</f>
        <v>0</v>
      </c>
      <c r="J17" s="201"/>
    </row>
    <row r="18" spans="1:10" ht="23.25" customHeight="1" x14ac:dyDescent="0.2">
      <c r="A18" s="144" t="s">
        <v>26</v>
      </c>
      <c r="B18" s="38" t="s">
        <v>26</v>
      </c>
      <c r="C18" s="62"/>
      <c r="D18" s="63"/>
      <c r="E18" s="199"/>
      <c r="F18" s="200"/>
      <c r="G18" s="199"/>
      <c r="H18" s="200"/>
      <c r="I18" s="199">
        <f>SUMIF(F69:F84,A18,I69:I84)</f>
        <v>0</v>
      </c>
      <c r="J18" s="201"/>
    </row>
    <row r="19" spans="1:10" ht="23.25" customHeight="1" x14ac:dyDescent="0.2">
      <c r="A19" s="144" t="s">
        <v>126</v>
      </c>
      <c r="B19" s="38" t="s">
        <v>27</v>
      </c>
      <c r="C19" s="62"/>
      <c r="D19" s="63"/>
      <c r="E19" s="199"/>
      <c r="F19" s="200"/>
      <c r="G19" s="199"/>
      <c r="H19" s="200"/>
      <c r="I19" s="199">
        <f>SUMIF(F69:F84,A19,I69:I84)</f>
        <v>0</v>
      </c>
      <c r="J19" s="201"/>
    </row>
    <row r="20" spans="1:10" ht="23.25" customHeight="1" x14ac:dyDescent="0.2">
      <c r="A20" s="144" t="s">
        <v>127</v>
      </c>
      <c r="B20" s="38" t="s">
        <v>28</v>
      </c>
      <c r="C20" s="62"/>
      <c r="D20" s="63"/>
      <c r="E20" s="199"/>
      <c r="F20" s="200"/>
      <c r="G20" s="199"/>
      <c r="H20" s="200"/>
      <c r="I20" s="199">
        <f>SUMIF(F69:F84,A20,I69:I84)</f>
        <v>0</v>
      </c>
      <c r="J20" s="201"/>
    </row>
    <row r="21" spans="1:10" ht="23.25" customHeight="1" x14ac:dyDescent="0.2">
      <c r="A21" s="2"/>
      <c r="B21" s="48" t="s">
        <v>29</v>
      </c>
      <c r="C21" s="64"/>
      <c r="D21" s="65"/>
      <c r="E21" s="202"/>
      <c r="F21" s="237"/>
      <c r="G21" s="202"/>
      <c r="H21" s="237"/>
      <c r="I21" s="202">
        <f>SUM(I16:J20)</f>
        <v>0</v>
      </c>
      <c r="J21" s="203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97">
        <f>ZakladDPHSniVypocet</f>
        <v>0</v>
      </c>
      <c r="H23" s="198"/>
      <c r="I23" s="1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195">
        <f>I23*E23/100</f>
        <v>0</v>
      </c>
      <c r="H24" s="196"/>
      <c r="I24" s="1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97">
        <f>ZakladDPHZaklVypocet</f>
        <v>0</v>
      </c>
      <c r="H25" s="198"/>
      <c r="I25" s="1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24">
        <f>I25*E25/100</f>
        <v>0</v>
      </c>
      <c r="H26" s="225"/>
      <c r="I26" s="225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26">
        <f>CenaCelkemBezDPH-(ZakladDPHSni+ZakladDPHZakl)</f>
        <v>0</v>
      </c>
      <c r="H27" s="226"/>
      <c r="I27" s="226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8" t="s">
        <v>23</v>
      </c>
      <c r="C28" s="119"/>
      <c r="D28" s="119"/>
      <c r="E28" s="120"/>
      <c r="F28" s="121"/>
      <c r="G28" s="205">
        <f>IF(A28&gt;50, ROUNDUP(A27, 0), ROUNDDOWN(A27, 0))</f>
        <v>0</v>
      </c>
      <c r="H28" s="205"/>
      <c r="I28" s="205"/>
      <c r="J28" s="122" t="str">
        <f t="shared" si="0"/>
        <v>CZK</v>
      </c>
    </row>
    <row r="29" spans="1:10" ht="27.75" hidden="1" customHeight="1" thickBot="1" x14ac:dyDescent="0.25">
      <c r="A29" s="2"/>
      <c r="B29" s="118" t="s">
        <v>35</v>
      </c>
      <c r="C29" s="123"/>
      <c r="D29" s="123"/>
      <c r="E29" s="123"/>
      <c r="F29" s="124"/>
      <c r="G29" s="204">
        <f>ZakladDPHSni+DPHSni+ZakladDPHZakl+DPHZakl+Zaokrouhleni</f>
        <v>0</v>
      </c>
      <c r="H29" s="204"/>
      <c r="I29" s="204"/>
      <c r="J29" s="125" t="s">
        <v>95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6"/>
      <c r="E34" s="207"/>
      <c r="G34" s="208"/>
      <c r="H34" s="209"/>
      <c r="I34" s="209"/>
      <c r="J34" s="25"/>
    </row>
    <row r="35" spans="1:10" ht="12.75" customHeight="1" x14ac:dyDescent="0.2">
      <c r="A35" s="2"/>
      <c r="B35" s="2"/>
      <c r="D35" s="194" t="s">
        <v>2</v>
      </c>
      <c r="E35" s="1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9" t="s">
        <v>1</v>
      </c>
      <c r="J38" s="100" t="s">
        <v>0</v>
      </c>
    </row>
    <row r="39" spans="1:10" ht="25.5" hidden="1" customHeight="1" x14ac:dyDescent="0.2">
      <c r="A39" s="90">
        <v>1</v>
      </c>
      <c r="B39" s="101" t="s">
        <v>51</v>
      </c>
      <c r="C39" s="190"/>
      <c r="D39" s="190"/>
      <c r="E39" s="190"/>
      <c r="F39" s="102">
        <f>'SO 01 01.1 Pol'!AE106+'SO 02 02.1 Pol'!AE276+'SO 03 03.1 Pol'!AE237+'SO 03 03.2 Pol'!AE259+'SO 04 04.1 Pol'!AE224+'SO 04 04.2 Pol'!AE197+'SO 05 05.1 Pol'!AE251+'SO 06 06.1 Pol'!AE170+'SO 06 06.2 Pol'!AE133+'SO 07 07.1 Pol'!AE130+'SO 08 08.1 Pol'!AE198+'VRN 00.1 Pol'!AE54</f>
        <v>0</v>
      </c>
      <c r="G39" s="103">
        <f>'SO 01 01.1 Pol'!AF106+'SO 02 02.1 Pol'!AF276+'SO 03 03.1 Pol'!AF237+'SO 03 03.2 Pol'!AF259+'SO 04 04.1 Pol'!AF224+'SO 04 04.2 Pol'!AF197+'SO 05 05.1 Pol'!AF251+'SO 06 06.1 Pol'!AF170+'SO 06 06.2 Pol'!AF133+'SO 07 07.1 Pol'!AF130+'SO 08 08.1 Pol'!AF198+'VRN 00.1 Pol'!AF54</f>
        <v>0</v>
      </c>
      <c r="H39" s="104"/>
      <c r="I39" s="105">
        <f>F39+G39+H39</f>
        <v>0</v>
      </c>
      <c r="J39" s="106" t="str">
        <f>IF(CenaCelkemVypocet=0,"",I39/CenaCelkemVypocet*100)</f>
        <v/>
      </c>
    </row>
    <row r="40" spans="1:10" ht="25.5" customHeight="1" x14ac:dyDescent="0.2">
      <c r="A40" s="90">
        <v>2</v>
      </c>
      <c r="B40" s="107"/>
      <c r="C40" s="191" t="s">
        <v>52</v>
      </c>
      <c r="D40" s="191"/>
      <c r="E40" s="191"/>
      <c r="F40" s="108"/>
      <c r="G40" s="109"/>
      <c r="H40" s="109"/>
      <c r="I40" s="110"/>
      <c r="J40" s="111"/>
    </row>
    <row r="41" spans="1:10" ht="25.5" customHeight="1" x14ac:dyDescent="0.2">
      <c r="A41" s="90">
        <v>2</v>
      </c>
      <c r="B41" s="107" t="s">
        <v>53</v>
      </c>
      <c r="C41" s="191" t="s">
        <v>54</v>
      </c>
      <c r="D41" s="191"/>
      <c r="E41" s="191"/>
      <c r="F41" s="108">
        <f>'SO 01 01.1 Pol'!AE106</f>
        <v>0</v>
      </c>
      <c r="G41" s="109">
        <f>'SO 01 01.1 Pol'!AF106</f>
        <v>0</v>
      </c>
      <c r="H41" s="109"/>
      <c r="I41" s="110">
        <f t="shared" ref="I41:I61" si="1">F41+G41+H41</f>
        <v>0</v>
      </c>
      <c r="J41" s="111" t="str">
        <f t="shared" ref="J41:J61" si="2">IF(CenaCelkemVypocet=0,"",I41/CenaCelkemVypocet*100)</f>
        <v/>
      </c>
    </row>
    <row r="42" spans="1:10" ht="25.5" customHeight="1" x14ac:dyDescent="0.2">
      <c r="A42" s="90">
        <v>3</v>
      </c>
      <c r="B42" s="112" t="s">
        <v>55</v>
      </c>
      <c r="C42" s="190" t="s">
        <v>56</v>
      </c>
      <c r="D42" s="190"/>
      <c r="E42" s="190"/>
      <c r="F42" s="113">
        <f>'SO 01 01.1 Pol'!AE106</f>
        <v>0</v>
      </c>
      <c r="G42" s="104">
        <f>'SO 01 01.1 Pol'!AF106</f>
        <v>0</v>
      </c>
      <c r="H42" s="104"/>
      <c r="I42" s="105">
        <f t="shared" si="1"/>
        <v>0</v>
      </c>
      <c r="J42" s="106" t="str">
        <f t="shared" si="2"/>
        <v/>
      </c>
    </row>
    <row r="43" spans="1:10" ht="25.5" customHeight="1" x14ac:dyDescent="0.2">
      <c r="A43" s="90">
        <v>2</v>
      </c>
      <c r="B43" s="107" t="s">
        <v>57</v>
      </c>
      <c r="C43" s="191" t="s">
        <v>58</v>
      </c>
      <c r="D43" s="191"/>
      <c r="E43" s="191"/>
      <c r="F43" s="108">
        <f>'SO 02 02.1 Pol'!AE276</f>
        <v>0</v>
      </c>
      <c r="G43" s="109">
        <f>'SO 02 02.1 Pol'!AF276</f>
        <v>0</v>
      </c>
      <c r="H43" s="109"/>
      <c r="I43" s="110">
        <f t="shared" si="1"/>
        <v>0</v>
      </c>
      <c r="J43" s="111" t="str">
        <f t="shared" si="2"/>
        <v/>
      </c>
    </row>
    <row r="44" spans="1:10" ht="25.5" customHeight="1" x14ac:dyDescent="0.2">
      <c r="A44" s="90">
        <v>3</v>
      </c>
      <c r="B44" s="112" t="s">
        <v>59</v>
      </c>
      <c r="C44" s="190" t="s">
        <v>60</v>
      </c>
      <c r="D44" s="190"/>
      <c r="E44" s="190"/>
      <c r="F44" s="113">
        <f>'SO 02 02.1 Pol'!AE276</f>
        <v>0</v>
      </c>
      <c r="G44" s="104">
        <f>'SO 02 02.1 Pol'!AF276</f>
        <v>0</v>
      </c>
      <c r="H44" s="104"/>
      <c r="I44" s="105">
        <f t="shared" si="1"/>
        <v>0</v>
      </c>
      <c r="J44" s="106" t="str">
        <f t="shared" si="2"/>
        <v/>
      </c>
    </row>
    <row r="45" spans="1:10" ht="25.5" customHeight="1" x14ac:dyDescent="0.2">
      <c r="A45" s="90">
        <v>2</v>
      </c>
      <c r="B45" s="107" t="s">
        <v>61</v>
      </c>
      <c r="C45" s="191" t="s">
        <v>62</v>
      </c>
      <c r="D45" s="191"/>
      <c r="E45" s="191"/>
      <c r="F45" s="108">
        <f>'SO 03 03.1 Pol'!AE237+'SO 03 03.2 Pol'!AE259</f>
        <v>0</v>
      </c>
      <c r="G45" s="109">
        <f>'SO 03 03.1 Pol'!AF237+'SO 03 03.2 Pol'!AF259</f>
        <v>0</v>
      </c>
      <c r="H45" s="109"/>
      <c r="I45" s="110">
        <f t="shared" si="1"/>
        <v>0</v>
      </c>
      <c r="J45" s="111" t="str">
        <f t="shared" si="2"/>
        <v/>
      </c>
    </row>
    <row r="46" spans="1:10" ht="25.5" customHeight="1" x14ac:dyDescent="0.2">
      <c r="A46" s="90">
        <v>3</v>
      </c>
      <c r="B46" s="112" t="s">
        <v>63</v>
      </c>
      <c r="C46" s="190" t="s">
        <v>64</v>
      </c>
      <c r="D46" s="190"/>
      <c r="E46" s="190"/>
      <c r="F46" s="113">
        <f>'SO 03 03.1 Pol'!AE237</f>
        <v>0</v>
      </c>
      <c r="G46" s="104">
        <f>'SO 03 03.1 Pol'!AF237</f>
        <v>0</v>
      </c>
      <c r="H46" s="104"/>
      <c r="I46" s="105">
        <f t="shared" si="1"/>
        <v>0</v>
      </c>
      <c r="J46" s="106" t="str">
        <f t="shared" si="2"/>
        <v/>
      </c>
    </row>
    <row r="47" spans="1:10" ht="25.5" customHeight="1" x14ac:dyDescent="0.2">
      <c r="A47" s="90">
        <v>3</v>
      </c>
      <c r="B47" s="112" t="s">
        <v>65</v>
      </c>
      <c r="C47" s="190" t="s">
        <v>66</v>
      </c>
      <c r="D47" s="190"/>
      <c r="E47" s="190"/>
      <c r="F47" s="113">
        <f>'SO 03 03.2 Pol'!AE259</f>
        <v>0</v>
      </c>
      <c r="G47" s="104">
        <f>'SO 03 03.2 Pol'!AF259</f>
        <v>0</v>
      </c>
      <c r="H47" s="104"/>
      <c r="I47" s="105">
        <f t="shared" si="1"/>
        <v>0</v>
      </c>
      <c r="J47" s="106" t="str">
        <f t="shared" si="2"/>
        <v/>
      </c>
    </row>
    <row r="48" spans="1:10" ht="25.5" customHeight="1" x14ac:dyDescent="0.2">
      <c r="A48" s="90">
        <v>2</v>
      </c>
      <c r="B48" s="107" t="s">
        <v>67</v>
      </c>
      <c r="C48" s="191" t="s">
        <v>68</v>
      </c>
      <c r="D48" s="191"/>
      <c r="E48" s="191"/>
      <c r="F48" s="108">
        <f>'SO 04 04.1 Pol'!AE224+'SO 04 04.2 Pol'!AE197</f>
        <v>0</v>
      </c>
      <c r="G48" s="109">
        <f>'SO 04 04.1 Pol'!AF224+'SO 04 04.2 Pol'!AF197</f>
        <v>0</v>
      </c>
      <c r="H48" s="109"/>
      <c r="I48" s="110">
        <f t="shared" si="1"/>
        <v>0</v>
      </c>
      <c r="J48" s="111" t="str">
        <f t="shared" si="2"/>
        <v/>
      </c>
    </row>
    <row r="49" spans="1:10" ht="25.5" customHeight="1" x14ac:dyDescent="0.2">
      <c r="A49" s="90">
        <v>3</v>
      </c>
      <c r="B49" s="112" t="s">
        <v>69</v>
      </c>
      <c r="C49" s="190" t="s">
        <v>70</v>
      </c>
      <c r="D49" s="190"/>
      <c r="E49" s="190"/>
      <c r="F49" s="113">
        <f>'SO 04 04.1 Pol'!AE224</f>
        <v>0</v>
      </c>
      <c r="G49" s="104">
        <f>'SO 04 04.1 Pol'!AF224</f>
        <v>0</v>
      </c>
      <c r="H49" s="104"/>
      <c r="I49" s="105">
        <f t="shared" si="1"/>
        <v>0</v>
      </c>
      <c r="J49" s="106" t="str">
        <f t="shared" si="2"/>
        <v/>
      </c>
    </row>
    <row r="50" spans="1:10" ht="25.5" customHeight="1" x14ac:dyDescent="0.2">
      <c r="A50" s="90">
        <v>3</v>
      </c>
      <c r="B50" s="112" t="s">
        <v>71</v>
      </c>
      <c r="C50" s="190" t="s">
        <v>72</v>
      </c>
      <c r="D50" s="190"/>
      <c r="E50" s="190"/>
      <c r="F50" s="113">
        <f>'SO 04 04.2 Pol'!AE197</f>
        <v>0</v>
      </c>
      <c r="G50" s="104">
        <f>'SO 04 04.2 Pol'!AF197</f>
        <v>0</v>
      </c>
      <c r="H50" s="104"/>
      <c r="I50" s="105">
        <f t="shared" si="1"/>
        <v>0</v>
      </c>
      <c r="J50" s="106" t="str">
        <f t="shared" si="2"/>
        <v/>
      </c>
    </row>
    <row r="51" spans="1:10" ht="25.5" customHeight="1" x14ac:dyDescent="0.2">
      <c r="A51" s="90">
        <v>2</v>
      </c>
      <c r="B51" s="107" t="s">
        <v>73</v>
      </c>
      <c r="C51" s="191" t="s">
        <v>74</v>
      </c>
      <c r="D51" s="191"/>
      <c r="E51" s="191"/>
      <c r="F51" s="108">
        <f>'SO 05 05.1 Pol'!AE251</f>
        <v>0</v>
      </c>
      <c r="G51" s="109">
        <f>'SO 05 05.1 Pol'!AF251</f>
        <v>0</v>
      </c>
      <c r="H51" s="109"/>
      <c r="I51" s="110">
        <f t="shared" si="1"/>
        <v>0</v>
      </c>
      <c r="J51" s="111" t="str">
        <f t="shared" si="2"/>
        <v/>
      </c>
    </row>
    <row r="52" spans="1:10" ht="25.5" customHeight="1" x14ac:dyDescent="0.2">
      <c r="A52" s="90">
        <v>3</v>
      </c>
      <c r="B52" s="112" t="s">
        <v>75</v>
      </c>
      <c r="C52" s="190" t="s">
        <v>76</v>
      </c>
      <c r="D52" s="190"/>
      <c r="E52" s="190"/>
      <c r="F52" s="113">
        <f>'SO 05 05.1 Pol'!AE251</f>
        <v>0</v>
      </c>
      <c r="G52" s="104">
        <f>'SO 05 05.1 Pol'!AF251</f>
        <v>0</v>
      </c>
      <c r="H52" s="104"/>
      <c r="I52" s="105">
        <f t="shared" si="1"/>
        <v>0</v>
      </c>
      <c r="J52" s="106" t="str">
        <f t="shared" si="2"/>
        <v/>
      </c>
    </row>
    <row r="53" spans="1:10" ht="25.5" customHeight="1" x14ac:dyDescent="0.2">
      <c r="A53" s="90">
        <v>2</v>
      </c>
      <c r="B53" s="107" t="s">
        <v>77</v>
      </c>
      <c r="C53" s="191" t="s">
        <v>78</v>
      </c>
      <c r="D53" s="191"/>
      <c r="E53" s="191"/>
      <c r="F53" s="108">
        <f>'SO 06 06.1 Pol'!AE170+'SO 06 06.2 Pol'!AE133</f>
        <v>0</v>
      </c>
      <c r="G53" s="109">
        <f>'SO 06 06.1 Pol'!AF170+'SO 06 06.2 Pol'!AF133</f>
        <v>0</v>
      </c>
      <c r="H53" s="109"/>
      <c r="I53" s="110">
        <f t="shared" si="1"/>
        <v>0</v>
      </c>
      <c r="J53" s="111" t="str">
        <f t="shared" si="2"/>
        <v/>
      </c>
    </row>
    <row r="54" spans="1:10" ht="25.5" customHeight="1" x14ac:dyDescent="0.2">
      <c r="A54" s="90">
        <v>3</v>
      </c>
      <c r="B54" s="112" t="s">
        <v>79</v>
      </c>
      <c r="C54" s="190" t="s">
        <v>80</v>
      </c>
      <c r="D54" s="190"/>
      <c r="E54" s="190"/>
      <c r="F54" s="113">
        <f>'SO 06 06.1 Pol'!AE170</f>
        <v>0</v>
      </c>
      <c r="G54" s="104">
        <f>'SO 06 06.1 Pol'!AF170</f>
        <v>0</v>
      </c>
      <c r="H54" s="104"/>
      <c r="I54" s="105">
        <f t="shared" si="1"/>
        <v>0</v>
      </c>
      <c r="J54" s="106" t="str">
        <f t="shared" si="2"/>
        <v/>
      </c>
    </row>
    <row r="55" spans="1:10" ht="25.5" customHeight="1" x14ac:dyDescent="0.2">
      <c r="A55" s="90">
        <v>3</v>
      </c>
      <c r="B55" s="112" t="s">
        <v>81</v>
      </c>
      <c r="C55" s="190" t="s">
        <v>82</v>
      </c>
      <c r="D55" s="190"/>
      <c r="E55" s="190"/>
      <c r="F55" s="113">
        <f>'SO 06 06.2 Pol'!AE133</f>
        <v>0</v>
      </c>
      <c r="G55" s="104">
        <f>'SO 06 06.2 Pol'!AF133</f>
        <v>0</v>
      </c>
      <c r="H55" s="104"/>
      <c r="I55" s="105">
        <f t="shared" si="1"/>
        <v>0</v>
      </c>
      <c r="J55" s="106" t="str">
        <f t="shared" si="2"/>
        <v/>
      </c>
    </row>
    <row r="56" spans="1:10" ht="25.5" customHeight="1" x14ac:dyDescent="0.2">
      <c r="A56" s="90">
        <v>2</v>
      </c>
      <c r="B56" s="107" t="s">
        <v>83</v>
      </c>
      <c r="C56" s="191" t="s">
        <v>84</v>
      </c>
      <c r="D56" s="191"/>
      <c r="E56" s="191"/>
      <c r="F56" s="108">
        <f>'SO 07 07.1 Pol'!AE130</f>
        <v>0</v>
      </c>
      <c r="G56" s="109">
        <f>'SO 07 07.1 Pol'!AF130</f>
        <v>0</v>
      </c>
      <c r="H56" s="109"/>
      <c r="I56" s="110">
        <f t="shared" si="1"/>
        <v>0</v>
      </c>
      <c r="J56" s="111" t="str">
        <f t="shared" si="2"/>
        <v/>
      </c>
    </row>
    <row r="57" spans="1:10" ht="25.5" customHeight="1" x14ac:dyDescent="0.2">
      <c r="A57" s="90">
        <v>3</v>
      </c>
      <c r="B57" s="112" t="s">
        <v>85</v>
      </c>
      <c r="C57" s="190" t="s">
        <v>86</v>
      </c>
      <c r="D57" s="190"/>
      <c r="E57" s="190"/>
      <c r="F57" s="113">
        <f>'SO 07 07.1 Pol'!AE130</f>
        <v>0</v>
      </c>
      <c r="G57" s="104">
        <f>'SO 07 07.1 Pol'!AF130</f>
        <v>0</v>
      </c>
      <c r="H57" s="104"/>
      <c r="I57" s="105">
        <f t="shared" si="1"/>
        <v>0</v>
      </c>
      <c r="J57" s="106" t="str">
        <f t="shared" si="2"/>
        <v/>
      </c>
    </row>
    <row r="58" spans="1:10" ht="25.5" customHeight="1" x14ac:dyDescent="0.2">
      <c r="A58" s="90">
        <v>2</v>
      </c>
      <c r="B58" s="107" t="s">
        <v>87</v>
      </c>
      <c r="C58" s="191" t="s">
        <v>88</v>
      </c>
      <c r="D58" s="191"/>
      <c r="E58" s="191"/>
      <c r="F58" s="108">
        <f>'SO 08 08.1 Pol'!AE198</f>
        <v>0</v>
      </c>
      <c r="G58" s="109">
        <f>'SO 08 08.1 Pol'!AF198</f>
        <v>0</v>
      </c>
      <c r="H58" s="109"/>
      <c r="I58" s="110">
        <f t="shared" si="1"/>
        <v>0</v>
      </c>
      <c r="J58" s="111" t="str">
        <f t="shared" si="2"/>
        <v/>
      </c>
    </row>
    <row r="59" spans="1:10" ht="25.5" customHeight="1" x14ac:dyDescent="0.2">
      <c r="A59" s="90">
        <v>3</v>
      </c>
      <c r="B59" s="112" t="s">
        <v>89</v>
      </c>
      <c r="C59" s="190" t="s">
        <v>90</v>
      </c>
      <c r="D59" s="190"/>
      <c r="E59" s="190"/>
      <c r="F59" s="113">
        <f>'SO 08 08.1 Pol'!AE198</f>
        <v>0</v>
      </c>
      <c r="G59" s="104">
        <f>'SO 08 08.1 Pol'!AF198</f>
        <v>0</v>
      </c>
      <c r="H59" s="104"/>
      <c r="I59" s="105">
        <f t="shared" si="1"/>
        <v>0</v>
      </c>
      <c r="J59" s="106" t="str">
        <f t="shared" si="2"/>
        <v/>
      </c>
    </row>
    <row r="60" spans="1:10" ht="25.5" customHeight="1" x14ac:dyDescent="0.2">
      <c r="A60" s="90">
        <v>2</v>
      </c>
      <c r="B60" s="107" t="s">
        <v>91</v>
      </c>
      <c r="C60" s="191" t="s">
        <v>92</v>
      </c>
      <c r="D60" s="191"/>
      <c r="E60" s="191"/>
      <c r="F60" s="108">
        <f>'VRN 00.1 Pol'!AE54</f>
        <v>0</v>
      </c>
      <c r="G60" s="109">
        <f>'VRN 00.1 Pol'!AF54</f>
        <v>0</v>
      </c>
      <c r="H60" s="109"/>
      <c r="I60" s="110">
        <f t="shared" si="1"/>
        <v>0</v>
      </c>
      <c r="J60" s="111" t="str">
        <f t="shared" si="2"/>
        <v/>
      </c>
    </row>
    <row r="61" spans="1:10" ht="25.5" customHeight="1" x14ac:dyDescent="0.2">
      <c r="A61" s="90">
        <v>3</v>
      </c>
      <c r="B61" s="112" t="s">
        <v>93</v>
      </c>
      <c r="C61" s="190" t="s">
        <v>92</v>
      </c>
      <c r="D61" s="190"/>
      <c r="E61" s="190"/>
      <c r="F61" s="113">
        <f>'VRN 00.1 Pol'!AE54</f>
        <v>0</v>
      </c>
      <c r="G61" s="104">
        <f>'VRN 00.1 Pol'!AF54</f>
        <v>0</v>
      </c>
      <c r="H61" s="104"/>
      <c r="I61" s="105">
        <f t="shared" si="1"/>
        <v>0</v>
      </c>
      <c r="J61" s="106" t="str">
        <f t="shared" si="2"/>
        <v/>
      </c>
    </row>
    <row r="62" spans="1:10" ht="25.5" customHeight="1" x14ac:dyDescent="0.2">
      <c r="A62" s="90"/>
      <c r="B62" s="192" t="s">
        <v>94</v>
      </c>
      <c r="C62" s="193"/>
      <c r="D62" s="193"/>
      <c r="E62" s="193"/>
      <c r="F62" s="114">
        <f>SUMIF(A39:A61,"=1",F39:F61)</f>
        <v>0</v>
      </c>
      <c r="G62" s="115">
        <f>SUMIF(A39:A61,"=1",G39:G61)</f>
        <v>0</v>
      </c>
      <c r="H62" s="115">
        <f>SUMIF(A39:A61,"=1",H39:H61)</f>
        <v>0</v>
      </c>
      <c r="I62" s="116">
        <f>SUMIF(A39:A61,"=1",I39:I61)</f>
        <v>0</v>
      </c>
      <c r="J62" s="117">
        <f>SUMIF(A39:A61,"=1",J39:J61)</f>
        <v>0</v>
      </c>
    </row>
    <row r="66" spans="1:10" ht="15.75" x14ac:dyDescent="0.25">
      <c r="B66" s="126" t="s">
        <v>96</v>
      </c>
    </row>
    <row r="68" spans="1:10" ht="25.5" customHeight="1" x14ac:dyDescent="0.2">
      <c r="A68" s="128"/>
      <c r="B68" s="131" t="s">
        <v>17</v>
      </c>
      <c r="C68" s="131" t="s">
        <v>5</v>
      </c>
      <c r="D68" s="132"/>
      <c r="E68" s="132"/>
      <c r="F68" s="133" t="s">
        <v>97</v>
      </c>
      <c r="G68" s="133"/>
      <c r="H68" s="133"/>
      <c r="I68" s="133" t="s">
        <v>29</v>
      </c>
      <c r="J68" s="133" t="s">
        <v>0</v>
      </c>
    </row>
    <row r="69" spans="1:10" ht="36.75" customHeight="1" x14ac:dyDescent="0.2">
      <c r="A69" s="129"/>
      <c r="B69" s="134" t="s">
        <v>98</v>
      </c>
      <c r="C69" s="188" t="s">
        <v>99</v>
      </c>
      <c r="D69" s="189"/>
      <c r="E69" s="189"/>
      <c r="F69" s="140" t="s">
        <v>24</v>
      </c>
      <c r="G69" s="141"/>
      <c r="H69" s="141"/>
      <c r="I69" s="141">
        <f>'SO 01 01.1 Pol'!G8+'SO 02 02.1 Pol'!G8+'SO 03 03.1 Pol'!G8+'SO 03 03.2 Pol'!G8+'SO 04 04.1 Pol'!G8+'SO 04 04.2 Pol'!G8+'SO 05 05.1 Pol'!G8+'SO 06 06.1 Pol'!G8+'SO 06 06.2 Pol'!G8+'SO 07 07.1 Pol'!G8+'SO 08 08.1 Pol'!G8</f>
        <v>0</v>
      </c>
      <c r="J69" s="138" t="str">
        <f>IF(I85=0,"",I69/I85*100)</f>
        <v/>
      </c>
    </row>
    <row r="70" spans="1:10" ht="36.75" customHeight="1" x14ac:dyDescent="0.2">
      <c r="A70" s="129"/>
      <c r="B70" s="134" t="s">
        <v>100</v>
      </c>
      <c r="C70" s="188" t="s">
        <v>101</v>
      </c>
      <c r="D70" s="189"/>
      <c r="E70" s="189"/>
      <c r="F70" s="140" t="s">
        <v>24</v>
      </c>
      <c r="G70" s="141"/>
      <c r="H70" s="141"/>
      <c r="I70" s="141">
        <f>'SO 01 01.1 Pol'!G75+'SO 02 02.1 Pol'!G102</f>
        <v>0</v>
      </c>
      <c r="J70" s="138" t="str">
        <f>IF(I85=0,"",I70/I85*100)</f>
        <v/>
      </c>
    </row>
    <row r="71" spans="1:10" ht="36.75" customHeight="1" x14ac:dyDescent="0.2">
      <c r="A71" s="129"/>
      <c r="B71" s="134" t="s">
        <v>102</v>
      </c>
      <c r="C71" s="188" t="s">
        <v>103</v>
      </c>
      <c r="D71" s="189"/>
      <c r="E71" s="189"/>
      <c r="F71" s="140" t="s">
        <v>24</v>
      </c>
      <c r="G71" s="141"/>
      <c r="H71" s="141"/>
      <c r="I71" s="141">
        <f>'SO 02 02.1 Pol'!G105+'SO 03 03.1 Pol'!G96+'SO 04 04.1 Pol'!G108+'SO 05 05.1 Pol'!G121+'SO 06 06.1 Pol'!G103+'SO 08 08.1 Pol'!G116</f>
        <v>0</v>
      </c>
      <c r="J71" s="138" t="str">
        <f>IF(I85=0,"",I71/I85*100)</f>
        <v/>
      </c>
    </row>
    <row r="72" spans="1:10" ht="36.75" customHeight="1" x14ac:dyDescent="0.2">
      <c r="A72" s="129"/>
      <c r="B72" s="134" t="s">
        <v>104</v>
      </c>
      <c r="C72" s="188" t="s">
        <v>105</v>
      </c>
      <c r="D72" s="189"/>
      <c r="E72" s="189"/>
      <c r="F72" s="140" t="s">
        <v>24</v>
      </c>
      <c r="G72" s="141"/>
      <c r="H72" s="141"/>
      <c r="I72" s="141">
        <f>'SO 02 02.1 Pol'!G123+'SO 08 08.1 Pol'!G124</f>
        <v>0</v>
      </c>
      <c r="J72" s="138" t="str">
        <f>IF(I85=0,"",I72/I85*100)</f>
        <v/>
      </c>
    </row>
    <row r="73" spans="1:10" ht="36.75" customHeight="1" x14ac:dyDescent="0.2">
      <c r="A73" s="129"/>
      <c r="B73" s="134" t="s">
        <v>106</v>
      </c>
      <c r="C73" s="188" t="s">
        <v>107</v>
      </c>
      <c r="D73" s="189"/>
      <c r="E73" s="189"/>
      <c r="F73" s="140" t="s">
        <v>24</v>
      </c>
      <c r="G73" s="141"/>
      <c r="H73" s="141"/>
      <c r="I73" s="141">
        <f>'SO 02 02.1 Pol'!G128+'SO 03 03.2 Pol'!G151+'SO 04 04.1 Pol'!G115+'SO 04 04.2 Pol'!G133+'SO 05 05.1 Pol'!G128+'SO 06 06.2 Pol'!G64+'SO 07 07.1 Pol'!G71</f>
        <v>0</v>
      </c>
      <c r="J73" s="138" t="str">
        <f>IF(I85=0,"",I73/I85*100)</f>
        <v/>
      </c>
    </row>
    <row r="74" spans="1:10" ht="36.75" customHeight="1" x14ac:dyDescent="0.2">
      <c r="A74" s="129"/>
      <c r="B74" s="134" t="s">
        <v>108</v>
      </c>
      <c r="C74" s="188" t="s">
        <v>109</v>
      </c>
      <c r="D74" s="189"/>
      <c r="E74" s="189"/>
      <c r="F74" s="140" t="s">
        <v>24</v>
      </c>
      <c r="G74" s="141"/>
      <c r="H74" s="141"/>
      <c r="I74" s="141">
        <f>'SO 01 01.1 Pol'!G84+'SO 02 02.1 Pol'!G133+'SO 08 08.1 Pol'!G133</f>
        <v>0</v>
      </c>
      <c r="J74" s="138" t="str">
        <f>IF(I85=0,"",I74/I85*100)</f>
        <v/>
      </c>
    </row>
    <row r="75" spans="1:10" ht="36.75" customHeight="1" x14ac:dyDescent="0.2">
      <c r="A75" s="129"/>
      <c r="B75" s="134" t="s">
        <v>110</v>
      </c>
      <c r="C75" s="188" t="s">
        <v>111</v>
      </c>
      <c r="D75" s="189"/>
      <c r="E75" s="189"/>
      <c r="F75" s="140" t="s">
        <v>24</v>
      </c>
      <c r="G75" s="141"/>
      <c r="H75" s="141"/>
      <c r="I75" s="141">
        <f>'SO 02 02.1 Pol'!G196+'SO 03 03.1 Pol'!G114+'SO 03 03.2 Pol'!G181+'SO 04 04.1 Pol'!G126+'SO 04 04.2 Pol'!G160+'SO 05 05.1 Pol'!G137+'SO 06 06.1 Pol'!G121+'SO 06 06.2 Pol'!G69</f>
        <v>0</v>
      </c>
      <c r="J75" s="138" t="str">
        <f>IF(I85=0,"",I75/I85*100)</f>
        <v/>
      </c>
    </row>
    <row r="76" spans="1:10" ht="36.75" customHeight="1" x14ac:dyDescent="0.2">
      <c r="A76" s="129"/>
      <c r="B76" s="134" t="s">
        <v>112</v>
      </c>
      <c r="C76" s="188" t="s">
        <v>113</v>
      </c>
      <c r="D76" s="189"/>
      <c r="E76" s="189"/>
      <c r="F76" s="140" t="s">
        <v>24</v>
      </c>
      <c r="G76" s="141"/>
      <c r="H76" s="141"/>
      <c r="I76" s="141">
        <f>'SO 02 02.1 Pol'!G222+'SO 08 08.1 Pol'!G142</f>
        <v>0</v>
      </c>
      <c r="J76" s="138" t="str">
        <f>IF(I85=0,"",I76/I85*100)</f>
        <v/>
      </c>
    </row>
    <row r="77" spans="1:10" ht="36.75" customHeight="1" x14ac:dyDescent="0.2">
      <c r="A77" s="129"/>
      <c r="B77" s="134" t="s">
        <v>114</v>
      </c>
      <c r="C77" s="188" t="s">
        <v>115</v>
      </c>
      <c r="D77" s="189"/>
      <c r="E77" s="189"/>
      <c r="F77" s="140" t="s">
        <v>24</v>
      </c>
      <c r="G77" s="141"/>
      <c r="H77" s="141"/>
      <c r="I77" s="141">
        <f>'SO 08 08.1 Pol'!G145</f>
        <v>0</v>
      </c>
      <c r="J77" s="138" t="str">
        <f>IF(I85=0,"",I77/I85*100)</f>
        <v/>
      </c>
    </row>
    <row r="78" spans="1:10" ht="36.75" customHeight="1" x14ac:dyDescent="0.2">
      <c r="A78" s="129"/>
      <c r="B78" s="134" t="s">
        <v>116</v>
      </c>
      <c r="C78" s="188" t="s">
        <v>117</v>
      </c>
      <c r="D78" s="189"/>
      <c r="E78" s="189"/>
      <c r="F78" s="140" t="s">
        <v>24</v>
      </c>
      <c r="G78" s="141"/>
      <c r="H78" s="141"/>
      <c r="I78" s="141">
        <f>'SO 01 01.1 Pol'!G101+'SO 02 02.1 Pol'!G271+'SO 03 03.1 Pol'!G231+'SO 03 03.2 Pol'!G253+'SO 04 04.1 Pol'!G218+'SO 04 04.2 Pol'!G191+'SO 05 05.1 Pol'!G245+'SO 06 06.1 Pol'!G164+'SO 06 06.2 Pol'!G127+'SO 08 08.1 Pol'!G176</f>
        <v>0</v>
      </c>
      <c r="J78" s="138" t="str">
        <f>IF(I85=0,"",I78/I85*100)</f>
        <v/>
      </c>
    </row>
    <row r="79" spans="1:10" ht="36.75" customHeight="1" x14ac:dyDescent="0.2">
      <c r="A79" s="129"/>
      <c r="B79" s="134" t="s">
        <v>118</v>
      </c>
      <c r="C79" s="188" t="s">
        <v>119</v>
      </c>
      <c r="D79" s="189"/>
      <c r="E79" s="189"/>
      <c r="F79" s="140" t="s">
        <v>25</v>
      </c>
      <c r="G79" s="141"/>
      <c r="H79" s="141"/>
      <c r="I79" s="141">
        <f>'SO 08 08.1 Pol'!G180</f>
        <v>0</v>
      </c>
      <c r="J79" s="138" t="str">
        <f>IF(I85=0,"",I79/I85*100)</f>
        <v/>
      </c>
    </row>
    <row r="80" spans="1:10" ht="36.75" customHeight="1" x14ac:dyDescent="0.2">
      <c r="A80" s="129"/>
      <c r="B80" s="134" t="s">
        <v>120</v>
      </c>
      <c r="C80" s="188" t="s">
        <v>121</v>
      </c>
      <c r="D80" s="189"/>
      <c r="E80" s="189"/>
      <c r="F80" s="140" t="s">
        <v>26</v>
      </c>
      <c r="G80" s="141"/>
      <c r="H80" s="141"/>
      <c r="I80" s="141">
        <f>'SO 07 07.1 Pol'!G76</f>
        <v>0</v>
      </c>
      <c r="J80" s="138" t="str">
        <f>IF(I85=0,"",I80/I85*100)</f>
        <v/>
      </c>
    </row>
    <row r="81" spans="1:10" ht="36.75" customHeight="1" x14ac:dyDescent="0.2">
      <c r="A81" s="129"/>
      <c r="B81" s="134" t="s">
        <v>122</v>
      </c>
      <c r="C81" s="188" t="s">
        <v>123</v>
      </c>
      <c r="D81" s="189"/>
      <c r="E81" s="189"/>
      <c r="F81" s="140" t="s">
        <v>26</v>
      </c>
      <c r="G81" s="141"/>
      <c r="H81" s="141"/>
      <c r="I81" s="141">
        <f>'SO 07 07.1 Pol'!G101</f>
        <v>0</v>
      </c>
      <c r="J81" s="138" t="str">
        <f>IF(I85=0,"",I81/I85*100)</f>
        <v/>
      </c>
    </row>
    <row r="82" spans="1:10" ht="36.75" customHeight="1" x14ac:dyDescent="0.2">
      <c r="A82" s="129"/>
      <c r="B82" s="134" t="s">
        <v>124</v>
      </c>
      <c r="C82" s="188" t="s">
        <v>125</v>
      </c>
      <c r="D82" s="189"/>
      <c r="E82" s="189"/>
      <c r="F82" s="140" t="s">
        <v>26</v>
      </c>
      <c r="G82" s="141"/>
      <c r="H82" s="141"/>
      <c r="I82" s="141">
        <f>'SO 07 07.1 Pol'!G111</f>
        <v>0</v>
      </c>
      <c r="J82" s="138" t="str">
        <f>IF(I85=0,"",I82/I85*100)</f>
        <v/>
      </c>
    </row>
    <row r="83" spans="1:10" ht="36.75" customHeight="1" x14ac:dyDescent="0.2">
      <c r="A83" s="129"/>
      <c r="B83" s="134" t="s">
        <v>126</v>
      </c>
      <c r="C83" s="188" t="s">
        <v>27</v>
      </c>
      <c r="D83" s="189"/>
      <c r="E83" s="189"/>
      <c r="F83" s="140" t="s">
        <v>126</v>
      </c>
      <c r="G83" s="141"/>
      <c r="H83" s="141"/>
      <c r="I83" s="141">
        <f>'VRN 00.1 Pol'!G8</f>
        <v>0</v>
      </c>
      <c r="J83" s="138" t="str">
        <f>IF(I85=0,"",I83/I85*100)</f>
        <v/>
      </c>
    </row>
    <row r="84" spans="1:10" ht="36.75" customHeight="1" x14ac:dyDescent="0.2">
      <c r="A84" s="129"/>
      <c r="B84" s="134" t="s">
        <v>127</v>
      </c>
      <c r="C84" s="188" t="s">
        <v>28</v>
      </c>
      <c r="D84" s="189"/>
      <c r="E84" s="189"/>
      <c r="F84" s="140" t="s">
        <v>127</v>
      </c>
      <c r="G84" s="141"/>
      <c r="H84" s="141"/>
      <c r="I84" s="141">
        <f>'VRN 00.1 Pol'!G28</f>
        <v>0</v>
      </c>
      <c r="J84" s="138" t="str">
        <f>IF(I85=0,"",I84/I85*100)</f>
        <v/>
      </c>
    </row>
    <row r="85" spans="1:10" ht="25.5" customHeight="1" x14ac:dyDescent="0.2">
      <c r="A85" s="130"/>
      <c r="B85" s="135" t="s">
        <v>1</v>
      </c>
      <c r="C85" s="136"/>
      <c r="D85" s="137"/>
      <c r="E85" s="137"/>
      <c r="F85" s="142"/>
      <c r="G85" s="143"/>
      <c r="H85" s="143"/>
      <c r="I85" s="143">
        <f>SUM(I69:I84)</f>
        <v>0</v>
      </c>
      <c r="J85" s="139">
        <f>SUM(J69:J84)</f>
        <v>0</v>
      </c>
    </row>
    <row r="86" spans="1:10" x14ac:dyDescent="0.2">
      <c r="F86" s="88"/>
      <c r="G86" s="88"/>
      <c r="H86" s="88"/>
      <c r="I86" s="88"/>
      <c r="J86" s="89"/>
    </row>
    <row r="87" spans="1:10" x14ac:dyDescent="0.2">
      <c r="F87" s="88"/>
      <c r="G87" s="88"/>
      <c r="H87" s="88"/>
      <c r="I87" s="88"/>
      <c r="J87" s="89"/>
    </row>
    <row r="88" spans="1:10" x14ac:dyDescent="0.2">
      <c r="F88" s="88"/>
      <c r="G88" s="88"/>
      <c r="H88" s="88"/>
      <c r="I88" s="88"/>
      <c r="J88" s="89"/>
    </row>
  </sheetData>
  <sheetProtection password="C6E7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B62:E62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50" t="s">
        <v>7</v>
      </c>
      <c r="B2" s="49"/>
      <c r="C2" s="240"/>
      <c r="D2" s="240"/>
      <c r="E2" s="240"/>
      <c r="F2" s="240"/>
      <c r="G2" s="241"/>
    </row>
    <row r="3" spans="1:7" ht="24.95" customHeight="1" x14ac:dyDescent="0.2">
      <c r="A3" s="50" t="s">
        <v>8</v>
      </c>
      <c r="B3" s="49"/>
      <c r="C3" s="240"/>
      <c r="D3" s="240"/>
      <c r="E3" s="240"/>
      <c r="F3" s="240"/>
      <c r="G3" s="241"/>
    </row>
    <row r="4" spans="1:7" ht="24.95" customHeight="1" x14ac:dyDescent="0.2">
      <c r="A4" s="50" t="s">
        <v>9</v>
      </c>
      <c r="B4" s="49"/>
      <c r="C4" s="240"/>
      <c r="D4" s="240"/>
      <c r="E4" s="240"/>
      <c r="F4" s="240"/>
      <c r="G4" s="241"/>
    </row>
    <row r="5" spans="1:7" x14ac:dyDescent="0.2">
      <c r="B5" s="4"/>
      <c r="C5" s="5"/>
      <c r="D5" s="6"/>
    </row>
  </sheetData>
  <sheetProtection password="C6E7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53</v>
      </c>
      <c r="C3" s="253" t="s">
        <v>54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55</v>
      </c>
      <c r="C4" s="256" t="s">
        <v>56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SUMIF(AG9:AG74,"&lt;&gt;NOR",G9:G74)</f>
        <v>0</v>
      </c>
      <c r="H8" s="170"/>
      <c r="I8" s="170">
        <f>SUM(I9:I74)</f>
        <v>0</v>
      </c>
      <c r="J8" s="170"/>
      <c r="K8" s="170">
        <f>SUM(K9:K74)</f>
        <v>0</v>
      </c>
      <c r="L8" s="170"/>
      <c r="M8" s="170">
        <f>SUM(M9:M74)</f>
        <v>0</v>
      </c>
      <c r="N8" s="170"/>
      <c r="O8" s="170">
        <f>SUM(O9:O74)</f>
        <v>0.71</v>
      </c>
      <c r="P8" s="170"/>
      <c r="Q8" s="170">
        <f>SUM(Q9:Q74)</f>
        <v>0</v>
      </c>
      <c r="R8" s="170"/>
      <c r="S8" s="170"/>
      <c r="T8" s="171"/>
      <c r="U8" s="165"/>
      <c r="V8" s="165">
        <f>SUM(V9:V74)</f>
        <v>1641.87</v>
      </c>
      <c r="W8" s="165"/>
      <c r="X8" s="165"/>
      <c r="AG8" t="s">
        <v>155</v>
      </c>
    </row>
    <row r="9" spans="1:60" ht="22.5" outlineLevel="1" x14ac:dyDescent="0.2">
      <c r="A9" s="172">
        <v>1</v>
      </c>
      <c r="B9" s="173" t="s">
        <v>156</v>
      </c>
      <c r="C9" s="182" t="s">
        <v>157</v>
      </c>
      <c r="D9" s="174" t="s">
        <v>158</v>
      </c>
      <c r="E9" s="175">
        <v>24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0.49</v>
      </c>
      <c r="V9" s="162">
        <f>ROUND(E9*U9,2)</f>
        <v>11.76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60"/>
      <c r="B10" s="161"/>
      <c r="C10" s="242" t="s">
        <v>164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s odřezáním kmene a odvětvením, včetně případného odklizení kmene a větví na oddělené hromady na vzdálenost do 50 m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244"/>
      <c r="D11" s="245"/>
      <c r="E11" s="245"/>
      <c r="F11" s="245"/>
      <c r="G11" s="245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166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72">
        <v>2</v>
      </c>
      <c r="B12" s="173" t="s">
        <v>167</v>
      </c>
      <c r="C12" s="182" t="s">
        <v>168</v>
      </c>
      <c r="D12" s="174" t="s">
        <v>158</v>
      </c>
      <c r="E12" s="175">
        <v>24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7">
        <v>0</v>
      </c>
      <c r="O12" s="177">
        <f>ROUND(E12*N12,2)</f>
        <v>0</v>
      </c>
      <c r="P12" s="177">
        <v>0</v>
      </c>
      <c r="Q12" s="177">
        <f>ROUND(E12*P12,2)</f>
        <v>0</v>
      </c>
      <c r="R12" s="177" t="s">
        <v>169</v>
      </c>
      <c r="S12" s="177" t="s">
        <v>160</v>
      </c>
      <c r="T12" s="178" t="s">
        <v>170</v>
      </c>
      <c r="U12" s="162">
        <v>1.7</v>
      </c>
      <c r="V12" s="162">
        <f>ROUND(E12*U12,2)</f>
        <v>40.799999999999997</v>
      </c>
      <c r="W12" s="162"/>
      <c r="X12" s="162" t="s">
        <v>162</v>
      </c>
      <c r="Y12" s="153"/>
      <c r="Z12" s="153"/>
      <c r="AA12" s="153"/>
      <c r="AB12" s="153"/>
      <c r="AC12" s="153"/>
      <c r="AD12" s="153"/>
      <c r="AE12" s="153"/>
      <c r="AF12" s="153"/>
      <c r="AG12" s="153" t="s">
        <v>163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242" t="s">
        <v>171</v>
      </c>
      <c r="D13" s="243"/>
      <c r="E13" s="243"/>
      <c r="F13" s="243"/>
      <c r="G13" s="243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165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246" t="s">
        <v>172</v>
      </c>
      <c r="D14" s="247"/>
      <c r="E14" s="247"/>
      <c r="F14" s="247"/>
      <c r="G14" s="247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173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244"/>
      <c r="D15" s="245"/>
      <c r="E15" s="245"/>
      <c r="F15" s="245"/>
      <c r="G15" s="245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166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72">
        <v>3</v>
      </c>
      <c r="B16" s="173" t="s">
        <v>174</v>
      </c>
      <c r="C16" s="182" t="s">
        <v>175</v>
      </c>
      <c r="D16" s="174" t="s">
        <v>158</v>
      </c>
      <c r="E16" s="175">
        <v>24</v>
      </c>
      <c r="F16" s="176"/>
      <c r="G16" s="177">
        <f>ROUND(E16*F16,2)</f>
        <v>0</v>
      </c>
      <c r="H16" s="176"/>
      <c r="I16" s="177">
        <f>ROUND(E16*H16,2)</f>
        <v>0</v>
      </c>
      <c r="J16" s="176"/>
      <c r="K16" s="177">
        <f>ROUND(E16*J16,2)</f>
        <v>0</v>
      </c>
      <c r="L16" s="177">
        <v>21</v>
      </c>
      <c r="M16" s="177">
        <f>G16*(1+L16/100)</f>
        <v>0</v>
      </c>
      <c r="N16" s="177">
        <v>5.0000000000000002E-5</v>
      </c>
      <c r="O16" s="177">
        <f>ROUND(E16*N16,2)</f>
        <v>0</v>
      </c>
      <c r="P16" s="177">
        <v>0</v>
      </c>
      <c r="Q16" s="177">
        <f>ROUND(E16*P16,2)</f>
        <v>0</v>
      </c>
      <c r="R16" s="177" t="s">
        <v>159</v>
      </c>
      <c r="S16" s="177" t="s">
        <v>160</v>
      </c>
      <c r="T16" s="178" t="s">
        <v>161</v>
      </c>
      <c r="U16" s="162">
        <v>0.65900000000000003</v>
      </c>
      <c r="V16" s="162">
        <f>ROUND(E16*U16,2)</f>
        <v>15.82</v>
      </c>
      <c r="W16" s="162"/>
      <c r="X16" s="162" t="s">
        <v>162</v>
      </c>
      <c r="Y16" s="153"/>
      <c r="Z16" s="153"/>
      <c r="AA16" s="153"/>
      <c r="AB16" s="153"/>
      <c r="AC16" s="153"/>
      <c r="AD16" s="153"/>
      <c r="AE16" s="153"/>
      <c r="AF16" s="153"/>
      <c r="AG16" s="153" t="s">
        <v>163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2.5" outlineLevel="1" x14ac:dyDescent="0.2">
      <c r="A17" s="160"/>
      <c r="B17" s="161"/>
      <c r="C17" s="242" t="s">
        <v>176</v>
      </c>
      <c r="D17" s="243"/>
      <c r="E17" s="243"/>
      <c r="F17" s="243"/>
      <c r="G17" s="243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165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79" t="str">
        <f>C17</f>
        <v>s jejich vykopáním nebo vytrháním, s přesekáním kořenů a s případným nutným přemístěním pařezů na hromady do vzdálenosti do 50 m nebo s naložením na dopravní prostředek,</v>
      </c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183" t="s">
        <v>177</v>
      </c>
      <c r="D18" s="163"/>
      <c r="E18" s="164">
        <v>24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178</v>
      </c>
      <c r="AH18" s="153">
        <v>5</v>
      </c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244"/>
      <c r="D19" s="245"/>
      <c r="E19" s="245"/>
      <c r="F19" s="245"/>
      <c r="G19" s="245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166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72">
        <v>4</v>
      </c>
      <c r="B20" s="173" t="s">
        <v>179</v>
      </c>
      <c r="C20" s="182" t="s">
        <v>180</v>
      </c>
      <c r="D20" s="174" t="s">
        <v>158</v>
      </c>
      <c r="E20" s="175">
        <v>24</v>
      </c>
      <c r="F20" s="176"/>
      <c r="G20" s="177">
        <f>ROUND(E20*F20,2)</f>
        <v>0</v>
      </c>
      <c r="H20" s="176"/>
      <c r="I20" s="177">
        <f>ROUND(E20*H20,2)</f>
        <v>0</v>
      </c>
      <c r="J20" s="176"/>
      <c r="K20" s="177">
        <f>ROUND(E20*J20,2)</f>
        <v>0</v>
      </c>
      <c r="L20" s="177">
        <v>21</v>
      </c>
      <c r="M20" s="177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7" t="s">
        <v>169</v>
      </c>
      <c r="S20" s="177" t="s">
        <v>160</v>
      </c>
      <c r="T20" s="178" t="s">
        <v>170</v>
      </c>
      <c r="U20" s="162">
        <v>0.66</v>
      </c>
      <c r="V20" s="162">
        <f>ROUND(E20*U20,2)</f>
        <v>15.84</v>
      </c>
      <c r="W20" s="162"/>
      <c r="X20" s="162" t="s">
        <v>162</v>
      </c>
      <c r="Y20" s="153"/>
      <c r="Z20" s="153"/>
      <c r="AA20" s="153"/>
      <c r="AB20" s="153"/>
      <c r="AC20" s="153"/>
      <c r="AD20" s="153"/>
      <c r="AE20" s="153"/>
      <c r="AF20" s="153"/>
      <c r="AG20" s="153" t="s">
        <v>163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250" t="s">
        <v>181</v>
      </c>
      <c r="D21" s="251"/>
      <c r="E21" s="251"/>
      <c r="F21" s="251"/>
      <c r="G21" s="25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173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246" t="s">
        <v>182</v>
      </c>
      <c r="D22" s="247"/>
      <c r="E22" s="247"/>
      <c r="F22" s="247"/>
      <c r="G22" s="247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173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246" t="s">
        <v>183</v>
      </c>
      <c r="D23" s="247"/>
      <c r="E23" s="247"/>
      <c r="F23" s="247"/>
      <c r="G23" s="247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173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246" t="s">
        <v>184</v>
      </c>
      <c r="D24" s="247"/>
      <c r="E24" s="247"/>
      <c r="F24" s="247"/>
      <c r="G24" s="247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173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246" t="s">
        <v>185</v>
      </c>
      <c r="D25" s="247"/>
      <c r="E25" s="247"/>
      <c r="F25" s="247"/>
      <c r="G25" s="247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173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246" t="s">
        <v>186</v>
      </c>
      <c r="D26" s="247"/>
      <c r="E26" s="247"/>
      <c r="F26" s="247"/>
      <c r="G26" s="247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173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244"/>
      <c r="D27" s="245"/>
      <c r="E27" s="245"/>
      <c r="F27" s="245"/>
      <c r="G27" s="245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166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72">
        <v>5</v>
      </c>
      <c r="B28" s="173" t="s">
        <v>187</v>
      </c>
      <c r="C28" s="182" t="s">
        <v>188</v>
      </c>
      <c r="D28" s="174" t="s">
        <v>189</v>
      </c>
      <c r="E28" s="175">
        <v>585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7">
        <v>0</v>
      </c>
      <c r="O28" s="177">
        <f>ROUND(E28*N28,2)</f>
        <v>0</v>
      </c>
      <c r="P28" s="177">
        <v>0</v>
      </c>
      <c r="Q28" s="177">
        <f>ROUND(E28*P28,2)</f>
        <v>0</v>
      </c>
      <c r="R28" s="177" t="s">
        <v>159</v>
      </c>
      <c r="S28" s="177" t="s">
        <v>160</v>
      </c>
      <c r="T28" s="178" t="s">
        <v>161</v>
      </c>
      <c r="U28" s="162">
        <v>1.34E-2</v>
      </c>
      <c r="V28" s="162">
        <f>ROUND(E28*U28,2)</f>
        <v>7.84</v>
      </c>
      <c r="W28" s="162"/>
      <c r="X28" s="162" t="s">
        <v>162</v>
      </c>
      <c r="Y28" s="153"/>
      <c r="Z28" s="153"/>
      <c r="AA28" s="153"/>
      <c r="AB28" s="153"/>
      <c r="AC28" s="153"/>
      <c r="AD28" s="153"/>
      <c r="AE28" s="153"/>
      <c r="AF28" s="153"/>
      <c r="AG28" s="153" t="s">
        <v>163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242" t="s">
        <v>190</v>
      </c>
      <c r="D29" s="243"/>
      <c r="E29" s="243"/>
      <c r="F29" s="243"/>
      <c r="G29" s="243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165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79" t="str">
        <f>C29</f>
        <v>nebo lesní půdy, s vodorovným přemístěním na hromady v místě upotřebení nebo na dočasné či trvalé skládky se složením</v>
      </c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191</v>
      </c>
      <c r="D30" s="163"/>
      <c r="E30" s="164">
        <v>585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4"/>
      <c r="D31" s="245"/>
      <c r="E31" s="245"/>
      <c r="F31" s="245"/>
      <c r="G31" s="245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166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22.5" outlineLevel="1" x14ac:dyDescent="0.2">
      <c r="A32" s="172">
        <v>6</v>
      </c>
      <c r="B32" s="173" t="s">
        <v>192</v>
      </c>
      <c r="C32" s="182" t="s">
        <v>193</v>
      </c>
      <c r="D32" s="174" t="s">
        <v>189</v>
      </c>
      <c r="E32" s="175">
        <v>2012.5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7" t="s">
        <v>159</v>
      </c>
      <c r="S32" s="177" t="s">
        <v>160</v>
      </c>
      <c r="T32" s="178" t="s">
        <v>161</v>
      </c>
      <c r="U32" s="162">
        <v>0.37</v>
      </c>
      <c r="V32" s="162">
        <f>ROUND(E32*U32,2)</f>
        <v>744.63</v>
      </c>
      <c r="W32" s="162"/>
      <c r="X32" s="162" t="s">
        <v>162</v>
      </c>
      <c r="Y32" s="153"/>
      <c r="Z32" s="153"/>
      <c r="AA32" s="153"/>
      <c r="AB32" s="153"/>
      <c r="AC32" s="153"/>
      <c r="AD32" s="153"/>
      <c r="AE32" s="153"/>
      <c r="AF32" s="153"/>
      <c r="AG32" s="153" t="s">
        <v>163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242" t="s">
        <v>194</v>
      </c>
      <c r="D33" s="243"/>
      <c r="E33" s="243"/>
      <c r="F33" s="243"/>
      <c r="G33" s="24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165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183" t="s">
        <v>195</v>
      </c>
      <c r="D34" s="163"/>
      <c r="E34" s="164">
        <v>2012.5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178</v>
      </c>
      <c r="AH34" s="153">
        <v>0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60"/>
      <c r="B35" s="161"/>
      <c r="C35" s="244"/>
      <c r="D35" s="245"/>
      <c r="E35" s="245"/>
      <c r="F35" s="245"/>
      <c r="G35" s="245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166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72">
        <v>7</v>
      </c>
      <c r="B36" s="173" t="s">
        <v>196</v>
      </c>
      <c r="C36" s="182" t="s">
        <v>197</v>
      </c>
      <c r="D36" s="174" t="s">
        <v>189</v>
      </c>
      <c r="E36" s="175">
        <v>2012.5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7">
        <v>0</v>
      </c>
      <c r="O36" s="177">
        <f>ROUND(E36*N36,2)</f>
        <v>0</v>
      </c>
      <c r="P36" s="177">
        <v>0</v>
      </c>
      <c r="Q36" s="177">
        <f>ROUND(E36*P36,2)</f>
        <v>0</v>
      </c>
      <c r="R36" s="177" t="s">
        <v>159</v>
      </c>
      <c r="S36" s="177" t="s">
        <v>160</v>
      </c>
      <c r="T36" s="178" t="s">
        <v>161</v>
      </c>
      <c r="U36" s="162">
        <v>5.8000000000000003E-2</v>
      </c>
      <c r="V36" s="162">
        <f>ROUND(E36*U36,2)</f>
        <v>116.73</v>
      </c>
      <c r="W36" s="162"/>
      <c r="X36" s="162" t="s">
        <v>162</v>
      </c>
      <c r="Y36" s="153"/>
      <c r="Z36" s="153"/>
      <c r="AA36" s="153"/>
      <c r="AB36" s="153"/>
      <c r="AC36" s="153"/>
      <c r="AD36" s="153"/>
      <c r="AE36" s="153"/>
      <c r="AF36" s="153"/>
      <c r="AG36" s="153" t="s">
        <v>163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242" t="s">
        <v>194</v>
      </c>
      <c r="D37" s="243"/>
      <c r="E37" s="243"/>
      <c r="F37" s="243"/>
      <c r="G37" s="243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165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183" t="s">
        <v>198</v>
      </c>
      <c r="D38" s="163"/>
      <c r="E38" s="164">
        <v>2012.5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178</v>
      </c>
      <c r="AH38" s="153">
        <v>5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4"/>
      <c r="D39" s="245"/>
      <c r="E39" s="245"/>
      <c r="F39" s="245"/>
      <c r="G39" s="245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166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72">
        <v>8</v>
      </c>
      <c r="B40" s="173" t="s">
        <v>199</v>
      </c>
      <c r="C40" s="182" t="s">
        <v>200</v>
      </c>
      <c r="D40" s="174" t="s">
        <v>189</v>
      </c>
      <c r="E40" s="175">
        <v>2012.5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7" t="s">
        <v>159</v>
      </c>
      <c r="S40" s="177" t="s">
        <v>160</v>
      </c>
      <c r="T40" s="178" t="s">
        <v>170</v>
      </c>
      <c r="U40" s="162">
        <v>0.01</v>
      </c>
      <c r="V40" s="162">
        <f>ROUND(E40*U40,2)</f>
        <v>20.13</v>
      </c>
      <c r="W40" s="162"/>
      <c r="X40" s="162" t="s">
        <v>162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163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2" t="s">
        <v>201</v>
      </c>
      <c r="D41" s="243"/>
      <c r="E41" s="243"/>
      <c r="F41" s="243"/>
      <c r="G41" s="24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165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183" t="s">
        <v>198</v>
      </c>
      <c r="D42" s="163"/>
      <c r="E42" s="164">
        <v>2012.5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5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4"/>
      <c r="D43" s="245"/>
      <c r="E43" s="245"/>
      <c r="F43" s="245"/>
      <c r="G43" s="245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166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33.75" outlineLevel="1" x14ac:dyDescent="0.2">
      <c r="A44" s="172">
        <v>9</v>
      </c>
      <c r="B44" s="173" t="s">
        <v>202</v>
      </c>
      <c r="C44" s="182" t="s">
        <v>203</v>
      </c>
      <c r="D44" s="174" t="s">
        <v>189</v>
      </c>
      <c r="E44" s="175">
        <v>40250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7" t="s">
        <v>159</v>
      </c>
      <c r="S44" s="177" t="s">
        <v>160</v>
      </c>
      <c r="T44" s="178" t="s">
        <v>170</v>
      </c>
      <c r="U44" s="162">
        <v>0</v>
      </c>
      <c r="V44" s="162">
        <f>ROUND(E44*U44,2)</f>
        <v>0</v>
      </c>
      <c r="W44" s="162"/>
      <c r="X44" s="162" t="s">
        <v>162</v>
      </c>
      <c r="Y44" s="153"/>
      <c r="Z44" s="153"/>
      <c r="AA44" s="153"/>
      <c r="AB44" s="153"/>
      <c r="AC44" s="153"/>
      <c r="AD44" s="153"/>
      <c r="AE44" s="153"/>
      <c r="AF44" s="153"/>
      <c r="AG44" s="153" t="s">
        <v>163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2" t="s">
        <v>201</v>
      </c>
      <c r="D45" s="243"/>
      <c r="E45" s="243"/>
      <c r="F45" s="243"/>
      <c r="G45" s="24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165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83" t="s">
        <v>204</v>
      </c>
      <c r="D46" s="163"/>
      <c r="E46" s="164">
        <v>40250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178</v>
      </c>
      <c r="AH46" s="153">
        <v>5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244"/>
      <c r="D47" s="245"/>
      <c r="E47" s="245"/>
      <c r="F47" s="245"/>
      <c r="G47" s="245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166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22.5" outlineLevel="1" x14ac:dyDescent="0.2">
      <c r="A48" s="172">
        <v>10</v>
      </c>
      <c r="B48" s="173" t="s">
        <v>205</v>
      </c>
      <c r="C48" s="182" t="s">
        <v>206</v>
      </c>
      <c r="D48" s="174" t="s">
        <v>158</v>
      </c>
      <c r="E48" s="175">
        <v>24</v>
      </c>
      <c r="F48" s="176"/>
      <c r="G48" s="177">
        <f>ROUND(E48*F48,2)</f>
        <v>0</v>
      </c>
      <c r="H48" s="176"/>
      <c r="I48" s="177">
        <f>ROUND(E48*H48,2)</f>
        <v>0</v>
      </c>
      <c r="J48" s="176"/>
      <c r="K48" s="177">
        <f>ROUND(E48*J48,2)</f>
        <v>0</v>
      </c>
      <c r="L48" s="177">
        <v>21</v>
      </c>
      <c r="M48" s="177">
        <f>G48*(1+L48/100)</f>
        <v>0</v>
      </c>
      <c r="N48" s="177">
        <v>0</v>
      </c>
      <c r="O48" s="177">
        <f>ROUND(E48*N48,2)</f>
        <v>0</v>
      </c>
      <c r="P48" s="177">
        <v>0</v>
      </c>
      <c r="Q48" s="177">
        <f>ROUND(E48*P48,2)</f>
        <v>0</v>
      </c>
      <c r="R48" s="177" t="s">
        <v>159</v>
      </c>
      <c r="S48" s="177" t="s">
        <v>160</v>
      </c>
      <c r="T48" s="178" t="s">
        <v>161</v>
      </c>
      <c r="U48" s="162">
        <v>0.56999999999999995</v>
      </c>
      <c r="V48" s="162">
        <f>ROUND(E48*U48,2)</f>
        <v>13.68</v>
      </c>
      <c r="W48" s="162"/>
      <c r="X48" s="162" t="s">
        <v>162</v>
      </c>
      <c r="Y48" s="153"/>
      <c r="Z48" s="153"/>
      <c r="AA48" s="153"/>
      <c r="AB48" s="153"/>
      <c r="AC48" s="153"/>
      <c r="AD48" s="153"/>
      <c r="AE48" s="153"/>
      <c r="AF48" s="153"/>
      <c r="AG48" s="153" t="s">
        <v>163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242" t="s">
        <v>207</v>
      </c>
      <c r="D49" s="243"/>
      <c r="E49" s="243"/>
      <c r="F49" s="243"/>
      <c r="G49" s="243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165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183" t="s">
        <v>208</v>
      </c>
      <c r="D50" s="163"/>
      <c r="E50" s="164">
        <v>24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178</v>
      </c>
      <c r="AH50" s="153">
        <v>5</v>
      </c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244"/>
      <c r="D51" s="245"/>
      <c r="E51" s="245"/>
      <c r="F51" s="245"/>
      <c r="G51" s="245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166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172">
        <v>11</v>
      </c>
      <c r="B52" s="173" t="s">
        <v>209</v>
      </c>
      <c r="C52" s="182" t="s">
        <v>210</v>
      </c>
      <c r="D52" s="174" t="s">
        <v>158</v>
      </c>
      <c r="E52" s="175">
        <v>24</v>
      </c>
      <c r="F52" s="176"/>
      <c r="G52" s="177">
        <f>ROUND(E52*F52,2)</f>
        <v>0</v>
      </c>
      <c r="H52" s="176"/>
      <c r="I52" s="177">
        <f>ROUND(E52*H52,2)</f>
        <v>0</v>
      </c>
      <c r="J52" s="176"/>
      <c r="K52" s="177">
        <f>ROUND(E52*J52,2)</f>
        <v>0</v>
      </c>
      <c r="L52" s="177">
        <v>21</v>
      </c>
      <c r="M52" s="177">
        <f>G52*(1+L52/100)</f>
        <v>0</v>
      </c>
      <c r="N52" s="177">
        <v>0</v>
      </c>
      <c r="O52" s="177">
        <f>ROUND(E52*N52,2)</f>
        <v>0</v>
      </c>
      <c r="P52" s="177">
        <v>0</v>
      </c>
      <c r="Q52" s="177">
        <f>ROUND(E52*P52,2)</f>
        <v>0</v>
      </c>
      <c r="R52" s="177" t="s">
        <v>159</v>
      </c>
      <c r="S52" s="177" t="s">
        <v>160</v>
      </c>
      <c r="T52" s="178" t="s">
        <v>161</v>
      </c>
      <c r="U52" s="162">
        <v>6.6000000000000003E-2</v>
      </c>
      <c r="V52" s="162">
        <f>ROUND(E52*U52,2)</f>
        <v>1.58</v>
      </c>
      <c r="W52" s="162"/>
      <c r="X52" s="162" t="s">
        <v>162</v>
      </c>
      <c r="Y52" s="153"/>
      <c r="Z52" s="153"/>
      <c r="AA52" s="153"/>
      <c r="AB52" s="153"/>
      <c r="AC52" s="153"/>
      <c r="AD52" s="153"/>
      <c r="AE52" s="153"/>
      <c r="AF52" s="153"/>
      <c r="AG52" s="153" t="s">
        <v>163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242" t="s">
        <v>207</v>
      </c>
      <c r="D53" s="243"/>
      <c r="E53" s="243"/>
      <c r="F53" s="243"/>
      <c r="G53" s="243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165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211</v>
      </c>
      <c r="D54" s="163"/>
      <c r="E54" s="164">
        <v>24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5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244"/>
      <c r="D55" s="245"/>
      <c r="E55" s="245"/>
      <c r="F55" s="245"/>
      <c r="G55" s="245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166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22.5" outlineLevel="1" x14ac:dyDescent="0.2">
      <c r="A56" s="172">
        <v>12</v>
      </c>
      <c r="B56" s="173" t="s">
        <v>212</v>
      </c>
      <c r="C56" s="182" t="s">
        <v>213</v>
      </c>
      <c r="D56" s="174" t="s">
        <v>189</v>
      </c>
      <c r="E56" s="175">
        <v>2012.5</v>
      </c>
      <c r="F56" s="176"/>
      <c r="G56" s="177">
        <f>ROUND(E56*F56,2)</f>
        <v>0</v>
      </c>
      <c r="H56" s="176"/>
      <c r="I56" s="177">
        <f>ROUND(E56*H56,2)</f>
        <v>0</v>
      </c>
      <c r="J56" s="176"/>
      <c r="K56" s="177">
        <f>ROUND(E56*J56,2)</f>
        <v>0</v>
      </c>
      <c r="L56" s="177">
        <v>21</v>
      </c>
      <c r="M56" s="177">
        <f>G56*(1+L56/100)</f>
        <v>0</v>
      </c>
      <c r="N56" s="177">
        <v>0</v>
      </c>
      <c r="O56" s="177">
        <f>ROUND(E56*N56,2)</f>
        <v>0</v>
      </c>
      <c r="P56" s="177">
        <v>0</v>
      </c>
      <c r="Q56" s="177">
        <f>ROUND(E56*P56,2)</f>
        <v>0</v>
      </c>
      <c r="R56" s="177" t="s">
        <v>159</v>
      </c>
      <c r="S56" s="177" t="s">
        <v>160</v>
      </c>
      <c r="T56" s="178" t="s">
        <v>161</v>
      </c>
      <c r="U56" s="162">
        <v>0.01</v>
      </c>
      <c r="V56" s="162">
        <f>ROUND(E56*U56,2)</f>
        <v>20.13</v>
      </c>
      <c r="W56" s="162"/>
      <c r="X56" s="162" t="s">
        <v>162</v>
      </c>
      <c r="Y56" s="153"/>
      <c r="Z56" s="153"/>
      <c r="AA56" s="153"/>
      <c r="AB56" s="153"/>
      <c r="AC56" s="153"/>
      <c r="AD56" s="153"/>
      <c r="AE56" s="153"/>
      <c r="AF56" s="153"/>
      <c r="AG56" s="153" t="s">
        <v>163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214</v>
      </c>
      <c r="D57" s="163"/>
      <c r="E57" s="164">
        <v>2012.5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5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244"/>
      <c r="D58" s="245"/>
      <c r="E58" s="245"/>
      <c r="F58" s="245"/>
      <c r="G58" s="245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166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72">
        <v>13</v>
      </c>
      <c r="B59" s="173" t="s">
        <v>215</v>
      </c>
      <c r="C59" s="182" t="s">
        <v>216</v>
      </c>
      <c r="D59" s="174" t="s">
        <v>189</v>
      </c>
      <c r="E59" s="175">
        <v>585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7" t="s">
        <v>217</v>
      </c>
      <c r="S59" s="177" t="s">
        <v>160</v>
      </c>
      <c r="T59" s="178" t="s">
        <v>170</v>
      </c>
      <c r="U59" s="162">
        <v>0.92200000000000004</v>
      </c>
      <c r="V59" s="162">
        <f>ROUND(E59*U59,2)</f>
        <v>539.37</v>
      </c>
      <c r="W59" s="162"/>
      <c r="X59" s="162" t="s">
        <v>162</v>
      </c>
      <c r="Y59" s="153"/>
      <c r="Z59" s="153"/>
      <c r="AA59" s="153"/>
      <c r="AB59" s="153"/>
      <c r="AC59" s="153"/>
      <c r="AD59" s="153"/>
      <c r="AE59" s="153"/>
      <c r="AF59" s="153"/>
      <c r="AG59" s="153" t="s">
        <v>163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183" t="s">
        <v>218</v>
      </c>
      <c r="D60" s="163"/>
      <c r="E60" s="164">
        <v>585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178</v>
      </c>
      <c r="AH60" s="153">
        <v>5</v>
      </c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244"/>
      <c r="D61" s="245"/>
      <c r="E61" s="245"/>
      <c r="F61" s="245"/>
      <c r="G61" s="245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166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72">
        <v>14</v>
      </c>
      <c r="B62" s="173" t="s">
        <v>219</v>
      </c>
      <c r="C62" s="182" t="s">
        <v>220</v>
      </c>
      <c r="D62" s="174" t="s">
        <v>221</v>
      </c>
      <c r="E62" s="175">
        <v>76</v>
      </c>
      <c r="F62" s="176"/>
      <c r="G62" s="177">
        <f>ROUND(E62*F62,2)</f>
        <v>0</v>
      </c>
      <c r="H62" s="176"/>
      <c r="I62" s="177">
        <f>ROUND(E62*H62,2)</f>
        <v>0</v>
      </c>
      <c r="J62" s="176"/>
      <c r="K62" s="177">
        <f>ROUND(E62*J62,2)</f>
        <v>0</v>
      </c>
      <c r="L62" s="177">
        <v>21</v>
      </c>
      <c r="M62" s="177">
        <f>G62*(1+L62/100)</f>
        <v>0</v>
      </c>
      <c r="N62" s="177">
        <v>9.4000000000000004E-3</v>
      </c>
      <c r="O62" s="177">
        <f>ROUND(E62*N62,2)</f>
        <v>0.71</v>
      </c>
      <c r="P62" s="177">
        <v>0</v>
      </c>
      <c r="Q62" s="177">
        <f>ROUND(E62*P62,2)</f>
        <v>0</v>
      </c>
      <c r="R62" s="177" t="s">
        <v>217</v>
      </c>
      <c r="S62" s="177" t="s">
        <v>160</v>
      </c>
      <c r="T62" s="178" t="s">
        <v>170</v>
      </c>
      <c r="U62" s="162">
        <v>0.86</v>
      </c>
      <c r="V62" s="162">
        <f>ROUND(E62*U62,2)</f>
        <v>65.36</v>
      </c>
      <c r="W62" s="162"/>
      <c r="X62" s="162" t="s">
        <v>162</v>
      </c>
      <c r="Y62" s="153"/>
      <c r="Z62" s="153"/>
      <c r="AA62" s="153"/>
      <c r="AB62" s="153"/>
      <c r="AC62" s="153"/>
      <c r="AD62" s="153"/>
      <c r="AE62" s="153"/>
      <c r="AF62" s="153"/>
      <c r="AG62" s="153" t="s">
        <v>163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242" t="s">
        <v>222</v>
      </c>
      <c r="D63" s="243"/>
      <c r="E63" s="243"/>
      <c r="F63" s="243"/>
      <c r="G63" s="243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165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246" t="s">
        <v>223</v>
      </c>
      <c r="D64" s="247"/>
      <c r="E64" s="247"/>
      <c r="F64" s="247"/>
      <c r="G64" s="247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173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183" t="s">
        <v>224</v>
      </c>
      <c r="D65" s="163"/>
      <c r="E65" s="164">
        <v>76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178</v>
      </c>
      <c r="AH65" s="153">
        <v>0</v>
      </c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4"/>
      <c r="D66" s="245"/>
      <c r="E66" s="245"/>
      <c r="F66" s="245"/>
      <c r="G66" s="245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166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72">
        <v>15</v>
      </c>
      <c r="B67" s="173" t="s">
        <v>225</v>
      </c>
      <c r="C67" s="182" t="s">
        <v>226</v>
      </c>
      <c r="D67" s="174" t="s">
        <v>221</v>
      </c>
      <c r="E67" s="175">
        <v>76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77">
        <v>0</v>
      </c>
      <c r="O67" s="177">
        <f>ROUND(E67*N67,2)</f>
        <v>0</v>
      </c>
      <c r="P67" s="177">
        <v>0</v>
      </c>
      <c r="Q67" s="177">
        <f>ROUND(E67*P67,2)</f>
        <v>0</v>
      </c>
      <c r="R67" s="177" t="s">
        <v>217</v>
      </c>
      <c r="S67" s="177" t="s">
        <v>160</v>
      </c>
      <c r="T67" s="178" t="s">
        <v>170</v>
      </c>
      <c r="U67" s="162">
        <v>0.371</v>
      </c>
      <c r="V67" s="162">
        <f>ROUND(E67*U67,2)</f>
        <v>28.2</v>
      </c>
      <c r="W67" s="162"/>
      <c r="X67" s="162" t="s">
        <v>162</v>
      </c>
      <c r="Y67" s="153"/>
      <c r="Z67" s="153"/>
      <c r="AA67" s="153"/>
      <c r="AB67" s="153"/>
      <c r="AC67" s="153"/>
      <c r="AD67" s="153"/>
      <c r="AE67" s="153"/>
      <c r="AF67" s="153"/>
      <c r="AG67" s="153" t="s">
        <v>163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2" t="s">
        <v>222</v>
      </c>
      <c r="D68" s="243"/>
      <c r="E68" s="243"/>
      <c r="F68" s="243"/>
      <c r="G68" s="24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165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246" t="s">
        <v>223</v>
      </c>
      <c r="D69" s="247"/>
      <c r="E69" s="247"/>
      <c r="F69" s="247"/>
      <c r="G69" s="247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173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183" t="s">
        <v>227</v>
      </c>
      <c r="D70" s="163"/>
      <c r="E70" s="164">
        <v>76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178</v>
      </c>
      <c r="AH70" s="153">
        <v>5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4"/>
      <c r="D71" s="245"/>
      <c r="E71" s="245"/>
      <c r="F71" s="245"/>
      <c r="G71" s="245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166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72">
        <v>16</v>
      </c>
      <c r="B72" s="173" t="s">
        <v>228</v>
      </c>
      <c r="C72" s="182" t="s">
        <v>229</v>
      </c>
      <c r="D72" s="174" t="s">
        <v>230</v>
      </c>
      <c r="E72" s="175">
        <v>4025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7" t="s">
        <v>159</v>
      </c>
      <c r="S72" s="177" t="s">
        <v>160</v>
      </c>
      <c r="T72" s="178" t="s">
        <v>170</v>
      </c>
      <c r="U72" s="162">
        <v>0</v>
      </c>
      <c r="V72" s="162">
        <f>ROUND(E72*U72,2)</f>
        <v>0</v>
      </c>
      <c r="W72" s="162"/>
      <c r="X72" s="162" t="s">
        <v>162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163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183" t="s">
        <v>231</v>
      </c>
      <c r="D73" s="163"/>
      <c r="E73" s="164">
        <v>4025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178</v>
      </c>
      <c r="AH73" s="153">
        <v>5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244"/>
      <c r="D74" s="245"/>
      <c r="E74" s="245"/>
      <c r="F74" s="245"/>
      <c r="G74" s="245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166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x14ac:dyDescent="0.2">
      <c r="A75" s="166" t="s">
        <v>154</v>
      </c>
      <c r="B75" s="167" t="s">
        <v>100</v>
      </c>
      <c r="C75" s="181" t="s">
        <v>101</v>
      </c>
      <c r="D75" s="168"/>
      <c r="E75" s="169"/>
      <c r="F75" s="170"/>
      <c r="G75" s="170">
        <f>SUMIF(AG76:AG83,"&lt;&gt;NOR",G76:G83)</f>
        <v>0</v>
      </c>
      <c r="H75" s="170"/>
      <c r="I75" s="170">
        <f>SUM(I76:I83)</f>
        <v>0</v>
      </c>
      <c r="J75" s="170"/>
      <c r="K75" s="170">
        <f>SUM(K76:K83)</f>
        <v>0</v>
      </c>
      <c r="L75" s="170"/>
      <c r="M75" s="170">
        <f>SUM(M76:M83)</f>
        <v>0</v>
      </c>
      <c r="N75" s="170"/>
      <c r="O75" s="170">
        <f>SUM(O76:O83)</f>
        <v>0</v>
      </c>
      <c r="P75" s="170"/>
      <c r="Q75" s="170">
        <f>SUM(Q76:Q83)</f>
        <v>0</v>
      </c>
      <c r="R75" s="170"/>
      <c r="S75" s="170"/>
      <c r="T75" s="171"/>
      <c r="U75" s="165"/>
      <c r="V75" s="165">
        <f>SUM(V76:V83)</f>
        <v>0</v>
      </c>
      <c r="W75" s="165"/>
      <c r="X75" s="165"/>
      <c r="AG75" t="s">
        <v>155</v>
      </c>
    </row>
    <row r="76" spans="1:60" ht="22.5" outlineLevel="1" x14ac:dyDescent="0.2">
      <c r="A76" s="172">
        <v>17</v>
      </c>
      <c r="B76" s="173" t="s">
        <v>232</v>
      </c>
      <c r="C76" s="182" t="s">
        <v>233</v>
      </c>
      <c r="D76" s="174" t="s">
        <v>234</v>
      </c>
      <c r="E76" s="175">
        <v>1</v>
      </c>
      <c r="F76" s="176"/>
      <c r="G76" s="177">
        <f>ROUND(E76*F76,2)</f>
        <v>0</v>
      </c>
      <c r="H76" s="176"/>
      <c r="I76" s="177">
        <f>ROUND(E76*H76,2)</f>
        <v>0</v>
      </c>
      <c r="J76" s="176"/>
      <c r="K76" s="177">
        <f>ROUND(E76*J76,2)</f>
        <v>0</v>
      </c>
      <c r="L76" s="177">
        <v>21</v>
      </c>
      <c r="M76" s="177">
        <f>G76*(1+L76/100)</f>
        <v>0</v>
      </c>
      <c r="N76" s="177">
        <v>0</v>
      </c>
      <c r="O76" s="177">
        <f>ROUND(E76*N76,2)</f>
        <v>0</v>
      </c>
      <c r="P76" s="177">
        <v>0</v>
      </c>
      <c r="Q76" s="177">
        <f>ROUND(E76*P76,2)</f>
        <v>0</v>
      </c>
      <c r="R76" s="177"/>
      <c r="S76" s="177" t="s">
        <v>235</v>
      </c>
      <c r="T76" s="178" t="s">
        <v>236</v>
      </c>
      <c r="U76" s="162">
        <v>0</v>
      </c>
      <c r="V76" s="162">
        <f>ROUND(E76*U76,2)</f>
        <v>0</v>
      </c>
      <c r="W76" s="162"/>
      <c r="X76" s="162" t="s">
        <v>162</v>
      </c>
      <c r="Y76" s="153"/>
      <c r="Z76" s="153"/>
      <c r="AA76" s="153"/>
      <c r="AB76" s="153"/>
      <c r="AC76" s="153"/>
      <c r="AD76" s="153"/>
      <c r="AE76" s="153"/>
      <c r="AF76" s="153"/>
      <c r="AG76" s="153" t="s">
        <v>163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248"/>
      <c r="D77" s="249"/>
      <c r="E77" s="249"/>
      <c r="F77" s="249"/>
      <c r="G77" s="249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166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72">
        <v>18</v>
      </c>
      <c r="B78" s="173" t="s">
        <v>237</v>
      </c>
      <c r="C78" s="182" t="s">
        <v>238</v>
      </c>
      <c r="D78" s="174" t="s">
        <v>234</v>
      </c>
      <c r="E78" s="175">
        <v>1</v>
      </c>
      <c r="F78" s="176"/>
      <c r="G78" s="177">
        <f>ROUND(E78*F78,2)</f>
        <v>0</v>
      </c>
      <c r="H78" s="176"/>
      <c r="I78" s="177">
        <f>ROUND(E78*H78,2)</f>
        <v>0</v>
      </c>
      <c r="J78" s="176"/>
      <c r="K78" s="177">
        <f>ROUND(E78*J78,2)</f>
        <v>0</v>
      </c>
      <c r="L78" s="177">
        <v>21</v>
      </c>
      <c r="M78" s="177">
        <f>G78*(1+L78/100)</f>
        <v>0</v>
      </c>
      <c r="N78" s="177">
        <v>0</v>
      </c>
      <c r="O78" s="177">
        <f>ROUND(E78*N78,2)</f>
        <v>0</v>
      </c>
      <c r="P78" s="177">
        <v>0</v>
      </c>
      <c r="Q78" s="177">
        <f>ROUND(E78*P78,2)</f>
        <v>0</v>
      </c>
      <c r="R78" s="177"/>
      <c r="S78" s="177" t="s">
        <v>235</v>
      </c>
      <c r="T78" s="178" t="s">
        <v>236</v>
      </c>
      <c r="U78" s="162">
        <v>0</v>
      </c>
      <c r="V78" s="162">
        <f>ROUND(E78*U78,2)</f>
        <v>0</v>
      </c>
      <c r="W78" s="162"/>
      <c r="X78" s="162" t="s">
        <v>162</v>
      </c>
      <c r="Y78" s="153"/>
      <c r="Z78" s="153"/>
      <c r="AA78" s="153"/>
      <c r="AB78" s="153"/>
      <c r="AC78" s="153"/>
      <c r="AD78" s="153"/>
      <c r="AE78" s="153"/>
      <c r="AF78" s="153"/>
      <c r="AG78" s="153" t="s">
        <v>163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248"/>
      <c r="D79" s="249"/>
      <c r="E79" s="249"/>
      <c r="F79" s="249"/>
      <c r="G79" s="249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166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72">
        <v>19</v>
      </c>
      <c r="B80" s="173" t="s">
        <v>239</v>
      </c>
      <c r="C80" s="182" t="s">
        <v>240</v>
      </c>
      <c r="D80" s="174" t="s">
        <v>241</v>
      </c>
      <c r="E80" s="175">
        <v>15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21</v>
      </c>
      <c r="M80" s="177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7"/>
      <c r="S80" s="177" t="s">
        <v>235</v>
      </c>
      <c r="T80" s="178" t="s">
        <v>236</v>
      </c>
      <c r="U80" s="162">
        <v>0</v>
      </c>
      <c r="V80" s="162">
        <f>ROUND(E80*U80,2)</f>
        <v>0</v>
      </c>
      <c r="W80" s="162"/>
      <c r="X80" s="162" t="s">
        <v>162</v>
      </c>
      <c r="Y80" s="153"/>
      <c r="Z80" s="153"/>
      <c r="AA80" s="153"/>
      <c r="AB80" s="153"/>
      <c r="AC80" s="153"/>
      <c r="AD80" s="153"/>
      <c r="AE80" s="153"/>
      <c r="AF80" s="153"/>
      <c r="AG80" s="153" t="s">
        <v>163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248"/>
      <c r="D81" s="249"/>
      <c r="E81" s="249"/>
      <c r="F81" s="249"/>
      <c r="G81" s="249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166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72">
        <v>20</v>
      </c>
      <c r="B82" s="173" t="s">
        <v>242</v>
      </c>
      <c r="C82" s="182" t="s">
        <v>243</v>
      </c>
      <c r="D82" s="174" t="s">
        <v>244</v>
      </c>
      <c r="E82" s="175">
        <v>1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/>
      <c r="S82" s="177" t="s">
        <v>235</v>
      </c>
      <c r="T82" s="178" t="s">
        <v>236</v>
      </c>
      <c r="U82" s="162">
        <v>0</v>
      </c>
      <c r="V82" s="162">
        <f>ROUND(E82*U82,2)</f>
        <v>0</v>
      </c>
      <c r="W82" s="162"/>
      <c r="X82" s="162" t="s">
        <v>162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163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8"/>
      <c r="D83" s="249"/>
      <c r="E83" s="249"/>
      <c r="F83" s="249"/>
      <c r="G83" s="249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166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x14ac:dyDescent="0.2">
      <c r="A84" s="166" t="s">
        <v>154</v>
      </c>
      <c r="B84" s="167" t="s">
        <v>108</v>
      </c>
      <c r="C84" s="181" t="s">
        <v>109</v>
      </c>
      <c r="D84" s="168"/>
      <c r="E84" s="169"/>
      <c r="F84" s="170"/>
      <c r="G84" s="170">
        <f>SUMIF(AG85:AG100,"&lt;&gt;NOR",G85:G100)</f>
        <v>0</v>
      </c>
      <c r="H84" s="170"/>
      <c r="I84" s="170">
        <f>SUM(I85:I100)</f>
        <v>0</v>
      </c>
      <c r="J84" s="170"/>
      <c r="K84" s="170">
        <f>SUM(K85:K100)</f>
        <v>0</v>
      </c>
      <c r="L84" s="170"/>
      <c r="M84" s="170">
        <f>SUM(M85:M100)</f>
        <v>0</v>
      </c>
      <c r="N84" s="170"/>
      <c r="O84" s="170">
        <f>SUM(O85:O100)</f>
        <v>4789.0200000000004</v>
      </c>
      <c r="P84" s="170"/>
      <c r="Q84" s="170">
        <f>SUM(Q85:Q100)</f>
        <v>0</v>
      </c>
      <c r="R84" s="170"/>
      <c r="S84" s="170"/>
      <c r="T84" s="171"/>
      <c r="U84" s="165"/>
      <c r="V84" s="165">
        <f>SUM(V85:V100)</f>
        <v>440.31</v>
      </c>
      <c r="W84" s="165"/>
      <c r="X84" s="165"/>
      <c r="AG84" t="s">
        <v>155</v>
      </c>
    </row>
    <row r="85" spans="1:60" outlineLevel="1" x14ac:dyDescent="0.2">
      <c r="A85" s="172">
        <v>21</v>
      </c>
      <c r="B85" s="173" t="s">
        <v>245</v>
      </c>
      <c r="C85" s="182" t="s">
        <v>246</v>
      </c>
      <c r="D85" s="174" t="s">
        <v>221</v>
      </c>
      <c r="E85" s="175">
        <v>2065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7" t="s">
        <v>247</v>
      </c>
      <c r="S85" s="177" t="s">
        <v>160</v>
      </c>
      <c r="T85" s="178" t="s">
        <v>161</v>
      </c>
      <c r="U85" s="162">
        <v>0.03</v>
      </c>
      <c r="V85" s="162">
        <f>ROUND(E85*U85,2)</f>
        <v>61.95</v>
      </c>
      <c r="W85" s="162"/>
      <c r="X85" s="162" t="s">
        <v>162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163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ht="22.5" outlineLevel="1" x14ac:dyDescent="0.2">
      <c r="A86" s="160"/>
      <c r="B86" s="161"/>
      <c r="C86" s="242" t="s">
        <v>248</v>
      </c>
      <c r="D86" s="243"/>
      <c r="E86" s="243"/>
      <c r="F86" s="243"/>
      <c r="G86" s="243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165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79" t="str">
        <f>C86</f>
        <v>Rozrušení pláně dozerem. Pokládka pojiva. Zafrézování pojiva do podkladu. Úprava pláně do požadované nivelety. Zhutnění pláně. Bez dodávky pojiva.</v>
      </c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246" t="s">
        <v>249</v>
      </c>
      <c r="D87" s="247"/>
      <c r="E87" s="247"/>
      <c r="F87" s="247"/>
      <c r="G87" s="247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173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244"/>
      <c r="D88" s="245"/>
      <c r="E88" s="245"/>
      <c r="F88" s="245"/>
      <c r="G88" s="245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166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72">
        <v>22</v>
      </c>
      <c r="B89" s="173" t="s">
        <v>250</v>
      </c>
      <c r="C89" s="182" t="s">
        <v>251</v>
      </c>
      <c r="D89" s="174" t="s">
        <v>221</v>
      </c>
      <c r="E89" s="175">
        <v>4025</v>
      </c>
      <c r="F89" s="176"/>
      <c r="G89" s="177">
        <f>ROUND(E89*F89,2)</f>
        <v>0</v>
      </c>
      <c r="H89" s="176"/>
      <c r="I89" s="177">
        <f>ROUND(E89*H89,2)</f>
        <v>0</v>
      </c>
      <c r="J89" s="176"/>
      <c r="K89" s="177">
        <f>ROUND(E89*J89,2)</f>
        <v>0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7" t="s">
        <v>247</v>
      </c>
      <c r="S89" s="177" t="s">
        <v>160</v>
      </c>
      <c r="T89" s="178" t="s">
        <v>161</v>
      </c>
      <c r="U89" s="162">
        <v>0.04</v>
      </c>
      <c r="V89" s="162">
        <f>ROUND(E89*U89,2)</f>
        <v>161</v>
      </c>
      <c r="W89" s="162"/>
      <c r="X89" s="162" t="s">
        <v>162</v>
      </c>
      <c r="Y89" s="153"/>
      <c r="Z89" s="153"/>
      <c r="AA89" s="153"/>
      <c r="AB89" s="153"/>
      <c r="AC89" s="153"/>
      <c r="AD89" s="153"/>
      <c r="AE89" s="153"/>
      <c r="AF89" s="153"/>
      <c r="AG89" s="153" t="s">
        <v>163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60"/>
      <c r="B90" s="161"/>
      <c r="C90" s="242" t="s">
        <v>248</v>
      </c>
      <c r="D90" s="243"/>
      <c r="E90" s="243"/>
      <c r="F90" s="243"/>
      <c r="G90" s="243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165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79" t="str">
        <f>C90</f>
        <v>Rozrušení pláně dozerem. Pokládka pojiva. Zafrézování pojiva do podkladu. Úprava pláně do požadované nivelety. Zhutnění pláně. Bez dodávky pojiva.</v>
      </c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246" t="s">
        <v>252</v>
      </c>
      <c r="D91" s="247"/>
      <c r="E91" s="247"/>
      <c r="F91" s="247"/>
      <c r="G91" s="247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173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183" t="s">
        <v>253</v>
      </c>
      <c r="D92" s="163"/>
      <c r="E92" s="164">
        <v>4025</v>
      </c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178</v>
      </c>
      <c r="AH92" s="153">
        <v>0</v>
      </c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244"/>
      <c r="D93" s="245"/>
      <c r="E93" s="245"/>
      <c r="F93" s="245"/>
      <c r="G93" s="245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166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2.5" outlineLevel="1" x14ac:dyDescent="0.2">
      <c r="A94" s="172">
        <v>23</v>
      </c>
      <c r="B94" s="173" t="s">
        <v>254</v>
      </c>
      <c r="C94" s="182" t="s">
        <v>255</v>
      </c>
      <c r="D94" s="174" t="s">
        <v>221</v>
      </c>
      <c r="E94" s="175">
        <v>4025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7">
        <v>0.55125000000000002</v>
      </c>
      <c r="O94" s="177">
        <f>ROUND(E94*N94,2)</f>
        <v>2218.7800000000002</v>
      </c>
      <c r="P94" s="177">
        <v>0</v>
      </c>
      <c r="Q94" s="177">
        <f>ROUND(E94*P94,2)</f>
        <v>0</v>
      </c>
      <c r="R94" s="177" t="s">
        <v>247</v>
      </c>
      <c r="S94" s="177" t="s">
        <v>160</v>
      </c>
      <c r="T94" s="178" t="s">
        <v>170</v>
      </c>
      <c r="U94" s="162">
        <v>2.7E-2</v>
      </c>
      <c r="V94" s="162">
        <f>ROUND(E94*U94,2)</f>
        <v>108.68</v>
      </c>
      <c r="W94" s="162"/>
      <c r="X94" s="162" t="s">
        <v>162</v>
      </c>
      <c r="Y94" s="153"/>
      <c r="Z94" s="153"/>
      <c r="AA94" s="153"/>
      <c r="AB94" s="153"/>
      <c r="AC94" s="153"/>
      <c r="AD94" s="153"/>
      <c r="AE94" s="153"/>
      <c r="AF94" s="153"/>
      <c r="AG94" s="153" t="s">
        <v>163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183" t="s">
        <v>256</v>
      </c>
      <c r="D95" s="163"/>
      <c r="E95" s="164">
        <v>4025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178</v>
      </c>
      <c r="AH95" s="153">
        <v>0</v>
      </c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244"/>
      <c r="D96" s="245"/>
      <c r="E96" s="245"/>
      <c r="F96" s="245"/>
      <c r="G96" s="245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166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2">
        <v>24</v>
      </c>
      <c r="B97" s="173" t="s">
        <v>257</v>
      </c>
      <c r="C97" s="182" t="s">
        <v>258</v>
      </c>
      <c r="D97" s="174" t="s">
        <v>221</v>
      </c>
      <c r="E97" s="175">
        <v>4025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0.63856999999999997</v>
      </c>
      <c r="O97" s="177">
        <f>ROUND(E97*N97,2)</f>
        <v>2570.2399999999998</v>
      </c>
      <c r="P97" s="177">
        <v>0</v>
      </c>
      <c r="Q97" s="177">
        <f>ROUND(E97*P97,2)</f>
        <v>0</v>
      </c>
      <c r="R97" s="177" t="s">
        <v>247</v>
      </c>
      <c r="S97" s="177" t="s">
        <v>160</v>
      </c>
      <c r="T97" s="178" t="s">
        <v>170</v>
      </c>
      <c r="U97" s="162">
        <v>2.7E-2</v>
      </c>
      <c r="V97" s="162">
        <f>ROUND(E97*U97,2)</f>
        <v>108.68</v>
      </c>
      <c r="W97" s="162"/>
      <c r="X97" s="162" t="s">
        <v>162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163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242" t="s">
        <v>259</v>
      </c>
      <c r="D98" s="243"/>
      <c r="E98" s="243"/>
      <c r="F98" s="243"/>
      <c r="G98" s="243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165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183" t="s">
        <v>256</v>
      </c>
      <c r="D99" s="163"/>
      <c r="E99" s="164">
        <v>4025</v>
      </c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178</v>
      </c>
      <c r="AH99" s="153">
        <v>0</v>
      </c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4"/>
      <c r="D100" s="245"/>
      <c r="E100" s="245"/>
      <c r="F100" s="245"/>
      <c r="G100" s="245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x14ac:dyDescent="0.2">
      <c r="A101" s="166" t="s">
        <v>154</v>
      </c>
      <c r="B101" s="167" t="s">
        <v>116</v>
      </c>
      <c r="C101" s="181" t="s">
        <v>117</v>
      </c>
      <c r="D101" s="168"/>
      <c r="E101" s="169"/>
      <c r="F101" s="170"/>
      <c r="G101" s="170">
        <f>SUMIF(AG102:AG104,"&lt;&gt;NOR",G102:G104)</f>
        <v>0</v>
      </c>
      <c r="H101" s="170"/>
      <c r="I101" s="170">
        <f>SUM(I102:I104)</f>
        <v>0</v>
      </c>
      <c r="J101" s="170"/>
      <c r="K101" s="170">
        <f>SUM(K102:K104)</f>
        <v>0</v>
      </c>
      <c r="L101" s="170"/>
      <c r="M101" s="170">
        <f>SUM(M102:M104)</f>
        <v>0</v>
      </c>
      <c r="N101" s="170"/>
      <c r="O101" s="170">
        <f>SUM(O102:O104)</f>
        <v>0</v>
      </c>
      <c r="P101" s="170"/>
      <c r="Q101" s="170">
        <f>SUM(Q102:Q104)</f>
        <v>0</v>
      </c>
      <c r="R101" s="170"/>
      <c r="S101" s="170"/>
      <c r="T101" s="171"/>
      <c r="U101" s="165"/>
      <c r="V101" s="165">
        <f>SUM(V102:V104)</f>
        <v>95.79</v>
      </c>
      <c r="W101" s="165"/>
      <c r="X101" s="165"/>
      <c r="AG101" t="s">
        <v>155</v>
      </c>
    </row>
    <row r="102" spans="1:60" outlineLevel="1" x14ac:dyDescent="0.2">
      <c r="A102" s="172">
        <v>25</v>
      </c>
      <c r="B102" s="173" t="s">
        <v>260</v>
      </c>
      <c r="C102" s="182" t="s">
        <v>261</v>
      </c>
      <c r="D102" s="174" t="s">
        <v>230</v>
      </c>
      <c r="E102" s="175">
        <v>4789.7411000000002</v>
      </c>
      <c r="F102" s="176"/>
      <c r="G102" s="177">
        <f>ROUND(E102*F102,2)</f>
        <v>0</v>
      </c>
      <c r="H102" s="176"/>
      <c r="I102" s="177">
        <f>ROUND(E102*H102,2)</f>
        <v>0</v>
      </c>
      <c r="J102" s="176"/>
      <c r="K102" s="177">
        <f>ROUND(E102*J102,2)</f>
        <v>0</v>
      </c>
      <c r="L102" s="177">
        <v>21</v>
      </c>
      <c r="M102" s="177">
        <f>G102*(1+L102/100)</f>
        <v>0</v>
      </c>
      <c r="N102" s="177">
        <v>0</v>
      </c>
      <c r="O102" s="177">
        <f>ROUND(E102*N102,2)</f>
        <v>0</v>
      </c>
      <c r="P102" s="177">
        <v>0</v>
      </c>
      <c r="Q102" s="177">
        <f>ROUND(E102*P102,2)</f>
        <v>0</v>
      </c>
      <c r="R102" s="177" t="s">
        <v>247</v>
      </c>
      <c r="S102" s="177" t="s">
        <v>160</v>
      </c>
      <c r="T102" s="178" t="s">
        <v>170</v>
      </c>
      <c r="U102" s="162">
        <v>0.02</v>
      </c>
      <c r="V102" s="162">
        <f>ROUND(E102*U102,2)</f>
        <v>95.79</v>
      </c>
      <c r="W102" s="162"/>
      <c r="X102" s="162" t="s">
        <v>262</v>
      </c>
      <c r="Y102" s="153"/>
      <c r="Z102" s="153"/>
      <c r="AA102" s="153"/>
      <c r="AB102" s="153"/>
      <c r="AC102" s="153"/>
      <c r="AD102" s="153"/>
      <c r="AE102" s="153"/>
      <c r="AF102" s="153"/>
      <c r="AG102" s="153" t="s">
        <v>263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242" t="s">
        <v>264</v>
      </c>
      <c r="D103" s="243"/>
      <c r="E103" s="243"/>
      <c r="F103" s="243"/>
      <c r="G103" s="243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165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4"/>
      <c r="D104" s="245"/>
      <c r="E104" s="245"/>
      <c r="F104" s="245"/>
      <c r="G104" s="245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x14ac:dyDescent="0.2">
      <c r="A105" s="3"/>
      <c r="B105" s="4"/>
      <c r="C105" s="184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v>15</v>
      </c>
      <c r="AF105">
        <v>21</v>
      </c>
      <c r="AG105" t="s">
        <v>141</v>
      </c>
    </row>
    <row r="106" spans="1:60" x14ac:dyDescent="0.2">
      <c r="A106" s="156"/>
      <c r="B106" s="157" t="s">
        <v>29</v>
      </c>
      <c r="C106" s="185"/>
      <c r="D106" s="158"/>
      <c r="E106" s="159"/>
      <c r="F106" s="159"/>
      <c r="G106" s="180">
        <f>G8+G75+G84+G101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f>SUMIF(L7:L104,AE105,G7:G104)</f>
        <v>0</v>
      </c>
      <c r="AF106">
        <f>SUMIF(L7:L104,AF105,G7:G104)</f>
        <v>0</v>
      </c>
      <c r="AG106" t="s">
        <v>265</v>
      </c>
    </row>
    <row r="107" spans="1:60" x14ac:dyDescent="0.2">
      <c r="C107" s="186"/>
      <c r="D107" s="10"/>
      <c r="AG107" t="s">
        <v>266</v>
      </c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56">
    <mergeCell ref="C21:G21"/>
    <mergeCell ref="A1:G1"/>
    <mergeCell ref="C2:G2"/>
    <mergeCell ref="C3:G3"/>
    <mergeCell ref="C4:G4"/>
    <mergeCell ref="C10:G10"/>
    <mergeCell ref="C11:G11"/>
    <mergeCell ref="C13:G13"/>
    <mergeCell ref="C14:G14"/>
    <mergeCell ref="C15:G15"/>
    <mergeCell ref="C17:G17"/>
    <mergeCell ref="C19:G19"/>
    <mergeCell ref="C39:G39"/>
    <mergeCell ref="C22:G22"/>
    <mergeCell ref="C23:G23"/>
    <mergeCell ref="C24:G24"/>
    <mergeCell ref="C25:G25"/>
    <mergeCell ref="C26:G26"/>
    <mergeCell ref="C27:G27"/>
    <mergeCell ref="C29:G29"/>
    <mergeCell ref="C31:G31"/>
    <mergeCell ref="C33:G33"/>
    <mergeCell ref="C35:G35"/>
    <mergeCell ref="C37:G37"/>
    <mergeCell ref="C64:G64"/>
    <mergeCell ref="C41:G41"/>
    <mergeCell ref="C43:G43"/>
    <mergeCell ref="C45:G45"/>
    <mergeCell ref="C47:G47"/>
    <mergeCell ref="C49:G49"/>
    <mergeCell ref="C51:G51"/>
    <mergeCell ref="C53:G53"/>
    <mergeCell ref="C55:G55"/>
    <mergeCell ref="C58:G58"/>
    <mergeCell ref="C61:G61"/>
    <mergeCell ref="C63:G63"/>
    <mergeCell ref="C88:G88"/>
    <mergeCell ref="C66:G66"/>
    <mergeCell ref="C68:G68"/>
    <mergeCell ref="C69:G69"/>
    <mergeCell ref="C71:G71"/>
    <mergeCell ref="C74:G74"/>
    <mergeCell ref="C77:G77"/>
    <mergeCell ref="C79:G79"/>
    <mergeCell ref="C81:G81"/>
    <mergeCell ref="C83:G83"/>
    <mergeCell ref="C86:G86"/>
    <mergeCell ref="C87:G87"/>
    <mergeCell ref="C103:G103"/>
    <mergeCell ref="C104:G104"/>
    <mergeCell ref="C90:G90"/>
    <mergeCell ref="C91:G91"/>
    <mergeCell ref="C93:G93"/>
    <mergeCell ref="C96:G96"/>
    <mergeCell ref="C98:G98"/>
    <mergeCell ref="C100:G10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57</v>
      </c>
      <c r="C3" s="253" t="s">
        <v>58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59</v>
      </c>
      <c r="C4" s="256" t="s">
        <v>60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SUMIF(AG9:AG101,"&lt;&gt;NOR",G9:G101)</f>
        <v>0</v>
      </c>
      <c r="H8" s="170"/>
      <c r="I8" s="170">
        <f>SUM(I9:I101)</f>
        <v>0</v>
      </c>
      <c r="J8" s="170"/>
      <c r="K8" s="170">
        <f>SUM(K9:K101)</f>
        <v>0</v>
      </c>
      <c r="L8" s="170"/>
      <c r="M8" s="170">
        <f>SUM(M9:M101)</f>
        <v>0</v>
      </c>
      <c r="N8" s="170"/>
      <c r="O8" s="170">
        <f>SUM(O9:O101)</f>
        <v>775.62</v>
      </c>
      <c r="P8" s="170"/>
      <c r="Q8" s="170">
        <f>SUM(Q9:Q101)</f>
        <v>0</v>
      </c>
      <c r="R8" s="170"/>
      <c r="S8" s="170"/>
      <c r="T8" s="171"/>
      <c r="U8" s="165"/>
      <c r="V8" s="165">
        <f>SUM(V9:V101)</f>
        <v>1086.6300000000001</v>
      </c>
      <c r="W8" s="165"/>
      <c r="X8" s="165"/>
      <c r="AG8" t="s">
        <v>155</v>
      </c>
    </row>
    <row r="9" spans="1:60" ht="22.5" outlineLevel="1" x14ac:dyDescent="0.2">
      <c r="A9" s="172">
        <v>1</v>
      </c>
      <c r="B9" s="173" t="s">
        <v>192</v>
      </c>
      <c r="C9" s="182" t="s">
        <v>193</v>
      </c>
      <c r="D9" s="174" t="s">
        <v>189</v>
      </c>
      <c r="E9" s="175">
        <v>822.35720000000003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0.37</v>
      </c>
      <c r="V9" s="162">
        <f>ROUND(E9*U9,2)</f>
        <v>304.27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60"/>
      <c r="B10" s="161"/>
      <c r="C10" s="242" t="s">
        <v>194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45" outlineLevel="1" x14ac:dyDescent="0.2">
      <c r="A11" s="160"/>
      <c r="B11" s="161"/>
      <c r="C11" s="183" t="s">
        <v>267</v>
      </c>
      <c r="D11" s="163"/>
      <c r="E11" s="164">
        <v>667.2432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83" t="s">
        <v>268</v>
      </c>
      <c r="D12" s="163"/>
      <c r="E12" s="164">
        <v>39.613999999999997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178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183" t="s">
        <v>269</v>
      </c>
      <c r="D13" s="163"/>
      <c r="E13" s="164">
        <v>115.5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178</v>
      </c>
      <c r="AH13" s="153">
        <v>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244"/>
      <c r="D14" s="245"/>
      <c r="E14" s="245"/>
      <c r="F14" s="245"/>
      <c r="G14" s="245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166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72">
        <v>2</v>
      </c>
      <c r="B15" s="173" t="s">
        <v>196</v>
      </c>
      <c r="C15" s="182" t="s">
        <v>197</v>
      </c>
      <c r="D15" s="174" t="s">
        <v>189</v>
      </c>
      <c r="E15" s="175">
        <v>822.35720000000003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 t="s">
        <v>159</v>
      </c>
      <c r="S15" s="177" t="s">
        <v>160</v>
      </c>
      <c r="T15" s="178" t="s">
        <v>161</v>
      </c>
      <c r="U15" s="162">
        <v>5.8000000000000003E-2</v>
      </c>
      <c r="V15" s="162">
        <f>ROUND(E15*U15,2)</f>
        <v>47.7</v>
      </c>
      <c r="W15" s="162"/>
      <c r="X15" s="162" t="s">
        <v>162</v>
      </c>
      <c r="Y15" s="153"/>
      <c r="Z15" s="153"/>
      <c r="AA15" s="153"/>
      <c r="AB15" s="153"/>
      <c r="AC15" s="153"/>
      <c r="AD15" s="153"/>
      <c r="AE15" s="153"/>
      <c r="AF15" s="153"/>
      <c r="AG15" s="153" t="s">
        <v>163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2" t="s">
        <v>194</v>
      </c>
      <c r="D16" s="243"/>
      <c r="E16" s="243"/>
      <c r="F16" s="243"/>
      <c r="G16" s="243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165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183" t="s">
        <v>270</v>
      </c>
      <c r="D17" s="163"/>
      <c r="E17" s="164">
        <v>822.35720000000003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178</v>
      </c>
      <c r="AH17" s="153">
        <v>5</v>
      </c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244"/>
      <c r="D18" s="245"/>
      <c r="E18" s="245"/>
      <c r="F18" s="245"/>
      <c r="G18" s="245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166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2">
        <v>3</v>
      </c>
      <c r="B19" s="173" t="s">
        <v>271</v>
      </c>
      <c r="C19" s="182" t="s">
        <v>272</v>
      </c>
      <c r="D19" s="174" t="s">
        <v>189</v>
      </c>
      <c r="E19" s="175">
        <v>36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7">
        <v>0</v>
      </c>
      <c r="O19" s="177">
        <f>ROUND(E19*N19,2)</f>
        <v>0</v>
      </c>
      <c r="P19" s="177">
        <v>0</v>
      </c>
      <c r="Q19" s="177">
        <f>ROUND(E19*P19,2)</f>
        <v>0</v>
      </c>
      <c r="R19" s="177" t="s">
        <v>159</v>
      </c>
      <c r="S19" s="177" t="s">
        <v>160</v>
      </c>
      <c r="T19" s="178" t="s">
        <v>273</v>
      </c>
      <c r="U19" s="162">
        <v>0.27</v>
      </c>
      <c r="V19" s="162">
        <f>ROUND(E19*U19,2)</f>
        <v>9.7200000000000006</v>
      </c>
      <c r="W19" s="162"/>
      <c r="X19" s="162" t="s">
        <v>162</v>
      </c>
      <c r="Y19" s="153"/>
      <c r="Z19" s="153"/>
      <c r="AA19" s="153"/>
      <c r="AB19" s="153"/>
      <c r="AC19" s="153"/>
      <c r="AD19" s="153"/>
      <c r="AE19" s="153"/>
      <c r="AF19" s="153"/>
      <c r="AG19" s="153" t="s">
        <v>163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33.75" outlineLevel="1" x14ac:dyDescent="0.2">
      <c r="A20" s="160"/>
      <c r="B20" s="161"/>
      <c r="C20" s="242" t="s">
        <v>274</v>
      </c>
      <c r="D20" s="243"/>
      <c r="E20" s="243"/>
      <c r="F20" s="243"/>
      <c r="G20" s="243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165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79" t="str">
        <f>C20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183" t="s">
        <v>275</v>
      </c>
      <c r="D21" s="163"/>
      <c r="E21" s="164">
        <v>36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244"/>
      <c r="D22" s="245"/>
      <c r="E22" s="245"/>
      <c r="F22" s="245"/>
      <c r="G22" s="245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166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2">
        <v>4</v>
      </c>
      <c r="B23" s="173" t="s">
        <v>276</v>
      </c>
      <c r="C23" s="182" t="s">
        <v>277</v>
      </c>
      <c r="D23" s="174" t="s">
        <v>189</v>
      </c>
      <c r="E23" s="175">
        <v>36</v>
      </c>
      <c r="F23" s="176"/>
      <c r="G23" s="177">
        <f>ROUND(E23*F23,2)</f>
        <v>0</v>
      </c>
      <c r="H23" s="176"/>
      <c r="I23" s="177">
        <f>ROUND(E23*H23,2)</f>
        <v>0</v>
      </c>
      <c r="J23" s="176"/>
      <c r="K23" s="177">
        <f>ROUND(E23*J23,2)</f>
        <v>0</v>
      </c>
      <c r="L23" s="177">
        <v>21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 t="s">
        <v>159</v>
      </c>
      <c r="S23" s="177" t="s">
        <v>160</v>
      </c>
      <c r="T23" s="178" t="s">
        <v>161</v>
      </c>
      <c r="U23" s="162">
        <v>4.3099999999999999E-2</v>
      </c>
      <c r="V23" s="162">
        <f>ROUND(E23*U23,2)</f>
        <v>1.55</v>
      </c>
      <c r="W23" s="162"/>
      <c r="X23" s="162" t="s">
        <v>162</v>
      </c>
      <c r="Y23" s="153"/>
      <c r="Z23" s="153"/>
      <c r="AA23" s="153"/>
      <c r="AB23" s="153"/>
      <c r="AC23" s="153"/>
      <c r="AD23" s="153"/>
      <c r="AE23" s="153"/>
      <c r="AF23" s="153"/>
      <c r="AG23" s="153" t="s">
        <v>163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33.75" outlineLevel="1" x14ac:dyDescent="0.2">
      <c r="A24" s="160"/>
      <c r="B24" s="161"/>
      <c r="C24" s="242" t="s">
        <v>274</v>
      </c>
      <c r="D24" s="243"/>
      <c r="E24" s="243"/>
      <c r="F24" s="243"/>
      <c r="G24" s="243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165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79" t="str">
        <f>C24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183" t="s">
        <v>278</v>
      </c>
      <c r="D25" s="163"/>
      <c r="E25" s="164">
        <v>36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178</v>
      </c>
      <c r="AH25" s="153">
        <v>5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244"/>
      <c r="D26" s="245"/>
      <c r="E26" s="245"/>
      <c r="F26" s="245"/>
      <c r="G26" s="245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166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72">
        <v>5</v>
      </c>
      <c r="B27" s="173" t="s">
        <v>279</v>
      </c>
      <c r="C27" s="182" t="s">
        <v>280</v>
      </c>
      <c r="D27" s="174" t="s">
        <v>189</v>
      </c>
      <c r="E27" s="175">
        <v>220.75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0</v>
      </c>
      <c r="O27" s="177">
        <f>ROUND(E27*N27,2)</f>
        <v>0</v>
      </c>
      <c r="P27" s="177">
        <v>0</v>
      </c>
      <c r="Q27" s="177">
        <f>ROUND(E27*P27,2)</f>
        <v>0</v>
      </c>
      <c r="R27" s="177" t="s">
        <v>159</v>
      </c>
      <c r="S27" s="177" t="s">
        <v>160</v>
      </c>
      <c r="T27" s="178" t="s">
        <v>161</v>
      </c>
      <c r="U27" s="162">
        <v>0.22</v>
      </c>
      <c r="V27" s="162">
        <f>ROUND(E27*U27,2)</f>
        <v>48.57</v>
      </c>
      <c r="W27" s="162"/>
      <c r="X27" s="162" t="s">
        <v>162</v>
      </c>
      <c r="Y27" s="153"/>
      <c r="Z27" s="153"/>
      <c r="AA27" s="153"/>
      <c r="AB27" s="153"/>
      <c r="AC27" s="153"/>
      <c r="AD27" s="153"/>
      <c r="AE27" s="153"/>
      <c r="AF27" s="153"/>
      <c r="AG27" s="153" t="s">
        <v>163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22.5" outlineLevel="1" x14ac:dyDescent="0.2">
      <c r="A28" s="160"/>
      <c r="B28" s="161"/>
      <c r="C28" s="242" t="s">
        <v>281</v>
      </c>
      <c r="D28" s="243"/>
      <c r="E28" s="243"/>
      <c r="F28" s="243"/>
      <c r="G28" s="243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165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79" t="str">
        <f>C28</f>
        <v>zapažených i nezapažených s urovnáním dna do předepsaného profilu a spádu, s přehozením výkopku na přilehlém terénu na vzdálenost do 3 m od podélné osy rýhy nebo s naložením výkopku na dopravní prostředek.</v>
      </c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183" t="s">
        <v>282</v>
      </c>
      <c r="D29" s="163"/>
      <c r="E29" s="164">
        <v>166.75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283</v>
      </c>
      <c r="D30" s="163"/>
      <c r="E30" s="164">
        <v>54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4"/>
      <c r="D31" s="245"/>
      <c r="E31" s="245"/>
      <c r="F31" s="245"/>
      <c r="G31" s="245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166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72">
        <v>6</v>
      </c>
      <c r="B32" s="173" t="s">
        <v>284</v>
      </c>
      <c r="C32" s="182" t="s">
        <v>285</v>
      </c>
      <c r="D32" s="174" t="s">
        <v>189</v>
      </c>
      <c r="E32" s="175">
        <v>220.75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7" t="s">
        <v>159</v>
      </c>
      <c r="S32" s="177" t="s">
        <v>160</v>
      </c>
      <c r="T32" s="178" t="s">
        <v>161</v>
      </c>
      <c r="U32" s="162">
        <v>0.38979999999999998</v>
      </c>
      <c r="V32" s="162">
        <f>ROUND(E32*U32,2)</f>
        <v>86.05</v>
      </c>
      <c r="W32" s="162"/>
      <c r="X32" s="162" t="s">
        <v>162</v>
      </c>
      <c r="Y32" s="153"/>
      <c r="Z32" s="153"/>
      <c r="AA32" s="153"/>
      <c r="AB32" s="153"/>
      <c r="AC32" s="153"/>
      <c r="AD32" s="153"/>
      <c r="AE32" s="153"/>
      <c r="AF32" s="153"/>
      <c r="AG32" s="153" t="s">
        <v>163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22.5" outlineLevel="1" x14ac:dyDescent="0.2">
      <c r="A33" s="160"/>
      <c r="B33" s="161"/>
      <c r="C33" s="242" t="s">
        <v>281</v>
      </c>
      <c r="D33" s="243"/>
      <c r="E33" s="243"/>
      <c r="F33" s="243"/>
      <c r="G33" s="24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165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79" t="str">
        <f>C33</f>
        <v>zapažených i nezapažených s urovnáním dna do předepsaného profilu a spádu, s přehozením výkopku na přilehlém terénu na vzdálenost do 3 m od podélné osy rýhy nebo s naložením výkopku na dopravní prostředek.</v>
      </c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183" t="s">
        <v>286</v>
      </c>
      <c r="D34" s="163"/>
      <c r="E34" s="164">
        <v>220.75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178</v>
      </c>
      <c r="AH34" s="153">
        <v>5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60"/>
      <c r="B35" s="161"/>
      <c r="C35" s="244"/>
      <c r="D35" s="245"/>
      <c r="E35" s="245"/>
      <c r="F35" s="245"/>
      <c r="G35" s="245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166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72">
        <v>7</v>
      </c>
      <c r="B36" s="173" t="s">
        <v>199</v>
      </c>
      <c r="C36" s="182" t="s">
        <v>200</v>
      </c>
      <c r="D36" s="174" t="s">
        <v>189</v>
      </c>
      <c r="E36" s="175">
        <v>648.21388999999999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7">
        <v>0</v>
      </c>
      <c r="O36" s="177">
        <f>ROUND(E36*N36,2)</f>
        <v>0</v>
      </c>
      <c r="P36" s="177">
        <v>0</v>
      </c>
      <c r="Q36" s="177">
        <f>ROUND(E36*P36,2)</f>
        <v>0</v>
      </c>
      <c r="R36" s="177" t="s">
        <v>159</v>
      </c>
      <c r="S36" s="177" t="s">
        <v>160</v>
      </c>
      <c r="T36" s="178" t="s">
        <v>170</v>
      </c>
      <c r="U36" s="162">
        <v>1.0999999999999999E-2</v>
      </c>
      <c r="V36" s="162">
        <f>ROUND(E36*U36,2)</f>
        <v>7.13</v>
      </c>
      <c r="W36" s="162"/>
      <c r="X36" s="162" t="s">
        <v>162</v>
      </c>
      <c r="Y36" s="153"/>
      <c r="Z36" s="153"/>
      <c r="AA36" s="153"/>
      <c r="AB36" s="153"/>
      <c r="AC36" s="153"/>
      <c r="AD36" s="153"/>
      <c r="AE36" s="153"/>
      <c r="AF36" s="153"/>
      <c r="AG36" s="153" t="s">
        <v>163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242" t="s">
        <v>201</v>
      </c>
      <c r="D37" s="243"/>
      <c r="E37" s="243"/>
      <c r="F37" s="243"/>
      <c r="G37" s="243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165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183" t="s">
        <v>270</v>
      </c>
      <c r="D38" s="163"/>
      <c r="E38" s="164">
        <v>822.35720000000003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178</v>
      </c>
      <c r="AH38" s="153">
        <v>5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183" t="s">
        <v>278</v>
      </c>
      <c r="D39" s="163"/>
      <c r="E39" s="164">
        <v>36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178</v>
      </c>
      <c r="AH39" s="153">
        <v>5</v>
      </c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183" t="s">
        <v>286</v>
      </c>
      <c r="D40" s="163"/>
      <c r="E40" s="164">
        <v>220.75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178</v>
      </c>
      <c r="AH40" s="153">
        <v>5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183" t="s">
        <v>287</v>
      </c>
      <c r="D41" s="163"/>
      <c r="E41" s="164">
        <v>-399.41719999999998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178</v>
      </c>
      <c r="AH41" s="153">
        <v>5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183" t="s">
        <v>288</v>
      </c>
      <c r="D42" s="163"/>
      <c r="E42" s="164">
        <v>-31.476109999999998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5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4"/>
      <c r="D43" s="245"/>
      <c r="E43" s="245"/>
      <c r="F43" s="245"/>
      <c r="G43" s="245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166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33.75" outlineLevel="1" x14ac:dyDescent="0.2">
      <c r="A44" s="172">
        <v>8</v>
      </c>
      <c r="B44" s="173" t="s">
        <v>202</v>
      </c>
      <c r="C44" s="182" t="s">
        <v>203</v>
      </c>
      <c r="D44" s="174" t="s">
        <v>189</v>
      </c>
      <c r="E44" s="175">
        <v>12964.2778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7" t="s">
        <v>159</v>
      </c>
      <c r="S44" s="177" t="s">
        <v>160</v>
      </c>
      <c r="T44" s="178" t="s">
        <v>170</v>
      </c>
      <c r="U44" s="162">
        <v>0</v>
      </c>
      <c r="V44" s="162">
        <f>ROUND(E44*U44,2)</f>
        <v>0</v>
      </c>
      <c r="W44" s="162"/>
      <c r="X44" s="162" t="s">
        <v>162</v>
      </c>
      <c r="Y44" s="153"/>
      <c r="Z44" s="153"/>
      <c r="AA44" s="153"/>
      <c r="AB44" s="153"/>
      <c r="AC44" s="153"/>
      <c r="AD44" s="153"/>
      <c r="AE44" s="153"/>
      <c r="AF44" s="153"/>
      <c r="AG44" s="153" t="s">
        <v>163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2" t="s">
        <v>201</v>
      </c>
      <c r="D45" s="243"/>
      <c r="E45" s="243"/>
      <c r="F45" s="243"/>
      <c r="G45" s="24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165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83" t="s">
        <v>289</v>
      </c>
      <c r="D46" s="163"/>
      <c r="E46" s="164">
        <v>12964.2778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178</v>
      </c>
      <c r="AH46" s="153">
        <v>5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244"/>
      <c r="D47" s="245"/>
      <c r="E47" s="245"/>
      <c r="F47" s="245"/>
      <c r="G47" s="245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166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22.5" outlineLevel="1" x14ac:dyDescent="0.2">
      <c r="A48" s="172">
        <v>9</v>
      </c>
      <c r="B48" s="173" t="s">
        <v>290</v>
      </c>
      <c r="C48" s="182" t="s">
        <v>291</v>
      </c>
      <c r="D48" s="174" t="s">
        <v>189</v>
      </c>
      <c r="E48" s="175">
        <v>399.41719999999998</v>
      </c>
      <c r="F48" s="176"/>
      <c r="G48" s="177">
        <f>ROUND(E48*F48,2)</f>
        <v>0</v>
      </c>
      <c r="H48" s="176"/>
      <c r="I48" s="177">
        <f>ROUND(E48*H48,2)</f>
        <v>0</v>
      </c>
      <c r="J48" s="176"/>
      <c r="K48" s="177">
        <f>ROUND(E48*J48,2)</f>
        <v>0</v>
      </c>
      <c r="L48" s="177">
        <v>21</v>
      </c>
      <c r="M48" s="177">
        <f>G48*(1+L48/100)</f>
        <v>0</v>
      </c>
      <c r="N48" s="177">
        <v>0</v>
      </c>
      <c r="O48" s="177">
        <f>ROUND(E48*N48,2)</f>
        <v>0</v>
      </c>
      <c r="P48" s="177">
        <v>0</v>
      </c>
      <c r="Q48" s="177">
        <f>ROUND(E48*P48,2)</f>
        <v>0</v>
      </c>
      <c r="R48" s="177" t="s">
        <v>159</v>
      </c>
      <c r="S48" s="177" t="s">
        <v>160</v>
      </c>
      <c r="T48" s="178" t="s">
        <v>161</v>
      </c>
      <c r="U48" s="162">
        <v>0.06</v>
      </c>
      <c r="V48" s="162">
        <f>ROUND(E48*U48,2)</f>
        <v>23.97</v>
      </c>
      <c r="W48" s="162"/>
      <c r="X48" s="162" t="s">
        <v>162</v>
      </c>
      <c r="Y48" s="153"/>
      <c r="Z48" s="153"/>
      <c r="AA48" s="153"/>
      <c r="AB48" s="153"/>
      <c r="AC48" s="153"/>
      <c r="AD48" s="153"/>
      <c r="AE48" s="153"/>
      <c r="AF48" s="153"/>
      <c r="AG48" s="153" t="s">
        <v>163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242" t="s">
        <v>292</v>
      </c>
      <c r="D49" s="243"/>
      <c r="E49" s="243"/>
      <c r="F49" s="243"/>
      <c r="G49" s="243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165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6" t="s">
        <v>293</v>
      </c>
      <c r="D50" s="247"/>
      <c r="E50" s="247"/>
      <c r="F50" s="247"/>
      <c r="G50" s="247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173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183" t="s">
        <v>294</v>
      </c>
      <c r="D51" s="163"/>
      <c r="E51" s="164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178</v>
      </c>
      <c r="AH51" s="153">
        <v>0</v>
      </c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33.75" outlineLevel="1" x14ac:dyDescent="0.2">
      <c r="A52" s="160"/>
      <c r="B52" s="161"/>
      <c r="C52" s="183" t="s">
        <v>295</v>
      </c>
      <c r="D52" s="163"/>
      <c r="E52" s="164">
        <v>72.196799999999996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178</v>
      </c>
      <c r="AH52" s="153">
        <v>0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296</v>
      </c>
      <c r="D53" s="163"/>
      <c r="E53" s="164">
        <v>114.9704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0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297</v>
      </c>
      <c r="D54" s="163"/>
      <c r="E54" s="164">
        <v>212.25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0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244"/>
      <c r="D55" s="245"/>
      <c r="E55" s="245"/>
      <c r="F55" s="245"/>
      <c r="G55" s="245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166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22.5" outlineLevel="1" x14ac:dyDescent="0.2">
      <c r="A56" s="172">
        <v>10</v>
      </c>
      <c r="B56" s="173" t="s">
        <v>212</v>
      </c>
      <c r="C56" s="182" t="s">
        <v>213</v>
      </c>
      <c r="D56" s="174" t="s">
        <v>189</v>
      </c>
      <c r="E56" s="175">
        <v>648.21388999999999</v>
      </c>
      <c r="F56" s="176"/>
      <c r="G56" s="177">
        <f>ROUND(E56*F56,2)</f>
        <v>0</v>
      </c>
      <c r="H56" s="176"/>
      <c r="I56" s="177">
        <f>ROUND(E56*H56,2)</f>
        <v>0</v>
      </c>
      <c r="J56" s="176"/>
      <c r="K56" s="177">
        <f>ROUND(E56*J56,2)</f>
        <v>0</v>
      </c>
      <c r="L56" s="177">
        <v>21</v>
      </c>
      <c r="M56" s="177">
        <f>G56*(1+L56/100)</f>
        <v>0</v>
      </c>
      <c r="N56" s="177">
        <v>0</v>
      </c>
      <c r="O56" s="177">
        <f>ROUND(E56*N56,2)</f>
        <v>0</v>
      </c>
      <c r="P56" s="177">
        <v>0</v>
      </c>
      <c r="Q56" s="177">
        <f>ROUND(E56*P56,2)</f>
        <v>0</v>
      </c>
      <c r="R56" s="177" t="s">
        <v>159</v>
      </c>
      <c r="S56" s="177" t="s">
        <v>160</v>
      </c>
      <c r="T56" s="178" t="s">
        <v>161</v>
      </c>
      <c r="U56" s="162">
        <v>8.9999999999999993E-3</v>
      </c>
      <c r="V56" s="162">
        <f>ROUND(E56*U56,2)</f>
        <v>5.83</v>
      </c>
      <c r="W56" s="162"/>
      <c r="X56" s="162" t="s">
        <v>162</v>
      </c>
      <c r="Y56" s="153"/>
      <c r="Z56" s="153"/>
      <c r="AA56" s="153"/>
      <c r="AB56" s="153"/>
      <c r="AC56" s="153"/>
      <c r="AD56" s="153"/>
      <c r="AE56" s="153"/>
      <c r="AF56" s="153"/>
      <c r="AG56" s="153" t="s">
        <v>163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298</v>
      </c>
      <c r="D57" s="163"/>
      <c r="E57" s="164">
        <v>648.21388999999999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5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244"/>
      <c r="D58" s="245"/>
      <c r="E58" s="245"/>
      <c r="F58" s="245"/>
      <c r="G58" s="245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166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72">
        <v>11</v>
      </c>
      <c r="B59" s="173" t="s">
        <v>299</v>
      </c>
      <c r="C59" s="182" t="s">
        <v>300</v>
      </c>
      <c r="D59" s="174" t="s">
        <v>189</v>
      </c>
      <c r="E59" s="175">
        <v>31.476109999999998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7" t="s">
        <v>159</v>
      </c>
      <c r="S59" s="177" t="s">
        <v>160</v>
      </c>
      <c r="T59" s="178" t="s">
        <v>161</v>
      </c>
      <c r="U59" s="162">
        <v>2.1949999999999998</v>
      </c>
      <c r="V59" s="162">
        <f>ROUND(E59*U59,2)</f>
        <v>69.09</v>
      </c>
      <c r="W59" s="162"/>
      <c r="X59" s="162" t="s">
        <v>162</v>
      </c>
      <c r="Y59" s="153"/>
      <c r="Z59" s="153"/>
      <c r="AA59" s="153"/>
      <c r="AB59" s="153"/>
      <c r="AC59" s="153"/>
      <c r="AD59" s="153"/>
      <c r="AE59" s="153"/>
      <c r="AF59" s="153"/>
      <c r="AG59" s="153" t="s">
        <v>163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60"/>
      <c r="B60" s="161"/>
      <c r="C60" s="242" t="s">
        <v>301</v>
      </c>
      <c r="D60" s="243"/>
      <c r="E60" s="243"/>
      <c r="F60" s="243"/>
      <c r="G60" s="243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165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79" t="str">
        <f>C60</f>
        <v>sypaninou z vhodných hornin tř. 1 - 4 nebo materiálem, uloženým ve vzdálenosti do 30 m od vnějšího kraje objektu, pro jakoukoliv míru zhutnění,</v>
      </c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183" t="s">
        <v>302</v>
      </c>
      <c r="D61" s="163"/>
      <c r="E61" s="164">
        <v>36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178</v>
      </c>
      <c r="AH61" s="153">
        <v>5</v>
      </c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183" t="s">
        <v>303</v>
      </c>
      <c r="D62" s="163"/>
      <c r="E62" s="164">
        <v>-4.5238899999999997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178</v>
      </c>
      <c r="AH62" s="153">
        <v>0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244"/>
      <c r="D63" s="245"/>
      <c r="E63" s="245"/>
      <c r="F63" s="245"/>
      <c r="G63" s="245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166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72">
        <v>12</v>
      </c>
      <c r="B64" s="173" t="s">
        <v>304</v>
      </c>
      <c r="C64" s="182" t="s">
        <v>305</v>
      </c>
      <c r="D64" s="174" t="s">
        <v>221</v>
      </c>
      <c r="E64" s="175">
        <v>730</v>
      </c>
      <c r="F64" s="176"/>
      <c r="G64" s="177">
        <f>ROUND(E64*F64,2)</f>
        <v>0</v>
      </c>
      <c r="H64" s="176"/>
      <c r="I64" s="177">
        <f>ROUND(E64*H64,2)</f>
        <v>0</v>
      </c>
      <c r="J64" s="176"/>
      <c r="K64" s="177">
        <f>ROUND(E64*J64,2)</f>
        <v>0</v>
      </c>
      <c r="L64" s="177">
        <v>21</v>
      </c>
      <c r="M64" s="177">
        <f>G64*(1+L64/100)</f>
        <v>0</v>
      </c>
      <c r="N64" s="177">
        <v>0</v>
      </c>
      <c r="O64" s="177">
        <f>ROUND(E64*N64,2)</f>
        <v>0</v>
      </c>
      <c r="P64" s="177">
        <v>0</v>
      </c>
      <c r="Q64" s="177">
        <f>ROUND(E64*P64,2)</f>
        <v>0</v>
      </c>
      <c r="R64" s="177" t="s">
        <v>217</v>
      </c>
      <c r="S64" s="177" t="s">
        <v>160</v>
      </c>
      <c r="T64" s="178" t="s">
        <v>170</v>
      </c>
      <c r="U64" s="162">
        <v>0.06</v>
      </c>
      <c r="V64" s="162">
        <f>ROUND(E64*U64,2)</f>
        <v>43.8</v>
      </c>
      <c r="W64" s="162"/>
      <c r="X64" s="162" t="s">
        <v>162</v>
      </c>
      <c r="Y64" s="153"/>
      <c r="Z64" s="153"/>
      <c r="AA64" s="153"/>
      <c r="AB64" s="153"/>
      <c r="AC64" s="153"/>
      <c r="AD64" s="153"/>
      <c r="AE64" s="153"/>
      <c r="AF64" s="153"/>
      <c r="AG64" s="153" t="s">
        <v>163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242" t="s">
        <v>306</v>
      </c>
      <c r="D65" s="243"/>
      <c r="E65" s="243"/>
      <c r="F65" s="243"/>
      <c r="G65" s="243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165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183" t="s">
        <v>307</v>
      </c>
      <c r="D66" s="163"/>
      <c r="E66" s="164">
        <v>730</v>
      </c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178</v>
      </c>
      <c r="AH66" s="153">
        <v>5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244"/>
      <c r="D67" s="245"/>
      <c r="E67" s="245"/>
      <c r="F67" s="245"/>
      <c r="G67" s="245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166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22.5" outlineLevel="1" x14ac:dyDescent="0.2">
      <c r="A68" s="172">
        <v>13</v>
      </c>
      <c r="B68" s="173" t="s">
        <v>308</v>
      </c>
      <c r="C68" s="182" t="s">
        <v>309</v>
      </c>
      <c r="D68" s="174" t="s">
        <v>221</v>
      </c>
      <c r="E68" s="175">
        <v>5800</v>
      </c>
      <c r="F68" s="176"/>
      <c r="G68" s="177">
        <f>ROUND(E68*F68,2)</f>
        <v>0</v>
      </c>
      <c r="H68" s="176"/>
      <c r="I68" s="177">
        <f>ROUND(E68*H68,2)</f>
        <v>0</v>
      </c>
      <c r="J68" s="176"/>
      <c r="K68" s="177">
        <f>ROUND(E68*J68,2)</f>
        <v>0</v>
      </c>
      <c r="L68" s="177">
        <v>21</v>
      </c>
      <c r="M68" s="177">
        <f>G68*(1+L68/100)</f>
        <v>0</v>
      </c>
      <c r="N68" s="177">
        <v>0</v>
      </c>
      <c r="O68" s="177">
        <f>ROUND(E68*N68,2)</f>
        <v>0</v>
      </c>
      <c r="P68" s="177">
        <v>0</v>
      </c>
      <c r="Q68" s="177">
        <f>ROUND(E68*P68,2)</f>
        <v>0</v>
      </c>
      <c r="R68" s="177" t="s">
        <v>169</v>
      </c>
      <c r="S68" s="177" t="s">
        <v>160</v>
      </c>
      <c r="T68" s="178" t="s">
        <v>161</v>
      </c>
      <c r="U68" s="162">
        <v>0.01</v>
      </c>
      <c r="V68" s="162">
        <f>ROUND(E68*U68,2)</f>
        <v>58</v>
      </c>
      <c r="W68" s="162"/>
      <c r="X68" s="162" t="s">
        <v>162</v>
      </c>
      <c r="Y68" s="153"/>
      <c r="Z68" s="153"/>
      <c r="AA68" s="153"/>
      <c r="AB68" s="153"/>
      <c r="AC68" s="153"/>
      <c r="AD68" s="153"/>
      <c r="AE68" s="153"/>
      <c r="AF68" s="153"/>
      <c r="AG68" s="153" t="s">
        <v>163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242" t="s">
        <v>310</v>
      </c>
      <c r="D69" s="243"/>
      <c r="E69" s="243"/>
      <c r="F69" s="243"/>
      <c r="G69" s="243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165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259" t="s">
        <v>311</v>
      </c>
      <c r="D70" s="260"/>
      <c r="E70" s="260"/>
      <c r="F70" s="260"/>
      <c r="G70" s="260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165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4"/>
      <c r="D71" s="245"/>
      <c r="E71" s="245"/>
      <c r="F71" s="245"/>
      <c r="G71" s="245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166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22.5" outlineLevel="1" x14ac:dyDescent="0.2">
      <c r="A72" s="172">
        <v>14</v>
      </c>
      <c r="B72" s="173" t="s">
        <v>312</v>
      </c>
      <c r="C72" s="182" t="s">
        <v>313</v>
      </c>
      <c r="D72" s="174" t="s">
        <v>221</v>
      </c>
      <c r="E72" s="175">
        <v>730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7" t="s">
        <v>159</v>
      </c>
      <c r="S72" s="177" t="s">
        <v>160</v>
      </c>
      <c r="T72" s="178" t="s">
        <v>161</v>
      </c>
      <c r="U72" s="162">
        <v>0.254</v>
      </c>
      <c r="V72" s="162">
        <f>ROUND(E72*U72,2)</f>
        <v>185.42</v>
      </c>
      <c r="W72" s="162"/>
      <c r="X72" s="162" t="s">
        <v>162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163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22.5" outlineLevel="1" x14ac:dyDescent="0.2">
      <c r="A73" s="160"/>
      <c r="B73" s="161"/>
      <c r="C73" s="242" t="s">
        <v>314</v>
      </c>
      <c r="D73" s="243"/>
      <c r="E73" s="243"/>
      <c r="F73" s="243"/>
      <c r="G73" s="243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165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79" t="str">
        <f>C73</f>
        <v>s případným nutným přemístěním hromad nebo dočasných skládek na místo potřeby ze vzdálenosti do 30 m, v rovině nebo ve svahu do 1 : 5,</v>
      </c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244"/>
      <c r="D74" s="245"/>
      <c r="E74" s="245"/>
      <c r="F74" s="245"/>
      <c r="G74" s="245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166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22.5" outlineLevel="1" x14ac:dyDescent="0.2">
      <c r="A75" s="172">
        <v>15</v>
      </c>
      <c r="B75" s="173" t="s">
        <v>315</v>
      </c>
      <c r="C75" s="182" t="s">
        <v>316</v>
      </c>
      <c r="D75" s="174" t="s">
        <v>221</v>
      </c>
      <c r="E75" s="175">
        <v>730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21</v>
      </c>
      <c r="M75" s="177">
        <f>G75*(1+L75/100)</f>
        <v>0</v>
      </c>
      <c r="N75" s="177">
        <v>0</v>
      </c>
      <c r="O75" s="177">
        <f>ROUND(E75*N75,2)</f>
        <v>0</v>
      </c>
      <c r="P75" s="177">
        <v>0</v>
      </c>
      <c r="Q75" s="177">
        <f>ROUND(E75*P75,2)</f>
        <v>0</v>
      </c>
      <c r="R75" s="177" t="s">
        <v>217</v>
      </c>
      <c r="S75" s="177" t="s">
        <v>160</v>
      </c>
      <c r="T75" s="178" t="s">
        <v>170</v>
      </c>
      <c r="U75" s="162">
        <v>0.09</v>
      </c>
      <c r="V75" s="162">
        <f>ROUND(E75*U75,2)</f>
        <v>65.7</v>
      </c>
      <c r="W75" s="162"/>
      <c r="X75" s="162" t="s">
        <v>162</v>
      </c>
      <c r="Y75" s="153"/>
      <c r="Z75" s="153"/>
      <c r="AA75" s="153"/>
      <c r="AB75" s="153"/>
      <c r="AC75" s="153"/>
      <c r="AD75" s="153"/>
      <c r="AE75" s="153"/>
      <c r="AF75" s="153"/>
      <c r="AG75" s="153" t="s">
        <v>163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242" t="s">
        <v>317</v>
      </c>
      <c r="D76" s="243"/>
      <c r="E76" s="243"/>
      <c r="F76" s="243"/>
      <c r="G76" s="243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165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318</v>
      </c>
      <c r="D77" s="163"/>
      <c r="E77" s="164">
        <v>730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5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44"/>
      <c r="D78" s="245"/>
      <c r="E78" s="245"/>
      <c r="F78" s="245"/>
      <c r="G78" s="245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166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72">
        <v>16</v>
      </c>
      <c r="B79" s="173" t="s">
        <v>319</v>
      </c>
      <c r="C79" s="182" t="s">
        <v>320</v>
      </c>
      <c r="D79" s="174" t="s">
        <v>221</v>
      </c>
      <c r="E79" s="175">
        <v>730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0</v>
      </c>
      <c r="Q79" s="177">
        <f>ROUND(E79*P79,2)</f>
        <v>0</v>
      </c>
      <c r="R79" s="177" t="s">
        <v>217</v>
      </c>
      <c r="S79" s="177" t="s">
        <v>160</v>
      </c>
      <c r="T79" s="178" t="s">
        <v>170</v>
      </c>
      <c r="U79" s="162">
        <v>1.0999999999999999E-2</v>
      </c>
      <c r="V79" s="162">
        <f>ROUND(E79*U79,2)</f>
        <v>8.0299999999999994</v>
      </c>
      <c r="W79" s="162"/>
      <c r="X79" s="162" t="s">
        <v>162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163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60"/>
      <c r="B80" s="161"/>
      <c r="C80" s="242" t="s">
        <v>321</v>
      </c>
      <c r="D80" s="243"/>
      <c r="E80" s="243"/>
      <c r="F80" s="243"/>
      <c r="G80" s="243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165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79" t="str">
        <f>C80</f>
        <v>bez ohledu na způsob založení, tj. pokosení se shrabáním, naložením shrabků na dopravní prostředek s odvezením do 20 km a se složením,</v>
      </c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318</v>
      </c>
      <c r="D81" s="163"/>
      <c r="E81" s="164">
        <v>730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5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244"/>
      <c r="D82" s="245"/>
      <c r="E82" s="245"/>
      <c r="F82" s="245"/>
      <c r="G82" s="245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166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72">
        <v>17</v>
      </c>
      <c r="B83" s="173" t="s">
        <v>228</v>
      </c>
      <c r="C83" s="182" t="s">
        <v>229</v>
      </c>
      <c r="D83" s="174" t="s">
        <v>230</v>
      </c>
      <c r="E83" s="175">
        <v>1296.42778</v>
      </c>
      <c r="F83" s="176"/>
      <c r="G83" s="177">
        <f>ROUND(E83*F83,2)</f>
        <v>0</v>
      </c>
      <c r="H83" s="176"/>
      <c r="I83" s="177">
        <f>ROUND(E83*H83,2)</f>
        <v>0</v>
      </c>
      <c r="J83" s="176"/>
      <c r="K83" s="177">
        <f>ROUND(E83*J83,2)</f>
        <v>0</v>
      </c>
      <c r="L83" s="177">
        <v>21</v>
      </c>
      <c r="M83" s="177">
        <f>G83*(1+L83/100)</f>
        <v>0</v>
      </c>
      <c r="N83" s="177">
        <v>0</v>
      </c>
      <c r="O83" s="177">
        <f>ROUND(E83*N83,2)</f>
        <v>0</v>
      </c>
      <c r="P83" s="177">
        <v>0</v>
      </c>
      <c r="Q83" s="177">
        <f>ROUND(E83*P83,2)</f>
        <v>0</v>
      </c>
      <c r="R83" s="177" t="s">
        <v>159</v>
      </c>
      <c r="S83" s="177" t="s">
        <v>160</v>
      </c>
      <c r="T83" s="178" t="s">
        <v>170</v>
      </c>
      <c r="U83" s="162">
        <v>0</v>
      </c>
      <c r="V83" s="162">
        <f>ROUND(E83*U83,2)</f>
        <v>0</v>
      </c>
      <c r="W83" s="162"/>
      <c r="X83" s="162" t="s">
        <v>162</v>
      </c>
      <c r="Y83" s="153"/>
      <c r="Z83" s="153"/>
      <c r="AA83" s="153"/>
      <c r="AB83" s="153"/>
      <c r="AC83" s="153"/>
      <c r="AD83" s="153"/>
      <c r="AE83" s="153"/>
      <c r="AF83" s="153"/>
      <c r="AG83" s="153" t="s">
        <v>163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183" t="s">
        <v>322</v>
      </c>
      <c r="D84" s="163"/>
      <c r="E84" s="164">
        <v>1296.42778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178</v>
      </c>
      <c r="AH84" s="153">
        <v>5</v>
      </c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244"/>
      <c r="D85" s="245"/>
      <c r="E85" s="245"/>
      <c r="F85" s="245"/>
      <c r="G85" s="245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166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72">
        <v>18</v>
      </c>
      <c r="B86" s="173" t="s">
        <v>323</v>
      </c>
      <c r="C86" s="182" t="s">
        <v>324</v>
      </c>
      <c r="D86" s="174" t="s">
        <v>221</v>
      </c>
      <c r="E86" s="175">
        <v>2065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7"/>
      <c r="S86" s="177" t="s">
        <v>235</v>
      </c>
      <c r="T86" s="178" t="s">
        <v>161</v>
      </c>
      <c r="U86" s="162">
        <v>0.02</v>
      </c>
      <c r="V86" s="162">
        <f>ROUND(E86*U86,2)</f>
        <v>41.3</v>
      </c>
      <c r="W86" s="162"/>
      <c r="X86" s="162" t="s">
        <v>162</v>
      </c>
      <c r="Y86" s="153"/>
      <c r="Z86" s="153"/>
      <c r="AA86" s="153"/>
      <c r="AB86" s="153"/>
      <c r="AC86" s="153"/>
      <c r="AD86" s="153"/>
      <c r="AE86" s="153"/>
      <c r="AF86" s="153"/>
      <c r="AG86" s="153" t="s">
        <v>163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325</v>
      </c>
      <c r="D87" s="163"/>
      <c r="E87" s="164">
        <v>2065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0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244"/>
      <c r="D88" s="245"/>
      <c r="E88" s="245"/>
      <c r="F88" s="245"/>
      <c r="G88" s="245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166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72">
        <v>19</v>
      </c>
      <c r="B89" s="173" t="s">
        <v>326</v>
      </c>
      <c r="C89" s="182" t="s">
        <v>327</v>
      </c>
      <c r="D89" s="174" t="s">
        <v>221</v>
      </c>
      <c r="E89" s="175">
        <v>4025</v>
      </c>
      <c r="F89" s="176"/>
      <c r="G89" s="177">
        <f>ROUND(E89*F89,2)</f>
        <v>0</v>
      </c>
      <c r="H89" s="176"/>
      <c r="I89" s="177">
        <f>ROUND(E89*H89,2)</f>
        <v>0</v>
      </c>
      <c r="J89" s="176"/>
      <c r="K89" s="177">
        <f>ROUND(E89*J89,2)</f>
        <v>0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7"/>
      <c r="S89" s="177" t="s">
        <v>235</v>
      </c>
      <c r="T89" s="178" t="s">
        <v>161</v>
      </c>
      <c r="U89" s="162">
        <v>0.02</v>
      </c>
      <c r="V89" s="162">
        <f>ROUND(E89*U89,2)</f>
        <v>80.5</v>
      </c>
      <c r="W89" s="162"/>
      <c r="X89" s="162" t="s">
        <v>162</v>
      </c>
      <c r="Y89" s="153"/>
      <c r="Z89" s="153"/>
      <c r="AA89" s="153"/>
      <c r="AB89" s="153"/>
      <c r="AC89" s="153"/>
      <c r="AD89" s="153"/>
      <c r="AE89" s="153"/>
      <c r="AF89" s="153"/>
      <c r="AG89" s="153" t="s">
        <v>163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183" t="s">
        <v>253</v>
      </c>
      <c r="D90" s="163"/>
      <c r="E90" s="164">
        <v>4025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178</v>
      </c>
      <c r="AH90" s="153">
        <v>0</v>
      </c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244"/>
      <c r="D91" s="245"/>
      <c r="E91" s="245"/>
      <c r="F91" s="245"/>
      <c r="G91" s="245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166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72">
        <v>20</v>
      </c>
      <c r="B92" s="173" t="s">
        <v>328</v>
      </c>
      <c r="C92" s="182" t="s">
        <v>329</v>
      </c>
      <c r="D92" s="174" t="s">
        <v>330</v>
      </c>
      <c r="E92" s="175">
        <v>10.95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77">
        <v>1E-3</v>
      </c>
      <c r="O92" s="177">
        <f>ROUND(E92*N92,2)</f>
        <v>0.01</v>
      </c>
      <c r="P92" s="177">
        <v>0</v>
      </c>
      <c r="Q92" s="177">
        <f>ROUND(E92*P92,2)</f>
        <v>0</v>
      </c>
      <c r="R92" s="177" t="s">
        <v>331</v>
      </c>
      <c r="S92" s="177" t="s">
        <v>160</v>
      </c>
      <c r="T92" s="178" t="s">
        <v>170</v>
      </c>
      <c r="U92" s="162">
        <v>0</v>
      </c>
      <c r="V92" s="162">
        <f>ROUND(E92*U92,2)</f>
        <v>0</v>
      </c>
      <c r="W92" s="162"/>
      <c r="X92" s="162" t="s">
        <v>332</v>
      </c>
      <c r="Y92" s="153"/>
      <c r="Z92" s="153"/>
      <c r="AA92" s="153"/>
      <c r="AB92" s="153"/>
      <c r="AC92" s="153"/>
      <c r="AD92" s="153"/>
      <c r="AE92" s="153"/>
      <c r="AF92" s="153"/>
      <c r="AG92" s="153" t="s">
        <v>333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183" t="s">
        <v>334</v>
      </c>
      <c r="D93" s="163"/>
      <c r="E93" s="164">
        <v>10.95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178</v>
      </c>
      <c r="AH93" s="153">
        <v>5</v>
      </c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244"/>
      <c r="D94" s="245"/>
      <c r="E94" s="245"/>
      <c r="F94" s="245"/>
      <c r="G94" s="245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166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72">
        <v>21</v>
      </c>
      <c r="B95" s="173" t="s">
        <v>335</v>
      </c>
      <c r="C95" s="182" t="s">
        <v>336</v>
      </c>
      <c r="D95" s="174" t="s">
        <v>230</v>
      </c>
      <c r="E95" s="175">
        <v>56.65699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21</v>
      </c>
      <c r="M95" s="177">
        <f>G95*(1+L95/100)</f>
        <v>0</v>
      </c>
      <c r="N95" s="177">
        <v>1</v>
      </c>
      <c r="O95" s="177">
        <f>ROUND(E95*N95,2)</f>
        <v>56.66</v>
      </c>
      <c r="P95" s="177">
        <v>0</v>
      </c>
      <c r="Q95" s="177">
        <f>ROUND(E95*P95,2)</f>
        <v>0</v>
      </c>
      <c r="R95" s="177" t="s">
        <v>331</v>
      </c>
      <c r="S95" s="177" t="s">
        <v>160</v>
      </c>
      <c r="T95" s="178" t="s">
        <v>170</v>
      </c>
      <c r="U95" s="162">
        <v>0</v>
      </c>
      <c r="V95" s="162">
        <f>ROUND(E95*U95,2)</f>
        <v>0</v>
      </c>
      <c r="W95" s="162"/>
      <c r="X95" s="162" t="s">
        <v>332</v>
      </c>
      <c r="Y95" s="153"/>
      <c r="Z95" s="153"/>
      <c r="AA95" s="153"/>
      <c r="AB95" s="153"/>
      <c r="AC95" s="153"/>
      <c r="AD95" s="153"/>
      <c r="AE95" s="153"/>
      <c r="AF95" s="153"/>
      <c r="AG95" s="153" t="s">
        <v>333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183" t="s">
        <v>337</v>
      </c>
      <c r="D96" s="163"/>
      <c r="E96" s="164">
        <v>56.65699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178</v>
      </c>
      <c r="AH96" s="153">
        <v>5</v>
      </c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244"/>
      <c r="D97" s="245"/>
      <c r="E97" s="245"/>
      <c r="F97" s="245"/>
      <c r="G97" s="245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166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72">
        <v>22</v>
      </c>
      <c r="B98" s="173" t="s">
        <v>338</v>
      </c>
      <c r="C98" s="182" t="s">
        <v>339</v>
      </c>
      <c r="D98" s="174" t="s">
        <v>230</v>
      </c>
      <c r="E98" s="175">
        <v>718.95096000000001</v>
      </c>
      <c r="F98" s="176"/>
      <c r="G98" s="177">
        <f>ROUND(E98*F98,2)</f>
        <v>0</v>
      </c>
      <c r="H98" s="176"/>
      <c r="I98" s="177">
        <f>ROUND(E98*H98,2)</f>
        <v>0</v>
      </c>
      <c r="J98" s="176"/>
      <c r="K98" s="177">
        <f>ROUND(E98*J98,2)</f>
        <v>0</v>
      </c>
      <c r="L98" s="177">
        <v>21</v>
      </c>
      <c r="M98" s="177">
        <f>G98*(1+L98/100)</f>
        <v>0</v>
      </c>
      <c r="N98" s="177">
        <v>1</v>
      </c>
      <c r="O98" s="177">
        <f>ROUND(E98*N98,2)</f>
        <v>718.95</v>
      </c>
      <c r="P98" s="177">
        <v>0</v>
      </c>
      <c r="Q98" s="177">
        <f>ROUND(E98*P98,2)</f>
        <v>0</v>
      </c>
      <c r="R98" s="177" t="s">
        <v>331</v>
      </c>
      <c r="S98" s="177" t="s">
        <v>160</v>
      </c>
      <c r="T98" s="178" t="s">
        <v>161</v>
      </c>
      <c r="U98" s="162">
        <v>0</v>
      </c>
      <c r="V98" s="162">
        <f>ROUND(E98*U98,2)</f>
        <v>0</v>
      </c>
      <c r="W98" s="162"/>
      <c r="X98" s="162" t="s">
        <v>332</v>
      </c>
      <c r="Y98" s="153"/>
      <c r="Z98" s="153"/>
      <c r="AA98" s="153"/>
      <c r="AB98" s="153"/>
      <c r="AC98" s="153"/>
      <c r="AD98" s="153"/>
      <c r="AE98" s="153"/>
      <c r="AF98" s="153"/>
      <c r="AG98" s="153" t="s">
        <v>333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250" t="s">
        <v>340</v>
      </c>
      <c r="D99" s="251"/>
      <c r="E99" s="251"/>
      <c r="F99" s="251"/>
      <c r="G99" s="251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173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183" t="s">
        <v>341</v>
      </c>
      <c r="D100" s="163"/>
      <c r="E100" s="164">
        <v>718.95096000000001</v>
      </c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178</v>
      </c>
      <c r="AH100" s="153">
        <v>5</v>
      </c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60"/>
      <c r="B101" s="161"/>
      <c r="C101" s="244"/>
      <c r="D101" s="245"/>
      <c r="E101" s="245"/>
      <c r="F101" s="245"/>
      <c r="G101" s="245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166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x14ac:dyDescent="0.2">
      <c r="A102" s="166" t="s">
        <v>154</v>
      </c>
      <c r="B102" s="167" t="s">
        <v>100</v>
      </c>
      <c r="C102" s="181" t="s">
        <v>101</v>
      </c>
      <c r="D102" s="168"/>
      <c r="E102" s="169"/>
      <c r="F102" s="170"/>
      <c r="G102" s="170">
        <f>SUMIF(AG103:AG104,"&lt;&gt;NOR",G103:G104)</f>
        <v>0</v>
      </c>
      <c r="H102" s="170"/>
      <c r="I102" s="170">
        <f>SUM(I103:I104)</f>
        <v>0</v>
      </c>
      <c r="J102" s="170"/>
      <c r="K102" s="170">
        <f>SUM(K103:K104)</f>
        <v>0</v>
      </c>
      <c r="L102" s="170"/>
      <c r="M102" s="170">
        <f>SUM(M103:M104)</f>
        <v>0</v>
      </c>
      <c r="N102" s="170"/>
      <c r="O102" s="170">
        <f>SUM(O103:O104)</f>
        <v>0</v>
      </c>
      <c r="P102" s="170"/>
      <c r="Q102" s="170">
        <f>SUM(Q103:Q104)</f>
        <v>0</v>
      </c>
      <c r="R102" s="170"/>
      <c r="S102" s="170"/>
      <c r="T102" s="171"/>
      <c r="U102" s="165"/>
      <c r="V102" s="165">
        <f>SUM(V103:V104)</f>
        <v>0</v>
      </c>
      <c r="W102" s="165"/>
      <c r="X102" s="165"/>
      <c r="AG102" t="s">
        <v>155</v>
      </c>
    </row>
    <row r="103" spans="1:60" outlineLevel="1" x14ac:dyDescent="0.2">
      <c r="A103" s="172">
        <v>23</v>
      </c>
      <c r="B103" s="173" t="s">
        <v>239</v>
      </c>
      <c r="C103" s="182" t="s">
        <v>342</v>
      </c>
      <c r="D103" s="174" t="s">
        <v>241</v>
      </c>
      <c r="E103" s="175">
        <v>15</v>
      </c>
      <c r="F103" s="176"/>
      <c r="G103" s="177">
        <f>ROUND(E103*F103,2)</f>
        <v>0</v>
      </c>
      <c r="H103" s="176"/>
      <c r="I103" s="177">
        <f>ROUND(E103*H103,2)</f>
        <v>0</v>
      </c>
      <c r="J103" s="176"/>
      <c r="K103" s="177">
        <f>ROUND(E103*J103,2)</f>
        <v>0</v>
      </c>
      <c r="L103" s="177">
        <v>21</v>
      </c>
      <c r="M103" s="177">
        <f>G103*(1+L103/100)</f>
        <v>0</v>
      </c>
      <c r="N103" s="177">
        <v>0</v>
      </c>
      <c r="O103" s="177">
        <f>ROUND(E103*N103,2)</f>
        <v>0</v>
      </c>
      <c r="P103" s="177">
        <v>0</v>
      </c>
      <c r="Q103" s="177">
        <f>ROUND(E103*P103,2)</f>
        <v>0</v>
      </c>
      <c r="R103" s="177"/>
      <c r="S103" s="177" t="s">
        <v>235</v>
      </c>
      <c r="T103" s="178" t="s">
        <v>236</v>
      </c>
      <c r="U103" s="162">
        <v>0</v>
      </c>
      <c r="V103" s="162">
        <f>ROUND(E103*U103,2)</f>
        <v>0</v>
      </c>
      <c r="W103" s="162"/>
      <c r="X103" s="162" t="s">
        <v>162</v>
      </c>
      <c r="Y103" s="153"/>
      <c r="Z103" s="153"/>
      <c r="AA103" s="153"/>
      <c r="AB103" s="153"/>
      <c r="AC103" s="153"/>
      <c r="AD103" s="153"/>
      <c r="AE103" s="153"/>
      <c r="AF103" s="153"/>
      <c r="AG103" s="153" t="s">
        <v>163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8"/>
      <c r="D104" s="249"/>
      <c r="E104" s="249"/>
      <c r="F104" s="249"/>
      <c r="G104" s="249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x14ac:dyDescent="0.2">
      <c r="A105" s="166" t="s">
        <v>154</v>
      </c>
      <c r="B105" s="167" t="s">
        <v>102</v>
      </c>
      <c r="C105" s="181" t="s">
        <v>103</v>
      </c>
      <c r="D105" s="168"/>
      <c r="E105" s="169"/>
      <c r="F105" s="170"/>
      <c r="G105" s="170">
        <f>SUMIF(AG106:AG122,"&lt;&gt;NOR",G106:G122)</f>
        <v>0</v>
      </c>
      <c r="H105" s="170"/>
      <c r="I105" s="170">
        <f>SUM(I106:I122)</f>
        <v>0</v>
      </c>
      <c r="J105" s="170"/>
      <c r="K105" s="170">
        <f>SUM(K106:K122)</f>
        <v>0</v>
      </c>
      <c r="L105" s="170"/>
      <c r="M105" s="170">
        <f>SUM(M106:M122)</f>
        <v>0</v>
      </c>
      <c r="N105" s="170"/>
      <c r="O105" s="170">
        <f>SUM(O106:O122)</f>
        <v>424.42000000000007</v>
      </c>
      <c r="P105" s="170"/>
      <c r="Q105" s="170">
        <f>SUM(Q106:Q122)</f>
        <v>0</v>
      </c>
      <c r="R105" s="170"/>
      <c r="S105" s="170"/>
      <c r="T105" s="171"/>
      <c r="U105" s="165"/>
      <c r="V105" s="165">
        <f>SUM(V106:V122)</f>
        <v>237.14</v>
      </c>
      <c r="W105" s="165"/>
      <c r="X105" s="165"/>
      <c r="AG105" t="s">
        <v>155</v>
      </c>
    </row>
    <row r="106" spans="1:60" outlineLevel="1" x14ac:dyDescent="0.2">
      <c r="A106" s="172">
        <v>24</v>
      </c>
      <c r="B106" s="173" t="s">
        <v>343</v>
      </c>
      <c r="C106" s="182" t="s">
        <v>344</v>
      </c>
      <c r="D106" s="174" t="s">
        <v>189</v>
      </c>
      <c r="E106" s="175">
        <v>44.15</v>
      </c>
      <c r="F106" s="176"/>
      <c r="G106" s="177">
        <f>ROUND(E106*F106,2)</f>
        <v>0</v>
      </c>
      <c r="H106" s="176"/>
      <c r="I106" s="177">
        <f>ROUND(E106*H106,2)</f>
        <v>0</v>
      </c>
      <c r="J106" s="176"/>
      <c r="K106" s="177">
        <f>ROUND(E106*J106,2)</f>
        <v>0</v>
      </c>
      <c r="L106" s="177">
        <v>21</v>
      </c>
      <c r="M106" s="177">
        <f>G106*(1+L106/100)</f>
        <v>0</v>
      </c>
      <c r="N106" s="177">
        <v>1.9205000000000001</v>
      </c>
      <c r="O106" s="177">
        <f>ROUND(E106*N106,2)</f>
        <v>84.79</v>
      </c>
      <c r="P106" s="177">
        <v>0</v>
      </c>
      <c r="Q106" s="177">
        <f>ROUND(E106*P106,2)</f>
        <v>0</v>
      </c>
      <c r="R106" s="177" t="s">
        <v>345</v>
      </c>
      <c r="S106" s="177" t="s">
        <v>160</v>
      </c>
      <c r="T106" s="178" t="s">
        <v>161</v>
      </c>
      <c r="U106" s="162">
        <v>1.2310000000000001</v>
      </c>
      <c r="V106" s="162">
        <f>ROUND(E106*U106,2)</f>
        <v>54.35</v>
      </c>
      <c r="W106" s="162"/>
      <c r="X106" s="162" t="s">
        <v>162</v>
      </c>
      <c r="Y106" s="153"/>
      <c r="Z106" s="153"/>
      <c r="AA106" s="153"/>
      <c r="AB106" s="153"/>
      <c r="AC106" s="153"/>
      <c r="AD106" s="153"/>
      <c r="AE106" s="153"/>
      <c r="AF106" s="153"/>
      <c r="AG106" s="153" t="s">
        <v>163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50" t="s">
        <v>346</v>
      </c>
      <c r="D107" s="251"/>
      <c r="E107" s="251"/>
      <c r="F107" s="251"/>
      <c r="G107" s="251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173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60"/>
      <c r="B108" s="161"/>
      <c r="C108" s="183" t="s">
        <v>347</v>
      </c>
      <c r="D108" s="163"/>
      <c r="E108" s="164">
        <v>33.35</v>
      </c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53"/>
      <c r="Z108" s="153"/>
      <c r="AA108" s="153"/>
      <c r="AB108" s="153"/>
      <c r="AC108" s="153"/>
      <c r="AD108" s="153"/>
      <c r="AE108" s="153"/>
      <c r="AF108" s="153"/>
      <c r="AG108" s="153" t="s">
        <v>178</v>
      </c>
      <c r="AH108" s="153">
        <v>0</v>
      </c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183" t="s">
        <v>348</v>
      </c>
      <c r="D109" s="163"/>
      <c r="E109" s="164">
        <v>10.8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178</v>
      </c>
      <c r="AH109" s="153">
        <v>0</v>
      </c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244"/>
      <c r="D110" s="245"/>
      <c r="E110" s="245"/>
      <c r="F110" s="245"/>
      <c r="G110" s="245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166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72">
        <v>25</v>
      </c>
      <c r="B111" s="173" t="s">
        <v>349</v>
      </c>
      <c r="C111" s="182" t="s">
        <v>350</v>
      </c>
      <c r="D111" s="174" t="s">
        <v>189</v>
      </c>
      <c r="E111" s="175">
        <v>176.6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7">
        <v>1.9205000000000001</v>
      </c>
      <c r="O111" s="177">
        <f>ROUND(E111*N111,2)</f>
        <v>339.16</v>
      </c>
      <c r="P111" s="177">
        <v>0</v>
      </c>
      <c r="Q111" s="177">
        <f>ROUND(E111*P111,2)</f>
        <v>0</v>
      </c>
      <c r="R111" s="177" t="s">
        <v>345</v>
      </c>
      <c r="S111" s="177" t="s">
        <v>160</v>
      </c>
      <c r="T111" s="178" t="s">
        <v>161</v>
      </c>
      <c r="U111" s="162">
        <v>0.76</v>
      </c>
      <c r="V111" s="162">
        <f>ROUND(E111*U111,2)</f>
        <v>134.22</v>
      </c>
      <c r="W111" s="162"/>
      <c r="X111" s="162" t="s">
        <v>162</v>
      </c>
      <c r="Y111" s="153"/>
      <c r="Z111" s="153"/>
      <c r="AA111" s="153"/>
      <c r="AB111" s="153"/>
      <c r="AC111" s="153"/>
      <c r="AD111" s="153"/>
      <c r="AE111" s="153"/>
      <c r="AF111" s="153"/>
      <c r="AG111" s="153" t="s">
        <v>163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242" t="s">
        <v>351</v>
      </c>
      <c r="D112" s="243"/>
      <c r="E112" s="243"/>
      <c r="F112" s="243"/>
      <c r="G112" s="243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165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352</v>
      </c>
      <c r="D113" s="163"/>
      <c r="E113" s="164">
        <v>133.4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0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183" t="s">
        <v>353</v>
      </c>
      <c r="D114" s="163"/>
      <c r="E114" s="164">
        <v>43.2</v>
      </c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178</v>
      </c>
      <c r="AH114" s="153">
        <v>0</v>
      </c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60"/>
      <c r="B115" s="161"/>
      <c r="C115" s="244"/>
      <c r="D115" s="245"/>
      <c r="E115" s="245"/>
      <c r="F115" s="245"/>
      <c r="G115" s="245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166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ht="22.5" outlineLevel="1" x14ac:dyDescent="0.2">
      <c r="A116" s="172">
        <v>26</v>
      </c>
      <c r="B116" s="173" t="s">
        <v>354</v>
      </c>
      <c r="C116" s="182" t="s">
        <v>355</v>
      </c>
      <c r="D116" s="174" t="s">
        <v>356</v>
      </c>
      <c r="E116" s="175">
        <v>883</v>
      </c>
      <c r="F116" s="176"/>
      <c r="G116" s="177">
        <f>ROUND(E116*F116,2)</f>
        <v>0</v>
      </c>
      <c r="H116" s="176"/>
      <c r="I116" s="177">
        <f>ROUND(E116*H116,2)</f>
        <v>0</v>
      </c>
      <c r="J116" s="176"/>
      <c r="K116" s="177">
        <f>ROUND(E116*J116,2)</f>
        <v>0</v>
      </c>
      <c r="L116" s="177">
        <v>21</v>
      </c>
      <c r="M116" s="177">
        <f>G116*(1+L116/100)</f>
        <v>0</v>
      </c>
      <c r="N116" s="177">
        <v>0</v>
      </c>
      <c r="O116" s="177">
        <f>ROUND(E116*N116,2)</f>
        <v>0</v>
      </c>
      <c r="P116" s="177">
        <v>0</v>
      </c>
      <c r="Q116" s="177">
        <f>ROUND(E116*P116,2)</f>
        <v>0</v>
      </c>
      <c r="R116" s="177" t="s">
        <v>357</v>
      </c>
      <c r="S116" s="177" t="s">
        <v>160</v>
      </c>
      <c r="T116" s="178" t="s">
        <v>161</v>
      </c>
      <c r="U116" s="162">
        <v>5.5E-2</v>
      </c>
      <c r="V116" s="162">
        <f>ROUND(E116*U116,2)</f>
        <v>48.57</v>
      </c>
      <c r="W116" s="162"/>
      <c r="X116" s="162" t="s">
        <v>162</v>
      </c>
      <c r="Y116" s="153"/>
      <c r="Z116" s="153"/>
      <c r="AA116" s="153"/>
      <c r="AB116" s="153"/>
      <c r="AC116" s="153"/>
      <c r="AD116" s="153"/>
      <c r="AE116" s="153"/>
      <c r="AF116" s="153"/>
      <c r="AG116" s="153" t="s">
        <v>163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183" t="s">
        <v>358</v>
      </c>
      <c r="D117" s="163"/>
      <c r="E117" s="164">
        <v>667</v>
      </c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178</v>
      </c>
      <c r="AH117" s="153">
        <v>0</v>
      </c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359</v>
      </c>
      <c r="D118" s="163"/>
      <c r="E118" s="164">
        <v>216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0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244"/>
      <c r="D119" s="245"/>
      <c r="E119" s="245"/>
      <c r="F119" s="245"/>
      <c r="G119" s="245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166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72">
        <v>27</v>
      </c>
      <c r="B120" s="173" t="s">
        <v>360</v>
      </c>
      <c r="C120" s="182" t="s">
        <v>361</v>
      </c>
      <c r="D120" s="174" t="s">
        <v>356</v>
      </c>
      <c r="E120" s="175">
        <v>971.3</v>
      </c>
      <c r="F120" s="176"/>
      <c r="G120" s="177">
        <f>ROUND(E120*F120,2)</f>
        <v>0</v>
      </c>
      <c r="H120" s="176"/>
      <c r="I120" s="177">
        <f>ROUND(E120*H120,2)</f>
        <v>0</v>
      </c>
      <c r="J120" s="176"/>
      <c r="K120" s="177">
        <f>ROUND(E120*J120,2)</f>
        <v>0</v>
      </c>
      <c r="L120" s="177">
        <v>21</v>
      </c>
      <c r="M120" s="177">
        <f>G120*(1+L120/100)</f>
        <v>0</v>
      </c>
      <c r="N120" s="177">
        <v>4.8000000000000001E-4</v>
      </c>
      <c r="O120" s="177">
        <f>ROUND(E120*N120,2)</f>
        <v>0.47</v>
      </c>
      <c r="P120" s="177">
        <v>0</v>
      </c>
      <c r="Q120" s="177">
        <f>ROUND(E120*P120,2)</f>
        <v>0</v>
      </c>
      <c r="R120" s="177" t="s">
        <v>331</v>
      </c>
      <c r="S120" s="177" t="s">
        <v>160</v>
      </c>
      <c r="T120" s="178" t="s">
        <v>161</v>
      </c>
      <c r="U120" s="162">
        <v>0</v>
      </c>
      <c r="V120" s="162">
        <f>ROUND(E120*U120,2)</f>
        <v>0</v>
      </c>
      <c r="W120" s="162"/>
      <c r="X120" s="162" t="s">
        <v>332</v>
      </c>
      <c r="Y120" s="153"/>
      <c r="Z120" s="153"/>
      <c r="AA120" s="153"/>
      <c r="AB120" s="153"/>
      <c r="AC120" s="153"/>
      <c r="AD120" s="153"/>
      <c r="AE120" s="153"/>
      <c r="AF120" s="153"/>
      <c r="AG120" s="153" t="s">
        <v>333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60"/>
      <c r="B121" s="161"/>
      <c r="C121" s="183" t="s">
        <v>362</v>
      </c>
      <c r="D121" s="163"/>
      <c r="E121" s="164">
        <v>971.3</v>
      </c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178</v>
      </c>
      <c r="AH121" s="153">
        <v>5</v>
      </c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244"/>
      <c r="D122" s="245"/>
      <c r="E122" s="245"/>
      <c r="F122" s="245"/>
      <c r="G122" s="245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166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x14ac:dyDescent="0.2">
      <c r="A123" s="166" t="s">
        <v>154</v>
      </c>
      <c r="B123" s="167" t="s">
        <v>104</v>
      </c>
      <c r="C123" s="181" t="s">
        <v>105</v>
      </c>
      <c r="D123" s="168"/>
      <c r="E123" s="169"/>
      <c r="F123" s="170"/>
      <c r="G123" s="170">
        <f>SUMIF(AG124:AG127,"&lt;&gt;NOR",G124:G127)</f>
        <v>0</v>
      </c>
      <c r="H123" s="170"/>
      <c r="I123" s="170">
        <f>SUM(I124:I127)</f>
        <v>0</v>
      </c>
      <c r="J123" s="170"/>
      <c r="K123" s="170">
        <f>SUM(K124:K127)</f>
        <v>0</v>
      </c>
      <c r="L123" s="170"/>
      <c r="M123" s="170">
        <f>SUM(M124:M127)</f>
        <v>0</v>
      </c>
      <c r="N123" s="170"/>
      <c r="O123" s="170">
        <f>SUM(O124:O127)</f>
        <v>0</v>
      </c>
      <c r="P123" s="170"/>
      <c r="Q123" s="170">
        <f>SUM(Q124:Q127)</f>
        <v>0</v>
      </c>
      <c r="R123" s="170"/>
      <c r="S123" s="170"/>
      <c r="T123" s="171"/>
      <c r="U123" s="165"/>
      <c r="V123" s="165">
        <f>SUM(V124:V127)</f>
        <v>0</v>
      </c>
      <c r="W123" s="165"/>
      <c r="X123" s="165"/>
      <c r="AG123" t="s">
        <v>155</v>
      </c>
    </row>
    <row r="124" spans="1:60" outlineLevel="1" x14ac:dyDescent="0.2">
      <c r="A124" s="172">
        <v>28</v>
      </c>
      <c r="B124" s="173" t="s">
        <v>363</v>
      </c>
      <c r="C124" s="182" t="s">
        <v>364</v>
      </c>
      <c r="D124" s="174" t="s">
        <v>241</v>
      </c>
      <c r="E124" s="175">
        <v>2</v>
      </c>
      <c r="F124" s="176"/>
      <c r="G124" s="177">
        <f>ROUND(E124*F124,2)</f>
        <v>0</v>
      </c>
      <c r="H124" s="176"/>
      <c r="I124" s="177">
        <f>ROUND(E124*H124,2)</f>
        <v>0</v>
      </c>
      <c r="J124" s="176"/>
      <c r="K124" s="177">
        <f>ROUND(E124*J124,2)</f>
        <v>0</v>
      </c>
      <c r="L124" s="177">
        <v>21</v>
      </c>
      <c r="M124" s="177">
        <f>G124*(1+L124/100)</f>
        <v>0</v>
      </c>
      <c r="N124" s="177">
        <v>0</v>
      </c>
      <c r="O124" s="177">
        <f>ROUND(E124*N124,2)</f>
        <v>0</v>
      </c>
      <c r="P124" s="177">
        <v>0</v>
      </c>
      <c r="Q124" s="177">
        <f>ROUND(E124*P124,2)</f>
        <v>0</v>
      </c>
      <c r="R124" s="177"/>
      <c r="S124" s="177" t="s">
        <v>235</v>
      </c>
      <c r="T124" s="178" t="s">
        <v>236</v>
      </c>
      <c r="U124" s="162">
        <v>0</v>
      </c>
      <c r="V124" s="162">
        <f>ROUND(E124*U124,2)</f>
        <v>0</v>
      </c>
      <c r="W124" s="162"/>
      <c r="X124" s="162" t="s">
        <v>162</v>
      </c>
      <c r="Y124" s="153"/>
      <c r="Z124" s="153"/>
      <c r="AA124" s="153"/>
      <c r="AB124" s="153"/>
      <c r="AC124" s="153"/>
      <c r="AD124" s="153"/>
      <c r="AE124" s="153"/>
      <c r="AF124" s="153"/>
      <c r="AG124" s="153" t="s">
        <v>163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60"/>
      <c r="B125" s="161"/>
      <c r="C125" s="248"/>
      <c r="D125" s="249"/>
      <c r="E125" s="249"/>
      <c r="F125" s="249"/>
      <c r="G125" s="249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53"/>
      <c r="Z125" s="153"/>
      <c r="AA125" s="153"/>
      <c r="AB125" s="153"/>
      <c r="AC125" s="153"/>
      <c r="AD125" s="153"/>
      <c r="AE125" s="153"/>
      <c r="AF125" s="153"/>
      <c r="AG125" s="153" t="s">
        <v>166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72">
        <v>29</v>
      </c>
      <c r="B126" s="173" t="s">
        <v>365</v>
      </c>
      <c r="C126" s="182" t="s">
        <v>366</v>
      </c>
      <c r="D126" s="174" t="s">
        <v>241</v>
      </c>
      <c r="E126" s="175">
        <v>2</v>
      </c>
      <c r="F126" s="176"/>
      <c r="G126" s="177">
        <f>ROUND(E126*F126,2)</f>
        <v>0</v>
      </c>
      <c r="H126" s="176"/>
      <c r="I126" s="177">
        <f>ROUND(E126*H126,2)</f>
        <v>0</v>
      </c>
      <c r="J126" s="176"/>
      <c r="K126" s="177">
        <f>ROUND(E126*J126,2)</f>
        <v>0</v>
      </c>
      <c r="L126" s="177">
        <v>21</v>
      </c>
      <c r="M126" s="177">
        <f>G126*(1+L126/100)</f>
        <v>0</v>
      </c>
      <c r="N126" s="177">
        <v>0</v>
      </c>
      <c r="O126" s="177">
        <f>ROUND(E126*N126,2)</f>
        <v>0</v>
      </c>
      <c r="P126" s="177">
        <v>0</v>
      </c>
      <c r="Q126" s="177">
        <f>ROUND(E126*P126,2)</f>
        <v>0</v>
      </c>
      <c r="R126" s="177"/>
      <c r="S126" s="177" t="s">
        <v>235</v>
      </c>
      <c r="T126" s="178" t="s">
        <v>236</v>
      </c>
      <c r="U126" s="162">
        <v>0</v>
      </c>
      <c r="V126" s="162">
        <f>ROUND(E126*U126,2)</f>
        <v>0</v>
      </c>
      <c r="W126" s="162"/>
      <c r="X126" s="162" t="s">
        <v>332</v>
      </c>
      <c r="Y126" s="153"/>
      <c r="Z126" s="153"/>
      <c r="AA126" s="153"/>
      <c r="AB126" s="153"/>
      <c r="AC126" s="153"/>
      <c r="AD126" s="153"/>
      <c r="AE126" s="153"/>
      <c r="AF126" s="153"/>
      <c r="AG126" s="153" t="s">
        <v>333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60"/>
      <c r="B127" s="161"/>
      <c r="C127" s="248"/>
      <c r="D127" s="249"/>
      <c r="E127" s="249"/>
      <c r="F127" s="249"/>
      <c r="G127" s="249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166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x14ac:dyDescent="0.2">
      <c r="A128" s="166" t="s">
        <v>154</v>
      </c>
      <c r="B128" s="167" t="s">
        <v>106</v>
      </c>
      <c r="C128" s="181" t="s">
        <v>107</v>
      </c>
      <c r="D128" s="168"/>
      <c r="E128" s="169"/>
      <c r="F128" s="170"/>
      <c r="G128" s="170">
        <f>SUMIF(AG129:AG132,"&lt;&gt;NOR",G129:G132)</f>
        <v>0</v>
      </c>
      <c r="H128" s="170"/>
      <c r="I128" s="170">
        <f>SUM(I129:I132)</f>
        <v>0</v>
      </c>
      <c r="J128" s="170"/>
      <c r="K128" s="170">
        <f>SUM(K129:K132)</f>
        <v>0</v>
      </c>
      <c r="L128" s="170"/>
      <c r="M128" s="170">
        <f>SUM(M129:M132)</f>
        <v>0</v>
      </c>
      <c r="N128" s="170"/>
      <c r="O128" s="170">
        <f>SUM(O129:O132)</f>
        <v>3.75</v>
      </c>
      <c r="P128" s="170"/>
      <c r="Q128" s="170">
        <f>SUM(Q129:Q132)</f>
        <v>0</v>
      </c>
      <c r="R128" s="170"/>
      <c r="S128" s="170"/>
      <c r="T128" s="171"/>
      <c r="U128" s="165"/>
      <c r="V128" s="165">
        <f>SUM(V129:V132)</f>
        <v>2.17</v>
      </c>
      <c r="W128" s="165"/>
      <c r="X128" s="165"/>
      <c r="AG128" t="s">
        <v>155</v>
      </c>
    </row>
    <row r="129" spans="1:60" ht="22.5" outlineLevel="1" x14ac:dyDescent="0.2">
      <c r="A129" s="172">
        <v>30</v>
      </c>
      <c r="B129" s="173" t="s">
        <v>367</v>
      </c>
      <c r="C129" s="182" t="s">
        <v>368</v>
      </c>
      <c r="D129" s="174" t="s">
        <v>189</v>
      </c>
      <c r="E129" s="175">
        <v>1.5</v>
      </c>
      <c r="F129" s="176"/>
      <c r="G129" s="177">
        <f>ROUND(E129*F129,2)</f>
        <v>0</v>
      </c>
      <c r="H129" s="176"/>
      <c r="I129" s="177">
        <f>ROUND(E129*H129,2)</f>
        <v>0</v>
      </c>
      <c r="J129" s="176"/>
      <c r="K129" s="177">
        <f>ROUND(E129*J129,2)</f>
        <v>0</v>
      </c>
      <c r="L129" s="177">
        <v>21</v>
      </c>
      <c r="M129" s="177">
        <f>G129*(1+L129/100)</f>
        <v>0</v>
      </c>
      <c r="N129" s="177">
        <v>2.5</v>
      </c>
      <c r="O129" s="177">
        <f>ROUND(E129*N129,2)</f>
        <v>3.75</v>
      </c>
      <c r="P129" s="177">
        <v>0</v>
      </c>
      <c r="Q129" s="177">
        <f>ROUND(E129*P129,2)</f>
        <v>0</v>
      </c>
      <c r="R129" s="177" t="s">
        <v>357</v>
      </c>
      <c r="S129" s="177" t="s">
        <v>160</v>
      </c>
      <c r="T129" s="178" t="s">
        <v>170</v>
      </c>
      <c r="U129" s="162">
        <v>1.4490000000000001</v>
      </c>
      <c r="V129" s="162">
        <f>ROUND(E129*U129,2)</f>
        <v>2.17</v>
      </c>
      <c r="W129" s="162"/>
      <c r="X129" s="162" t="s">
        <v>162</v>
      </c>
      <c r="Y129" s="153"/>
      <c r="Z129" s="153"/>
      <c r="AA129" s="153"/>
      <c r="AB129" s="153"/>
      <c r="AC129" s="153"/>
      <c r="AD129" s="153"/>
      <c r="AE129" s="153"/>
      <c r="AF129" s="153"/>
      <c r="AG129" s="153" t="s">
        <v>163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2" t="s">
        <v>369</v>
      </c>
      <c r="D130" s="243"/>
      <c r="E130" s="243"/>
      <c r="F130" s="243"/>
      <c r="G130" s="243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165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183" t="s">
        <v>370</v>
      </c>
      <c r="D131" s="163"/>
      <c r="E131" s="164">
        <v>1.5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178</v>
      </c>
      <c r="AH131" s="153">
        <v>0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4"/>
      <c r="D132" s="245"/>
      <c r="E132" s="245"/>
      <c r="F132" s="245"/>
      <c r="G132" s="245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166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x14ac:dyDescent="0.2">
      <c r="A133" s="166" t="s">
        <v>154</v>
      </c>
      <c r="B133" s="167" t="s">
        <v>108</v>
      </c>
      <c r="C133" s="181" t="s">
        <v>109</v>
      </c>
      <c r="D133" s="168"/>
      <c r="E133" s="169"/>
      <c r="F133" s="170"/>
      <c r="G133" s="170">
        <f>SUMIF(AG134:AG195,"&lt;&gt;NOR",G134:G195)</f>
        <v>0</v>
      </c>
      <c r="H133" s="170"/>
      <c r="I133" s="170">
        <f>SUM(I134:I195)</f>
        <v>0</v>
      </c>
      <c r="J133" s="170"/>
      <c r="K133" s="170">
        <f>SUM(K134:K195)</f>
        <v>0</v>
      </c>
      <c r="L133" s="170"/>
      <c r="M133" s="170">
        <f>SUM(M134:M195)</f>
        <v>0</v>
      </c>
      <c r="N133" s="170"/>
      <c r="O133" s="170">
        <f>SUM(O134:O195)</f>
        <v>7348.0199999999995</v>
      </c>
      <c r="P133" s="170"/>
      <c r="Q133" s="170">
        <f>SUM(Q134:Q195)</f>
        <v>0</v>
      </c>
      <c r="R133" s="170"/>
      <c r="S133" s="170"/>
      <c r="T133" s="171"/>
      <c r="U133" s="165"/>
      <c r="V133" s="165">
        <f>SUM(V134:V195)</f>
        <v>1407.38</v>
      </c>
      <c r="W133" s="165"/>
      <c r="X133" s="165"/>
      <c r="AG133" t="s">
        <v>155</v>
      </c>
    </row>
    <row r="134" spans="1:60" ht="22.5" outlineLevel="1" x14ac:dyDescent="0.2">
      <c r="A134" s="172">
        <v>31</v>
      </c>
      <c r="B134" s="173" t="s">
        <v>371</v>
      </c>
      <c r="C134" s="182" t="s">
        <v>372</v>
      </c>
      <c r="D134" s="174" t="s">
        <v>221</v>
      </c>
      <c r="E134" s="175">
        <v>2700</v>
      </c>
      <c r="F134" s="176"/>
      <c r="G134" s="177">
        <f>ROUND(E134*F134,2)</f>
        <v>0</v>
      </c>
      <c r="H134" s="176"/>
      <c r="I134" s="177">
        <f>ROUND(E134*H134,2)</f>
        <v>0</v>
      </c>
      <c r="J134" s="176"/>
      <c r="K134" s="177">
        <f>ROUND(E134*J134,2)</f>
        <v>0</v>
      </c>
      <c r="L134" s="177">
        <v>21</v>
      </c>
      <c r="M134" s="177">
        <f>G134*(1+L134/100)</f>
        <v>0</v>
      </c>
      <c r="N134" s="177">
        <v>0.378</v>
      </c>
      <c r="O134" s="177">
        <f>ROUND(E134*N134,2)</f>
        <v>1020.6</v>
      </c>
      <c r="P134" s="177">
        <v>0</v>
      </c>
      <c r="Q134" s="177">
        <f>ROUND(E134*P134,2)</f>
        <v>0</v>
      </c>
      <c r="R134" s="177" t="s">
        <v>247</v>
      </c>
      <c r="S134" s="177" t="s">
        <v>160</v>
      </c>
      <c r="T134" s="178" t="s">
        <v>161</v>
      </c>
      <c r="U134" s="162">
        <v>0.03</v>
      </c>
      <c r="V134" s="162">
        <f>ROUND(E134*U134,2)</f>
        <v>81</v>
      </c>
      <c r="W134" s="162"/>
      <c r="X134" s="162" t="s">
        <v>162</v>
      </c>
      <c r="Y134" s="153"/>
      <c r="Z134" s="153"/>
      <c r="AA134" s="153"/>
      <c r="AB134" s="153"/>
      <c r="AC134" s="153"/>
      <c r="AD134" s="153"/>
      <c r="AE134" s="153"/>
      <c r="AF134" s="153"/>
      <c r="AG134" s="153" t="s">
        <v>163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60"/>
      <c r="B135" s="161"/>
      <c r="C135" s="183" t="s">
        <v>373</v>
      </c>
      <c r="D135" s="163"/>
      <c r="E135" s="164">
        <v>2700</v>
      </c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178</v>
      </c>
      <c r="AH135" s="153">
        <v>0</v>
      </c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244"/>
      <c r="D136" s="245"/>
      <c r="E136" s="245"/>
      <c r="F136" s="245"/>
      <c r="G136" s="245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166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22.5" outlineLevel="1" x14ac:dyDescent="0.2">
      <c r="A137" s="172">
        <v>32</v>
      </c>
      <c r="B137" s="173" t="s">
        <v>374</v>
      </c>
      <c r="C137" s="182" t="s">
        <v>375</v>
      </c>
      <c r="D137" s="174" t="s">
        <v>221</v>
      </c>
      <c r="E137" s="175">
        <v>4025</v>
      </c>
      <c r="F137" s="176"/>
      <c r="G137" s="177">
        <f>ROUND(E137*F137,2)</f>
        <v>0</v>
      </c>
      <c r="H137" s="176"/>
      <c r="I137" s="177">
        <f>ROUND(E137*H137,2)</f>
        <v>0</v>
      </c>
      <c r="J137" s="176"/>
      <c r="K137" s="177">
        <f>ROUND(E137*J137,2)</f>
        <v>0</v>
      </c>
      <c r="L137" s="177">
        <v>21</v>
      </c>
      <c r="M137" s="177">
        <f>G137*(1+L137/100)</f>
        <v>0</v>
      </c>
      <c r="N137" s="177">
        <v>0.441</v>
      </c>
      <c r="O137" s="177">
        <f>ROUND(E137*N137,2)</f>
        <v>1775.03</v>
      </c>
      <c r="P137" s="177">
        <v>0</v>
      </c>
      <c r="Q137" s="177">
        <f>ROUND(E137*P137,2)</f>
        <v>0</v>
      </c>
      <c r="R137" s="177" t="s">
        <v>247</v>
      </c>
      <c r="S137" s="177" t="s">
        <v>160</v>
      </c>
      <c r="T137" s="178" t="s">
        <v>161</v>
      </c>
      <c r="U137" s="162">
        <v>0.03</v>
      </c>
      <c r="V137" s="162">
        <f>ROUND(E137*U137,2)</f>
        <v>120.75</v>
      </c>
      <c r="W137" s="162"/>
      <c r="X137" s="162" t="s">
        <v>162</v>
      </c>
      <c r="Y137" s="153"/>
      <c r="Z137" s="153"/>
      <c r="AA137" s="153"/>
      <c r="AB137" s="153"/>
      <c r="AC137" s="153"/>
      <c r="AD137" s="153"/>
      <c r="AE137" s="153"/>
      <c r="AF137" s="153"/>
      <c r="AG137" s="153" t="s">
        <v>163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60"/>
      <c r="B138" s="161"/>
      <c r="C138" s="183" t="s">
        <v>376</v>
      </c>
      <c r="D138" s="163"/>
      <c r="E138" s="164">
        <v>4025</v>
      </c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178</v>
      </c>
      <c r="AH138" s="153">
        <v>0</v>
      </c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244"/>
      <c r="D139" s="245"/>
      <c r="E139" s="245"/>
      <c r="F139" s="245"/>
      <c r="G139" s="245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166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ht="22.5" outlineLevel="1" x14ac:dyDescent="0.2">
      <c r="A140" s="172">
        <v>33</v>
      </c>
      <c r="B140" s="173" t="s">
        <v>254</v>
      </c>
      <c r="C140" s="182" t="s">
        <v>255</v>
      </c>
      <c r="D140" s="174" t="s">
        <v>221</v>
      </c>
      <c r="E140" s="175">
        <v>5937.6</v>
      </c>
      <c r="F140" s="176"/>
      <c r="G140" s="177">
        <f>ROUND(E140*F140,2)</f>
        <v>0</v>
      </c>
      <c r="H140" s="176"/>
      <c r="I140" s="177">
        <f>ROUND(E140*H140,2)</f>
        <v>0</v>
      </c>
      <c r="J140" s="176"/>
      <c r="K140" s="177">
        <f>ROUND(E140*J140,2)</f>
        <v>0</v>
      </c>
      <c r="L140" s="177">
        <v>21</v>
      </c>
      <c r="M140" s="177">
        <f>G140*(1+L140/100)</f>
        <v>0</v>
      </c>
      <c r="N140" s="177">
        <v>0.55125000000000002</v>
      </c>
      <c r="O140" s="177">
        <f>ROUND(E140*N140,2)</f>
        <v>3273.1</v>
      </c>
      <c r="P140" s="177">
        <v>0</v>
      </c>
      <c r="Q140" s="177">
        <f>ROUND(E140*P140,2)</f>
        <v>0</v>
      </c>
      <c r="R140" s="177" t="s">
        <v>247</v>
      </c>
      <c r="S140" s="177" t="s">
        <v>160</v>
      </c>
      <c r="T140" s="178" t="s">
        <v>170</v>
      </c>
      <c r="U140" s="162">
        <v>2.7E-2</v>
      </c>
      <c r="V140" s="162">
        <f>ROUND(E140*U140,2)</f>
        <v>160.32</v>
      </c>
      <c r="W140" s="162"/>
      <c r="X140" s="162" t="s">
        <v>162</v>
      </c>
      <c r="Y140" s="153"/>
      <c r="Z140" s="153"/>
      <c r="AA140" s="153"/>
      <c r="AB140" s="153"/>
      <c r="AC140" s="153"/>
      <c r="AD140" s="153"/>
      <c r="AE140" s="153"/>
      <c r="AF140" s="153"/>
      <c r="AG140" s="153" t="s">
        <v>163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183" t="s">
        <v>377</v>
      </c>
      <c r="D141" s="163"/>
      <c r="E141" s="164">
        <v>4025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178</v>
      </c>
      <c r="AH141" s="153">
        <v>0</v>
      </c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183" t="s">
        <v>378</v>
      </c>
      <c r="D142" s="163"/>
      <c r="E142" s="164">
        <v>2065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178</v>
      </c>
      <c r="AH142" s="153">
        <v>0</v>
      </c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60"/>
      <c r="B143" s="161"/>
      <c r="C143" s="183" t="s">
        <v>379</v>
      </c>
      <c r="D143" s="163"/>
      <c r="E143" s="164">
        <v>24</v>
      </c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178</v>
      </c>
      <c r="AH143" s="153">
        <v>0</v>
      </c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183" t="s">
        <v>380</v>
      </c>
      <c r="D144" s="163"/>
      <c r="E144" s="164">
        <v>-176.4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178</v>
      </c>
      <c r="AH144" s="153">
        <v>0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60"/>
      <c r="B145" s="161"/>
      <c r="C145" s="244"/>
      <c r="D145" s="245"/>
      <c r="E145" s="245"/>
      <c r="F145" s="245"/>
      <c r="G145" s="245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166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ht="22.5" outlineLevel="1" x14ac:dyDescent="0.2">
      <c r="A146" s="172">
        <v>34</v>
      </c>
      <c r="B146" s="173" t="s">
        <v>381</v>
      </c>
      <c r="C146" s="182" t="s">
        <v>382</v>
      </c>
      <c r="D146" s="174" t="s">
        <v>221</v>
      </c>
      <c r="E146" s="175">
        <v>2700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77">
        <v>0.18462999999999999</v>
      </c>
      <c r="O146" s="177">
        <f>ROUND(E146*N146,2)</f>
        <v>498.5</v>
      </c>
      <c r="P146" s="177">
        <v>0</v>
      </c>
      <c r="Q146" s="177">
        <f>ROUND(E146*P146,2)</f>
        <v>0</v>
      </c>
      <c r="R146" s="177" t="s">
        <v>247</v>
      </c>
      <c r="S146" s="177" t="s">
        <v>160</v>
      </c>
      <c r="T146" s="178" t="s">
        <v>161</v>
      </c>
      <c r="U146" s="162">
        <v>2.9000000000000001E-2</v>
      </c>
      <c r="V146" s="162">
        <f>ROUND(E146*U146,2)</f>
        <v>78.3</v>
      </c>
      <c r="W146" s="162"/>
      <c r="X146" s="162" t="s">
        <v>162</v>
      </c>
      <c r="Y146" s="153"/>
      <c r="Z146" s="153"/>
      <c r="AA146" s="153"/>
      <c r="AB146" s="153"/>
      <c r="AC146" s="153"/>
      <c r="AD146" s="153"/>
      <c r="AE146" s="153"/>
      <c r="AF146" s="153"/>
      <c r="AG146" s="153" t="s">
        <v>163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242" t="s">
        <v>383</v>
      </c>
      <c r="D147" s="243"/>
      <c r="E147" s="243"/>
      <c r="F147" s="243"/>
      <c r="G147" s="243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165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183" t="s">
        <v>384</v>
      </c>
      <c r="D148" s="163"/>
      <c r="E148" s="164">
        <v>2700</v>
      </c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178</v>
      </c>
      <c r="AH148" s="153">
        <v>5</v>
      </c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244"/>
      <c r="D149" s="245"/>
      <c r="E149" s="245"/>
      <c r="F149" s="245"/>
      <c r="G149" s="24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166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72">
        <v>35</v>
      </c>
      <c r="B150" s="173" t="s">
        <v>257</v>
      </c>
      <c r="C150" s="182" t="s">
        <v>258</v>
      </c>
      <c r="D150" s="174" t="s">
        <v>221</v>
      </c>
      <c r="E150" s="175">
        <v>252.4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0.63856999999999997</v>
      </c>
      <c r="O150" s="177">
        <f>ROUND(E150*N150,2)</f>
        <v>161.18</v>
      </c>
      <c r="P150" s="177">
        <v>0</v>
      </c>
      <c r="Q150" s="177">
        <f>ROUND(E150*P150,2)</f>
        <v>0</v>
      </c>
      <c r="R150" s="177" t="s">
        <v>247</v>
      </c>
      <c r="S150" s="177" t="s">
        <v>160</v>
      </c>
      <c r="T150" s="178" t="s">
        <v>170</v>
      </c>
      <c r="U150" s="162">
        <v>2.7E-2</v>
      </c>
      <c r="V150" s="162">
        <f>ROUND(E150*U150,2)</f>
        <v>6.81</v>
      </c>
      <c r="W150" s="162"/>
      <c r="X150" s="162" t="s">
        <v>162</v>
      </c>
      <c r="Y150" s="153"/>
      <c r="Z150" s="153"/>
      <c r="AA150" s="153"/>
      <c r="AB150" s="153"/>
      <c r="AC150" s="153"/>
      <c r="AD150" s="153"/>
      <c r="AE150" s="153"/>
      <c r="AF150" s="153"/>
      <c r="AG150" s="153" t="s">
        <v>163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242" t="s">
        <v>259</v>
      </c>
      <c r="D151" s="243"/>
      <c r="E151" s="243"/>
      <c r="F151" s="243"/>
      <c r="G151" s="243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165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60"/>
      <c r="B152" s="161"/>
      <c r="C152" s="183" t="s">
        <v>385</v>
      </c>
      <c r="D152" s="163"/>
      <c r="E152" s="164">
        <v>76</v>
      </c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178</v>
      </c>
      <c r="AH152" s="153">
        <v>0</v>
      </c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183" t="s">
        <v>386</v>
      </c>
      <c r="D153" s="163"/>
      <c r="E153" s="164">
        <v>176.4</v>
      </c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178</v>
      </c>
      <c r="AH153" s="153">
        <v>0</v>
      </c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60"/>
      <c r="B154" s="161"/>
      <c r="C154" s="244"/>
      <c r="D154" s="245"/>
      <c r="E154" s="245"/>
      <c r="F154" s="245"/>
      <c r="G154" s="245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53"/>
      <c r="Z154" s="153"/>
      <c r="AA154" s="153"/>
      <c r="AB154" s="153"/>
      <c r="AC154" s="153"/>
      <c r="AD154" s="153"/>
      <c r="AE154" s="153"/>
      <c r="AF154" s="153"/>
      <c r="AG154" s="153" t="s">
        <v>166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72">
        <v>36</v>
      </c>
      <c r="B155" s="173" t="s">
        <v>387</v>
      </c>
      <c r="C155" s="182" t="s">
        <v>388</v>
      </c>
      <c r="D155" s="174" t="s">
        <v>189</v>
      </c>
      <c r="E155" s="175">
        <v>219</v>
      </c>
      <c r="F155" s="176"/>
      <c r="G155" s="177">
        <f>ROUND(E155*F155,2)</f>
        <v>0</v>
      </c>
      <c r="H155" s="176"/>
      <c r="I155" s="177">
        <f>ROUND(E155*H155,2)</f>
        <v>0</v>
      </c>
      <c r="J155" s="176"/>
      <c r="K155" s="177">
        <f>ROUND(E155*J155,2)</f>
        <v>0</v>
      </c>
      <c r="L155" s="177">
        <v>21</v>
      </c>
      <c r="M155" s="177">
        <f>G155*(1+L155/100)</f>
        <v>0</v>
      </c>
      <c r="N155" s="177">
        <v>0</v>
      </c>
      <c r="O155" s="177">
        <f>ROUND(E155*N155,2)</f>
        <v>0</v>
      </c>
      <c r="P155" s="177">
        <v>0</v>
      </c>
      <c r="Q155" s="177">
        <f>ROUND(E155*P155,2)</f>
        <v>0</v>
      </c>
      <c r="R155" s="177" t="s">
        <v>247</v>
      </c>
      <c r="S155" s="177" t="s">
        <v>160</v>
      </c>
      <c r="T155" s="178" t="s">
        <v>161</v>
      </c>
      <c r="U155" s="162">
        <v>0.96</v>
      </c>
      <c r="V155" s="162">
        <f>ROUND(E155*U155,2)</f>
        <v>210.24</v>
      </c>
      <c r="W155" s="162"/>
      <c r="X155" s="162" t="s">
        <v>162</v>
      </c>
      <c r="Y155" s="153"/>
      <c r="Z155" s="153"/>
      <c r="AA155" s="153"/>
      <c r="AB155" s="153"/>
      <c r="AC155" s="153"/>
      <c r="AD155" s="153"/>
      <c r="AE155" s="153"/>
      <c r="AF155" s="153"/>
      <c r="AG155" s="153" t="s">
        <v>163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60"/>
      <c r="B156" s="161"/>
      <c r="C156" s="248"/>
      <c r="D156" s="249"/>
      <c r="E156" s="249"/>
      <c r="F156" s="249"/>
      <c r="G156" s="249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166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72">
        <v>37</v>
      </c>
      <c r="B157" s="173" t="s">
        <v>389</v>
      </c>
      <c r="C157" s="182" t="s">
        <v>390</v>
      </c>
      <c r="D157" s="174" t="s">
        <v>221</v>
      </c>
      <c r="E157" s="175">
        <v>2700</v>
      </c>
      <c r="F157" s="176"/>
      <c r="G157" s="177">
        <f>ROUND(E157*F157,2)</f>
        <v>0</v>
      </c>
      <c r="H157" s="176"/>
      <c r="I157" s="177">
        <f>ROUND(E157*H157,2)</f>
        <v>0</v>
      </c>
      <c r="J157" s="176"/>
      <c r="K157" s="177">
        <f>ROUND(E157*J157,2)</f>
        <v>0</v>
      </c>
      <c r="L157" s="177">
        <v>21</v>
      </c>
      <c r="M157" s="177">
        <f>G157*(1+L157/100)</f>
        <v>0</v>
      </c>
      <c r="N157" s="177">
        <v>7.0200000000000002E-3</v>
      </c>
      <c r="O157" s="177">
        <f>ROUND(E157*N157,2)</f>
        <v>18.95</v>
      </c>
      <c r="P157" s="177">
        <v>0</v>
      </c>
      <c r="Q157" s="177">
        <f>ROUND(E157*P157,2)</f>
        <v>0</v>
      </c>
      <c r="R157" s="177" t="s">
        <v>247</v>
      </c>
      <c r="S157" s="177" t="s">
        <v>160</v>
      </c>
      <c r="T157" s="178" t="s">
        <v>161</v>
      </c>
      <c r="U157" s="162">
        <v>4.0000000000000001E-3</v>
      </c>
      <c r="V157" s="162">
        <f>ROUND(E157*U157,2)</f>
        <v>10.8</v>
      </c>
      <c r="W157" s="162"/>
      <c r="X157" s="162" t="s">
        <v>162</v>
      </c>
      <c r="Y157" s="153"/>
      <c r="Z157" s="153"/>
      <c r="AA157" s="153"/>
      <c r="AB157" s="153"/>
      <c r="AC157" s="153"/>
      <c r="AD157" s="153"/>
      <c r="AE157" s="153"/>
      <c r="AF157" s="153"/>
      <c r="AG157" s="153" t="s">
        <v>163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242" t="s">
        <v>391</v>
      </c>
      <c r="D158" s="243"/>
      <c r="E158" s="243"/>
      <c r="F158" s="243"/>
      <c r="G158" s="243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165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183" t="s">
        <v>392</v>
      </c>
      <c r="D159" s="163"/>
      <c r="E159" s="164">
        <v>2700</v>
      </c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178</v>
      </c>
      <c r="AH159" s="153">
        <v>0</v>
      </c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60"/>
      <c r="B160" s="161"/>
      <c r="C160" s="244"/>
      <c r="D160" s="245"/>
      <c r="E160" s="245"/>
      <c r="F160" s="245"/>
      <c r="G160" s="245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53"/>
      <c r="Z160" s="153"/>
      <c r="AA160" s="153"/>
      <c r="AB160" s="153"/>
      <c r="AC160" s="153"/>
      <c r="AD160" s="153"/>
      <c r="AE160" s="153"/>
      <c r="AF160" s="153"/>
      <c r="AG160" s="153" t="s">
        <v>166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ht="22.5" outlineLevel="1" x14ac:dyDescent="0.2">
      <c r="A161" s="172">
        <v>38</v>
      </c>
      <c r="B161" s="173" t="s">
        <v>393</v>
      </c>
      <c r="C161" s="182" t="s">
        <v>394</v>
      </c>
      <c r="D161" s="174" t="s">
        <v>221</v>
      </c>
      <c r="E161" s="175">
        <v>2700</v>
      </c>
      <c r="F161" s="176"/>
      <c r="G161" s="177">
        <f>ROUND(E161*F161,2)</f>
        <v>0</v>
      </c>
      <c r="H161" s="176"/>
      <c r="I161" s="177">
        <f>ROUND(E161*H161,2)</f>
        <v>0</v>
      </c>
      <c r="J161" s="176"/>
      <c r="K161" s="177">
        <f>ROUND(E161*J161,2)</f>
        <v>0</v>
      </c>
      <c r="L161" s="177">
        <v>21</v>
      </c>
      <c r="M161" s="177">
        <f>G161*(1+L161/100)</f>
        <v>0</v>
      </c>
      <c r="N161" s="177">
        <v>6.0999999999999997E-4</v>
      </c>
      <c r="O161" s="177">
        <f>ROUND(E161*N161,2)</f>
        <v>1.65</v>
      </c>
      <c r="P161" s="177">
        <v>0</v>
      </c>
      <c r="Q161" s="177">
        <f>ROUND(E161*P161,2)</f>
        <v>0</v>
      </c>
      <c r="R161" s="177" t="s">
        <v>247</v>
      </c>
      <c r="S161" s="177" t="s">
        <v>160</v>
      </c>
      <c r="T161" s="178" t="s">
        <v>161</v>
      </c>
      <c r="U161" s="162">
        <v>2E-3</v>
      </c>
      <c r="V161" s="162">
        <f>ROUND(E161*U161,2)</f>
        <v>5.4</v>
      </c>
      <c r="W161" s="162"/>
      <c r="X161" s="162" t="s">
        <v>162</v>
      </c>
      <c r="Y161" s="153"/>
      <c r="Z161" s="153"/>
      <c r="AA161" s="153"/>
      <c r="AB161" s="153"/>
      <c r="AC161" s="153"/>
      <c r="AD161" s="153"/>
      <c r="AE161" s="153"/>
      <c r="AF161" s="153"/>
      <c r="AG161" s="153" t="s">
        <v>163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183" t="s">
        <v>395</v>
      </c>
      <c r="D162" s="163"/>
      <c r="E162" s="164">
        <v>2700</v>
      </c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178</v>
      </c>
      <c r="AH162" s="153">
        <v>5</v>
      </c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4"/>
      <c r="D163" s="245"/>
      <c r="E163" s="245"/>
      <c r="F163" s="245"/>
      <c r="G163" s="245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166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ht="22.5" outlineLevel="1" x14ac:dyDescent="0.2">
      <c r="A164" s="172">
        <v>39</v>
      </c>
      <c r="B164" s="173" t="s">
        <v>396</v>
      </c>
      <c r="C164" s="182" t="s">
        <v>397</v>
      </c>
      <c r="D164" s="174" t="s">
        <v>221</v>
      </c>
      <c r="E164" s="175">
        <v>2700</v>
      </c>
      <c r="F164" s="176"/>
      <c r="G164" s="177">
        <f>ROUND(E164*F164,2)</f>
        <v>0</v>
      </c>
      <c r="H164" s="176"/>
      <c r="I164" s="177">
        <f>ROUND(E164*H164,2)</f>
        <v>0</v>
      </c>
      <c r="J164" s="176"/>
      <c r="K164" s="177">
        <f>ROUND(E164*J164,2)</f>
        <v>0</v>
      </c>
      <c r="L164" s="177">
        <v>21</v>
      </c>
      <c r="M164" s="177">
        <f>G164*(1+L164/100)</f>
        <v>0</v>
      </c>
      <c r="N164" s="177">
        <v>0.10373</v>
      </c>
      <c r="O164" s="177">
        <f>ROUND(E164*N164,2)</f>
        <v>280.07</v>
      </c>
      <c r="P164" s="177">
        <v>0</v>
      </c>
      <c r="Q164" s="177">
        <f>ROUND(E164*P164,2)</f>
        <v>0</v>
      </c>
      <c r="R164" s="177" t="s">
        <v>247</v>
      </c>
      <c r="S164" s="177" t="s">
        <v>160</v>
      </c>
      <c r="T164" s="178" t="s">
        <v>161</v>
      </c>
      <c r="U164" s="162">
        <v>1.4999999999999999E-2</v>
      </c>
      <c r="V164" s="162">
        <f>ROUND(E164*U164,2)</f>
        <v>40.5</v>
      </c>
      <c r="W164" s="162"/>
      <c r="X164" s="162" t="s">
        <v>162</v>
      </c>
      <c r="Y164" s="153"/>
      <c r="Z164" s="153"/>
      <c r="AA164" s="153"/>
      <c r="AB164" s="153"/>
      <c r="AC164" s="153"/>
      <c r="AD164" s="153"/>
      <c r="AE164" s="153"/>
      <c r="AF164" s="153"/>
      <c r="AG164" s="153" t="s">
        <v>163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60"/>
      <c r="B165" s="161"/>
      <c r="C165" s="183" t="s">
        <v>398</v>
      </c>
      <c r="D165" s="163"/>
      <c r="E165" s="164">
        <v>2700</v>
      </c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178</v>
      </c>
      <c r="AH165" s="153">
        <v>5</v>
      </c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244"/>
      <c r="D166" s="245"/>
      <c r="E166" s="245"/>
      <c r="F166" s="245"/>
      <c r="G166" s="245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166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72">
        <v>40</v>
      </c>
      <c r="B167" s="173" t="s">
        <v>399</v>
      </c>
      <c r="C167" s="182" t="s">
        <v>400</v>
      </c>
      <c r="D167" s="174" t="s">
        <v>221</v>
      </c>
      <c r="E167" s="175">
        <v>1138.5999999999999</v>
      </c>
      <c r="F167" s="176"/>
      <c r="G167" s="177">
        <f>ROUND(E167*F167,2)</f>
        <v>0</v>
      </c>
      <c r="H167" s="176"/>
      <c r="I167" s="177">
        <f>ROUND(E167*H167,2)</f>
        <v>0</v>
      </c>
      <c r="J167" s="176"/>
      <c r="K167" s="177">
        <f>ROUND(E167*J167,2)</f>
        <v>0</v>
      </c>
      <c r="L167" s="177">
        <v>21</v>
      </c>
      <c r="M167" s="177">
        <f>G167*(1+L167/100)</f>
        <v>0</v>
      </c>
      <c r="N167" s="177">
        <v>7.3899999999999993E-2</v>
      </c>
      <c r="O167" s="177">
        <f>ROUND(E167*N167,2)</f>
        <v>84.14</v>
      </c>
      <c r="P167" s="177">
        <v>0</v>
      </c>
      <c r="Q167" s="177">
        <f>ROUND(E167*P167,2)</f>
        <v>0</v>
      </c>
      <c r="R167" s="177" t="s">
        <v>247</v>
      </c>
      <c r="S167" s="177" t="s">
        <v>160</v>
      </c>
      <c r="T167" s="178" t="s">
        <v>161</v>
      </c>
      <c r="U167" s="162">
        <v>0.45</v>
      </c>
      <c r="V167" s="162">
        <f>ROUND(E167*U167,2)</f>
        <v>512.37</v>
      </c>
      <c r="W167" s="162"/>
      <c r="X167" s="162" t="s">
        <v>162</v>
      </c>
      <c r="Y167" s="153"/>
      <c r="Z167" s="153"/>
      <c r="AA167" s="153"/>
      <c r="AB167" s="153"/>
      <c r="AC167" s="153"/>
      <c r="AD167" s="153"/>
      <c r="AE167" s="153"/>
      <c r="AF167" s="153"/>
      <c r="AG167" s="153" t="s">
        <v>163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ht="22.5" outlineLevel="1" x14ac:dyDescent="0.2">
      <c r="A168" s="160"/>
      <c r="B168" s="161"/>
      <c r="C168" s="242" t="s">
        <v>401</v>
      </c>
      <c r="D168" s="243"/>
      <c r="E168" s="243"/>
      <c r="F168" s="243"/>
      <c r="G168" s="243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165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79" t="str">
        <f>C168</f>
        <v>s provedením lože z kameniva drceného, s vyplněním spár, s dvojitým hutněním a se smetením přebytečného materiálu na krajnici. S dodáním hmot pro lože a výplň spár.</v>
      </c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183" t="s">
        <v>402</v>
      </c>
      <c r="D169" s="163"/>
      <c r="E169" s="164">
        <v>1415</v>
      </c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178</v>
      </c>
      <c r="AH169" s="153">
        <v>0</v>
      </c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60"/>
      <c r="B170" s="161"/>
      <c r="C170" s="183" t="s">
        <v>403</v>
      </c>
      <c r="D170" s="163"/>
      <c r="E170" s="164">
        <v>-276.39999999999998</v>
      </c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53"/>
      <c r="Z170" s="153"/>
      <c r="AA170" s="153"/>
      <c r="AB170" s="153"/>
      <c r="AC170" s="153"/>
      <c r="AD170" s="153"/>
      <c r="AE170" s="153"/>
      <c r="AF170" s="153"/>
      <c r="AG170" s="153" t="s">
        <v>178</v>
      </c>
      <c r="AH170" s="153">
        <v>5</v>
      </c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244"/>
      <c r="D171" s="245"/>
      <c r="E171" s="245"/>
      <c r="F171" s="245"/>
      <c r="G171" s="245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166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72">
        <v>41</v>
      </c>
      <c r="B172" s="173" t="s">
        <v>404</v>
      </c>
      <c r="C172" s="182" t="s">
        <v>405</v>
      </c>
      <c r="D172" s="174" t="s">
        <v>221</v>
      </c>
      <c r="E172" s="175">
        <v>276.39999999999998</v>
      </c>
      <c r="F172" s="176"/>
      <c r="G172" s="177">
        <f>ROUND(E172*F172,2)</f>
        <v>0</v>
      </c>
      <c r="H172" s="176"/>
      <c r="I172" s="177">
        <f>ROUND(E172*H172,2)</f>
        <v>0</v>
      </c>
      <c r="J172" s="176"/>
      <c r="K172" s="177">
        <f>ROUND(E172*J172,2)</f>
        <v>0</v>
      </c>
      <c r="L172" s="177">
        <v>21</v>
      </c>
      <c r="M172" s="177">
        <f>G172*(1+L172/100)</f>
        <v>0</v>
      </c>
      <c r="N172" s="177">
        <v>7.3899999999999993E-2</v>
      </c>
      <c r="O172" s="177">
        <f>ROUND(E172*N172,2)</f>
        <v>20.43</v>
      </c>
      <c r="P172" s="177">
        <v>0</v>
      </c>
      <c r="Q172" s="177">
        <f>ROUND(E172*P172,2)</f>
        <v>0</v>
      </c>
      <c r="R172" s="177" t="s">
        <v>247</v>
      </c>
      <c r="S172" s="177" t="s">
        <v>160</v>
      </c>
      <c r="T172" s="178" t="s">
        <v>161</v>
      </c>
      <c r="U172" s="162">
        <v>0.48</v>
      </c>
      <c r="V172" s="162">
        <f>ROUND(E172*U172,2)</f>
        <v>132.66999999999999</v>
      </c>
      <c r="W172" s="162"/>
      <c r="X172" s="162" t="s">
        <v>162</v>
      </c>
      <c r="Y172" s="153"/>
      <c r="Z172" s="153"/>
      <c r="AA172" s="153"/>
      <c r="AB172" s="153"/>
      <c r="AC172" s="153"/>
      <c r="AD172" s="153"/>
      <c r="AE172" s="153"/>
      <c r="AF172" s="153"/>
      <c r="AG172" s="153" t="s">
        <v>163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ht="22.5" outlineLevel="1" x14ac:dyDescent="0.2">
      <c r="A173" s="160"/>
      <c r="B173" s="161"/>
      <c r="C173" s="242" t="s">
        <v>401</v>
      </c>
      <c r="D173" s="243"/>
      <c r="E173" s="243"/>
      <c r="F173" s="243"/>
      <c r="G173" s="243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165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79" t="str">
        <f>C173</f>
        <v>s provedením lože z kameniva drceného, s vyplněním spár, s dvojitým hutněním a se smetením přebytečného materiálu na krajnici. S dodáním hmot pro lože a výplň spár.</v>
      </c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183" t="s">
        <v>386</v>
      </c>
      <c r="D174" s="163"/>
      <c r="E174" s="164">
        <v>176.4</v>
      </c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178</v>
      </c>
      <c r="AH174" s="153">
        <v>0</v>
      </c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183" t="s">
        <v>406</v>
      </c>
      <c r="D175" s="163"/>
      <c r="E175" s="164">
        <v>24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178</v>
      </c>
      <c r="AH175" s="153">
        <v>0</v>
      </c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60"/>
      <c r="B176" s="161"/>
      <c r="C176" s="183" t="s">
        <v>385</v>
      </c>
      <c r="D176" s="163"/>
      <c r="E176" s="164">
        <v>76</v>
      </c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178</v>
      </c>
      <c r="AH176" s="153">
        <v>0</v>
      </c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60"/>
      <c r="B177" s="161"/>
      <c r="C177" s="244"/>
      <c r="D177" s="245"/>
      <c r="E177" s="245"/>
      <c r="F177" s="245"/>
      <c r="G177" s="245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53"/>
      <c r="Z177" s="153"/>
      <c r="AA177" s="153"/>
      <c r="AB177" s="153"/>
      <c r="AC177" s="153"/>
      <c r="AD177" s="153"/>
      <c r="AE177" s="153"/>
      <c r="AF177" s="153"/>
      <c r="AG177" s="153" t="s">
        <v>166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72">
        <v>42</v>
      </c>
      <c r="B178" s="173" t="s">
        <v>407</v>
      </c>
      <c r="C178" s="182" t="s">
        <v>408</v>
      </c>
      <c r="D178" s="174" t="s">
        <v>356</v>
      </c>
      <c r="E178" s="175">
        <v>83</v>
      </c>
      <c r="F178" s="176"/>
      <c r="G178" s="177">
        <f>ROUND(E178*F178,2)</f>
        <v>0</v>
      </c>
      <c r="H178" s="176"/>
      <c r="I178" s="177">
        <f>ROUND(E178*H178,2)</f>
        <v>0</v>
      </c>
      <c r="J178" s="176"/>
      <c r="K178" s="177">
        <f>ROUND(E178*J178,2)</f>
        <v>0</v>
      </c>
      <c r="L178" s="177">
        <v>21</v>
      </c>
      <c r="M178" s="177">
        <f>G178*(1+L178/100)</f>
        <v>0</v>
      </c>
      <c r="N178" s="177">
        <v>3.3E-4</v>
      </c>
      <c r="O178" s="177">
        <f>ROUND(E178*N178,2)</f>
        <v>0.03</v>
      </c>
      <c r="P178" s="177">
        <v>0</v>
      </c>
      <c r="Q178" s="177">
        <f>ROUND(E178*P178,2)</f>
        <v>0</v>
      </c>
      <c r="R178" s="177" t="s">
        <v>247</v>
      </c>
      <c r="S178" s="177" t="s">
        <v>160</v>
      </c>
      <c r="T178" s="178" t="s">
        <v>161</v>
      </c>
      <c r="U178" s="162">
        <v>0.41</v>
      </c>
      <c r="V178" s="162">
        <f>ROUND(E178*U178,2)</f>
        <v>34.03</v>
      </c>
      <c r="W178" s="162"/>
      <c r="X178" s="162" t="s">
        <v>162</v>
      </c>
      <c r="Y178" s="153"/>
      <c r="Z178" s="153"/>
      <c r="AA178" s="153"/>
      <c r="AB178" s="153"/>
      <c r="AC178" s="153"/>
      <c r="AD178" s="153"/>
      <c r="AE178" s="153"/>
      <c r="AF178" s="153"/>
      <c r="AG178" s="153" t="s">
        <v>163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60"/>
      <c r="B179" s="161"/>
      <c r="C179" s="248"/>
      <c r="D179" s="249"/>
      <c r="E179" s="249"/>
      <c r="F179" s="249"/>
      <c r="G179" s="249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166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72">
        <v>43</v>
      </c>
      <c r="B180" s="173" t="s">
        <v>409</v>
      </c>
      <c r="C180" s="182" t="s">
        <v>410</v>
      </c>
      <c r="D180" s="174" t="s">
        <v>356</v>
      </c>
      <c r="E180" s="175">
        <v>33</v>
      </c>
      <c r="F180" s="176"/>
      <c r="G180" s="177">
        <f>ROUND(E180*F180,2)</f>
        <v>0</v>
      </c>
      <c r="H180" s="176"/>
      <c r="I180" s="177">
        <f>ROUND(E180*H180,2)</f>
        <v>0</v>
      </c>
      <c r="J180" s="176"/>
      <c r="K180" s="177">
        <f>ROUND(E180*J180,2)</f>
        <v>0</v>
      </c>
      <c r="L180" s="177">
        <v>21</v>
      </c>
      <c r="M180" s="177">
        <f>G180*(1+L180/100)</f>
        <v>0</v>
      </c>
      <c r="N180" s="177">
        <v>3.6000000000000002E-4</v>
      </c>
      <c r="O180" s="177">
        <f>ROUND(E180*N180,2)</f>
        <v>0.01</v>
      </c>
      <c r="P180" s="177">
        <v>0</v>
      </c>
      <c r="Q180" s="177">
        <f>ROUND(E180*P180,2)</f>
        <v>0</v>
      </c>
      <c r="R180" s="177" t="s">
        <v>247</v>
      </c>
      <c r="S180" s="177" t="s">
        <v>160</v>
      </c>
      <c r="T180" s="178" t="s">
        <v>161</v>
      </c>
      <c r="U180" s="162">
        <v>0.43</v>
      </c>
      <c r="V180" s="162">
        <f>ROUND(E180*U180,2)</f>
        <v>14.19</v>
      </c>
      <c r="W180" s="162"/>
      <c r="X180" s="162" t="s">
        <v>162</v>
      </c>
      <c r="Y180" s="153"/>
      <c r="Z180" s="153"/>
      <c r="AA180" s="153"/>
      <c r="AB180" s="153"/>
      <c r="AC180" s="153"/>
      <c r="AD180" s="153"/>
      <c r="AE180" s="153"/>
      <c r="AF180" s="153"/>
      <c r="AG180" s="153" t="s">
        <v>163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60"/>
      <c r="B181" s="161"/>
      <c r="C181" s="248"/>
      <c r="D181" s="249"/>
      <c r="E181" s="249"/>
      <c r="F181" s="249"/>
      <c r="G181" s="249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53"/>
      <c r="Z181" s="153"/>
      <c r="AA181" s="153"/>
      <c r="AB181" s="153"/>
      <c r="AC181" s="153"/>
      <c r="AD181" s="153"/>
      <c r="AE181" s="153"/>
      <c r="AF181" s="153"/>
      <c r="AG181" s="153" t="s">
        <v>166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ht="22.5" outlineLevel="1" x14ac:dyDescent="0.2">
      <c r="A182" s="172">
        <v>44</v>
      </c>
      <c r="B182" s="173" t="s">
        <v>411</v>
      </c>
      <c r="C182" s="182" t="s">
        <v>412</v>
      </c>
      <c r="D182" s="174" t="s">
        <v>221</v>
      </c>
      <c r="E182" s="175">
        <v>1239.5239999999999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7">
        <v>0.129</v>
      </c>
      <c r="O182" s="177">
        <f>ROUND(E182*N182,2)</f>
        <v>159.9</v>
      </c>
      <c r="P182" s="177">
        <v>0</v>
      </c>
      <c r="Q182" s="177">
        <f>ROUND(E182*P182,2)</f>
        <v>0</v>
      </c>
      <c r="R182" s="177" t="s">
        <v>331</v>
      </c>
      <c r="S182" s="177" t="s">
        <v>160</v>
      </c>
      <c r="T182" s="178" t="s">
        <v>161</v>
      </c>
      <c r="U182" s="162">
        <v>0</v>
      </c>
      <c r="V182" s="162">
        <f>ROUND(E182*U182,2)</f>
        <v>0</v>
      </c>
      <c r="W182" s="162"/>
      <c r="X182" s="162" t="s">
        <v>332</v>
      </c>
      <c r="Y182" s="153"/>
      <c r="Z182" s="153"/>
      <c r="AA182" s="153"/>
      <c r="AB182" s="153"/>
      <c r="AC182" s="153"/>
      <c r="AD182" s="153"/>
      <c r="AE182" s="153"/>
      <c r="AF182" s="153"/>
      <c r="AG182" s="153" t="s">
        <v>333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60"/>
      <c r="B183" s="161"/>
      <c r="C183" s="183" t="s">
        <v>413</v>
      </c>
      <c r="D183" s="163"/>
      <c r="E183" s="164">
        <v>1252.46</v>
      </c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178</v>
      </c>
      <c r="AH183" s="153">
        <v>5</v>
      </c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183" t="s">
        <v>414</v>
      </c>
      <c r="D184" s="163"/>
      <c r="E184" s="164">
        <v>-12.936</v>
      </c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178</v>
      </c>
      <c r="AH184" s="153">
        <v>5</v>
      </c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60"/>
      <c r="B185" s="161"/>
      <c r="C185" s="244"/>
      <c r="D185" s="245"/>
      <c r="E185" s="245"/>
      <c r="F185" s="245"/>
      <c r="G185" s="245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166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ht="22.5" outlineLevel="1" x14ac:dyDescent="0.2">
      <c r="A186" s="172">
        <v>45</v>
      </c>
      <c r="B186" s="173" t="s">
        <v>415</v>
      </c>
      <c r="C186" s="182" t="s">
        <v>416</v>
      </c>
      <c r="D186" s="174" t="s">
        <v>221</v>
      </c>
      <c r="E186" s="175">
        <v>12.936</v>
      </c>
      <c r="F186" s="176"/>
      <c r="G186" s="177">
        <f>ROUND(E186*F186,2)</f>
        <v>0</v>
      </c>
      <c r="H186" s="176"/>
      <c r="I186" s="177">
        <f>ROUND(E186*H186,2)</f>
        <v>0</v>
      </c>
      <c r="J186" s="176"/>
      <c r="K186" s="177">
        <f>ROUND(E186*J186,2)</f>
        <v>0</v>
      </c>
      <c r="L186" s="177">
        <v>21</v>
      </c>
      <c r="M186" s="177">
        <f>G186*(1+L186/100)</f>
        <v>0</v>
      </c>
      <c r="N186" s="177">
        <v>0.13150000000000001</v>
      </c>
      <c r="O186" s="177">
        <f>ROUND(E186*N186,2)</f>
        <v>1.7</v>
      </c>
      <c r="P186" s="177">
        <v>0</v>
      </c>
      <c r="Q186" s="177">
        <f>ROUND(E186*P186,2)</f>
        <v>0</v>
      </c>
      <c r="R186" s="177" t="s">
        <v>331</v>
      </c>
      <c r="S186" s="177" t="s">
        <v>160</v>
      </c>
      <c r="T186" s="178" t="s">
        <v>161</v>
      </c>
      <c r="U186" s="162">
        <v>0</v>
      </c>
      <c r="V186" s="162">
        <f>ROUND(E186*U186,2)</f>
        <v>0</v>
      </c>
      <c r="W186" s="162"/>
      <c r="X186" s="162" t="s">
        <v>332</v>
      </c>
      <c r="Y186" s="153"/>
      <c r="Z186" s="153"/>
      <c r="AA186" s="153"/>
      <c r="AB186" s="153"/>
      <c r="AC186" s="153"/>
      <c r="AD186" s="153"/>
      <c r="AE186" s="153"/>
      <c r="AF186" s="153"/>
      <c r="AG186" s="153" t="s">
        <v>333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60"/>
      <c r="B187" s="161"/>
      <c r="C187" s="183" t="s">
        <v>417</v>
      </c>
      <c r="D187" s="163"/>
      <c r="E187" s="164">
        <v>12.936</v>
      </c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178</v>
      </c>
      <c r="AH187" s="153">
        <v>0</v>
      </c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244"/>
      <c r="D188" s="245"/>
      <c r="E188" s="245"/>
      <c r="F188" s="245"/>
      <c r="G188" s="245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166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22.5" outlineLevel="1" x14ac:dyDescent="0.2">
      <c r="A189" s="172">
        <v>46</v>
      </c>
      <c r="B189" s="173" t="s">
        <v>418</v>
      </c>
      <c r="C189" s="182" t="s">
        <v>419</v>
      </c>
      <c r="D189" s="174" t="s">
        <v>221</v>
      </c>
      <c r="E189" s="175">
        <v>51.744</v>
      </c>
      <c r="F189" s="176"/>
      <c r="G189" s="177">
        <f>ROUND(E189*F189,2)</f>
        <v>0</v>
      </c>
      <c r="H189" s="176"/>
      <c r="I189" s="177">
        <f>ROUND(E189*H189,2)</f>
        <v>0</v>
      </c>
      <c r="J189" s="176"/>
      <c r="K189" s="177">
        <f>ROUND(E189*J189,2)</f>
        <v>0</v>
      </c>
      <c r="L189" s="177">
        <v>21</v>
      </c>
      <c r="M189" s="177">
        <f>G189*(1+L189/100)</f>
        <v>0</v>
      </c>
      <c r="N189" s="177">
        <v>0.17824000000000001</v>
      </c>
      <c r="O189" s="177">
        <f>ROUND(E189*N189,2)</f>
        <v>9.2200000000000006</v>
      </c>
      <c r="P189" s="177">
        <v>0</v>
      </c>
      <c r="Q189" s="177">
        <f>ROUND(E189*P189,2)</f>
        <v>0</v>
      </c>
      <c r="R189" s="177" t="s">
        <v>331</v>
      </c>
      <c r="S189" s="177" t="s">
        <v>160</v>
      </c>
      <c r="T189" s="178" t="s">
        <v>161</v>
      </c>
      <c r="U189" s="162">
        <v>0</v>
      </c>
      <c r="V189" s="162">
        <f>ROUND(E189*U189,2)</f>
        <v>0</v>
      </c>
      <c r="W189" s="162"/>
      <c r="X189" s="162" t="s">
        <v>332</v>
      </c>
      <c r="Y189" s="153"/>
      <c r="Z189" s="153"/>
      <c r="AA189" s="153"/>
      <c r="AB189" s="153"/>
      <c r="AC189" s="153"/>
      <c r="AD189" s="153"/>
      <c r="AE189" s="153"/>
      <c r="AF189" s="153"/>
      <c r="AG189" s="153" t="s">
        <v>333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60"/>
      <c r="B190" s="161"/>
      <c r="C190" s="183" t="s">
        <v>420</v>
      </c>
      <c r="D190" s="163"/>
      <c r="E190" s="164">
        <v>51.744</v>
      </c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53"/>
      <c r="Z190" s="153"/>
      <c r="AA190" s="153"/>
      <c r="AB190" s="153"/>
      <c r="AC190" s="153"/>
      <c r="AD190" s="153"/>
      <c r="AE190" s="153"/>
      <c r="AF190" s="153"/>
      <c r="AG190" s="153" t="s">
        <v>178</v>
      </c>
      <c r="AH190" s="153">
        <v>0</v>
      </c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244"/>
      <c r="D191" s="245"/>
      <c r="E191" s="245"/>
      <c r="F191" s="245"/>
      <c r="G191" s="245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166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72">
        <v>47</v>
      </c>
      <c r="B192" s="173" t="s">
        <v>421</v>
      </c>
      <c r="C192" s="182" t="s">
        <v>422</v>
      </c>
      <c r="D192" s="174" t="s">
        <v>221</v>
      </c>
      <c r="E192" s="175">
        <v>252.29599999999999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0.17244999999999999</v>
      </c>
      <c r="O192" s="177">
        <f>ROUND(E192*N192,2)</f>
        <v>43.51</v>
      </c>
      <c r="P192" s="177">
        <v>0</v>
      </c>
      <c r="Q192" s="177">
        <f>ROUND(E192*P192,2)</f>
        <v>0</v>
      </c>
      <c r="R192" s="177" t="s">
        <v>331</v>
      </c>
      <c r="S192" s="177" t="s">
        <v>160</v>
      </c>
      <c r="T192" s="178" t="s">
        <v>161</v>
      </c>
      <c r="U192" s="162">
        <v>0</v>
      </c>
      <c r="V192" s="162">
        <f>ROUND(E192*U192,2)</f>
        <v>0</v>
      </c>
      <c r="W192" s="162"/>
      <c r="X192" s="162" t="s">
        <v>332</v>
      </c>
      <c r="Y192" s="153"/>
      <c r="Z192" s="153"/>
      <c r="AA192" s="153"/>
      <c r="AB192" s="153"/>
      <c r="AC192" s="153"/>
      <c r="AD192" s="153"/>
      <c r="AE192" s="153"/>
      <c r="AF192" s="153"/>
      <c r="AG192" s="153" t="s">
        <v>333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60"/>
      <c r="B193" s="161"/>
      <c r="C193" s="183" t="s">
        <v>423</v>
      </c>
      <c r="D193" s="163"/>
      <c r="E193" s="164">
        <v>304.04000000000002</v>
      </c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53"/>
      <c r="Z193" s="153"/>
      <c r="AA193" s="153"/>
      <c r="AB193" s="153"/>
      <c r="AC193" s="153"/>
      <c r="AD193" s="153"/>
      <c r="AE193" s="153"/>
      <c r="AF193" s="153"/>
      <c r="AG193" s="153" t="s">
        <v>178</v>
      </c>
      <c r="AH193" s="153">
        <v>5</v>
      </c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60"/>
      <c r="B194" s="161"/>
      <c r="C194" s="183" t="s">
        <v>424</v>
      </c>
      <c r="D194" s="163"/>
      <c r="E194" s="164">
        <v>-51.744</v>
      </c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178</v>
      </c>
      <c r="AH194" s="153">
        <v>5</v>
      </c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60"/>
      <c r="B195" s="161"/>
      <c r="C195" s="244"/>
      <c r="D195" s="245"/>
      <c r="E195" s="245"/>
      <c r="F195" s="245"/>
      <c r="G195" s="245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166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x14ac:dyDescent="0.2">
      <c r="A196" s="166" t="s">
        <v>154</v>
      </c>
      <c r="B196" s="167" t="s">
        <v>110</v>
      </c>
      <c r="C196" s="181" t="s">
        <v>111</v>
      </c>
      <c r="D196" s="168"/>
      <c r="E196" s="169"/>
      <c r="F196" s="170"/>
      <c r="G196" s="170">
        <f>SUMIF(AG197:AG221,"&lt;&gt;NOR",G197:G221)</f>
        <v>0</v>
      </c>
      <c r="H196" s="170"/>
      <c r="I196" s="170">
        <f>SUM(I197:I221)</f>
        <v>0</v>
      </c>
      <c r="J196" s="170"/>
      <c r="K196" s="170">
        <f>SUM(K197:K221)</f>
        <v>0</v>
      </c>
      <c r="L196" s="170"/>
      <c r="M196" s="170">
        <f>SUM(M197:M221)</f>
        <v>0</v>
      </c>
      <c r="N196" s="170"/>
      <c r="O196" s="170">
        <f>SUM(O197:O221)</f>
        <v>11.59</v>
      </c>
      <c r="P196" s="170"/>
      <c r="Q196" s="170">
        <f>SUM(Q197:Q221)</f>
        <v>0</v>
      </c>
      <c r="R196" s="170"/>
      <c r="S196" s="170"/>
      <c r="T196" s="171"/>
      <c r="U196" s="165"/>
      <c r="V196" s="165">
        <f>SUM(V197:V221)</f>
        <v>154.4</v>
      </c>
      <c r="W196" s="165"/>
      <c r="X196" s="165"/>
      <c r="AG196" t="s">
        <v>155</v>
      </c>
    </row>
    <row r="197" spans="1:60" ht="22.5" outlineLevel="1" x14ac:dyDescent="0.2">
      <c r="A197" s="172">
        <v>48</v>
      </c>
      <c r="B197" s="173" t="s">
        <v>425</v>
      </c>
      <c r="C197" s="182" t="s">
        <v>426</v>
      </c>
      <c r="D197" s="174" t="s">
        <v>158</v>
      </c>
      <c r="E197" s="175">
        <v>23</v>
      </c>
      <c r="F197" s="176"/>
      <c r="G197" s="177">
        <f>ROUND(E197*F197,2)</f>
        <v>0</v>
      </c>
      <c r="H197" s="176"/>
      <c r="I197" s="177">
        <f>ROUND(E197*H197,2)</f>
        <v>0</v>
      </c>
      <c r="J197" s="176"/>
      <c r="K197" s="177">
        <f>ROUND(E197*J197,2)</f>
        <v>0</v>
      </c>
      <c r="L197" s="177">
        <v>21</v>
      </c>
      <c r="M197" s="177">
        <f>G197*(1+L197/100)</f>
        <v>0</v>
      </c>
      <c r="N197" s="177">
        <v>0.14494000000000001</v>
      </c>
      <c r="O197" s="177">
        <f>ROUND(E197*N197,2)</f>
        <v>3.33</v>
      </c>
      <c r="P197" s="177">
        <v>0</v>
      </c>
      <c r="Q197" s="177">
        <f>ROUND(E197*P197,2)</f>
        <v>0</v>
      </c>
      <c r="R197" s="177" t="s">
        <v>357</v>
      </c>
      <c r="S197" s="177" t="s">
        <v>160</v>
      </c>
      <c r="T197" s="178" t="s">
        <v>161</v>
      </c>
      <c r="U197" s="162">
        <v>5.024</v>
      </c>
      <c r="V197" s="162">
        <f>ROUND(E197*U197,2)</f>
        <v>115.55</v>
      </c>
      <c r="W197" s="162"/>
      <c r="X197" s="162" t="s">
        <v>162</v>
      </c>
      <c r="Y197" s="153"/>
      <c r="Z197" s="153"/>
      <c r="AA197" s="153"/>
      <c r="AB197" s="153"/>
      <c r="AC197" s="153"/>
      <c r="AD197" s="153"/>
      <c r="AE197" s="153"/>
      <c r="AF197" s="153"/>
      <c r="AG197" s="153" t="s">
        <v>163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">
      <c r="A198" s="160"/>
      <c r="B198" s="161"/>
      <c r="C198" s="242" t="s">
        <v>427</v>
      </c>
      <c r="D198" s="243"/>
      <c r="E198" s="243"/>
      <c r="F198" s="243"/>
      <c r="G198" s="243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53"/>
      <c r="Z198" s="153"/>
      <c r="AA198" s="153"/>
      <c r="AB198" s="153"/>
      <c r="AC198" s="153"/>
      <c r="AD198" s="153"/>
      <c r="AE198" s="153"/>
      <c r="AF198" s="153"/>
      <c r="AG198" s="153" t="s">
        <v>165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60"/>
      <c r="B199" s="161"/>
      <c r="C199" s="244"/>
      <c r="D199" s="245"/>
      <c r="E199" s="245"/>
      <c r="F199" s="245"/>
      <c r="G199" s="245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53"/>
      <c r="Z199" s="153"/>
      <c r="AA199" s="153"/>
      <c r="AB199" s="153"/>
      <c r="AC199" s="153"/>
      <c r="AD199" s="153"/>
      <c r="AE199" s="153"/>
      <c r="AF199" s="153"/>
      <c r="AG199" s="153" t="s">
        <v>166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72">
        <v>49</v>
      </c>
      <c r="B200" s="173" t="s">
        <v>428</v>
      </c>
      <c r="C200" s="182" t="s">
        <v>429</v>
      </c>
      <c r="D200" s="174" t="s">
        <v>158</v>
      </c>
      <c r="E200" s="175">
        <v>23</v>
      </c>
      <c r="F200" s="176"/>
      <c r="G200" s="177">
        <f>ROUND(E200*F200,2)</f>
        <v>0</v>
      </c>
      <c r="H200" s="176"/>
      <c r="I200" s="177">
        <f>ROUND(E200*H200,2)</f>
        <v>0</v>
      </c>
      <c r="J200" s="176"/>
      <c r="K200" s="177">
        <f>ROUND(E200*J200,2)</f>
        <v>0</v>
      </c>
      <c r="L200" s="177">
        <v>21</v>
      </c>
      <c r="M200" s="177">
        <f>G200*(1+L200/100)</f>
        <v>0</v>
      </c>
      <c r="N200" s="177">
        <v>9.3600000000000003E-3</v>
      </c>
      <c r="O200" s="177">
        <f>ROUND(E200*N200,2)</f>
        <v>0.22</v>
      </c>
      <c r="P200" s="177">
        <v>0</v>
      </c>
      <c r="Q200" s="177">
        <f>ROUND(E200*P200,2)</f>
        <v>0</v>
      </c>
      <c r="R200" s="177" t="s">
        <v>357</v>
      </c>
      <c r="S200" s="177" t="s">
        <v>160</v>
      </c>
      <c r="T200" s="178" t="s">
        <v>161</v>
      </c>
      <c r="U200" s="162">
        <v>1.6890000000000001</v>
      </c>
      <c r="V200" s="162">
        <f>ROUND(E200*U200,2)</f>
        <v>38.85</v>
      </c>
      <c r="W200" s="162"/>
      <c r="X200" s="162" t="s">
        <v>162</v>
      </c>
      <c r="Y200" s="153"/>
      <c r="Z200" s="153"/>
      <c r="AA200" s="153"/>
      <c r="AB200" s="153"/>
      <c r="AC200" s="153"/>
      <c r="AD200" s="153"/>
      <c r="AE200" s="153"/>
      <c r="AF200" s="153"/>
      <c r="AG200" s="153" t="s">
        <v>163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60"/>
      <c r="B201" s="161"/>
      <c r="C201" s="242" t="s">
        <v>430</v>
      </c>
      <c r="D201" s="243"/>
      <c r="E201" s="243"/>
      <c r="F201" s="243"/>
      <c r="G201" s="243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53"/>
      <c r="Z201" s="153"/>
      <c r="AA201" s="153"/>
      <c r="AB201" s="153"/>
      <c r="AC201" s="153"/>
      <c r="AD201" s="153"/>
      <c r="AE201" s="153"/>
      <c r="AF201" s="153"/>
      <c r="AG201" s="153" t="s">
        <v>165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">
      <c r="A202" s="160"/>
      <c r="B202" s="161"/>
      <c r="C202" s="183" t="s">
        <v>431</v>
      </c>
      <c r="D202" s="163"/>
      <c r="E202" s="164">
        <v>23</v>
      </c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53"/>
      <c r="Z202" s="153"/>
      <c r="AA202" s="153"/>
      <c r="AB202" s="153"/>
      <c r="AC202" s="153"/>
      <c r="AD202" s="153"/>
      <c r="AE202" s="153"/>
      <c r="AF202" s="153"/>
      <c r="AG202" s="153" t="s">
        <v>178</v>
      </c>
      <c r="AH202" s="153">
        <v>5</v>
      </c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60"/>
      <c r="B203" s="161"/>
      <c r="C203" s="244"/>
      <c r="D203" s="245"/>
      <c r="E203" s="245"/>
      <c r="F203" s="245"/>
      <c r="G203" s="245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53"/>
      <c r="Z203" s="153"/>
      <c r="AA203" s="153"/>
      <c r="AB203" s="153"/>
      <c r="AC203" s="153"/>
      <c r="AD203" s="153"/>
      <c r="AE203" s="153"/>
      <c r="AF203" s="153"/>
      <c r="AG203" s="153" t="s">
        <v>166</v>
      </c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72">
        <v>50</v>
      </c>
      <c r="B204" s="173" t="s">
        <v>432</v>
      </c>
      <c r="C204" s="182" t="s">
        <v>433</v>
      </c>
      <c r="D204" s="174" t="s">
        <v>158</v>
      </c>
      <c r="E204" s="175">
        <v>23</v>
      </c>
      <c r="F204" s="176"/>
      <c r="G204" s="177">
        <f>ROUND(E204*F204,2)</f>
        <v>0</v>
      </c>
      <c r="H204" s="176"/>
      <c r="I204" s="177">
        <f>ROUND(E204*H204,2)</f>
        <v>0</v>
      </c>
      <c r="J204" s="176"/>
      <c r="K204" s="177">
        <f>ROUND(E204*J204,2)</f>
        <v>0</v>
      </c>
      <c r="L204" s="177">
        <v>21</v>
      </c>
      <c r="M204" s="177">
        <f>G204*(1+L204/100)</f>
        <v>0</v>
      </c>
      <c r="N204" s="177">
        <v>0.108</v>
      </c>
      <c r="O204" s="177">
        <f>ROUND(E204*N204,2)</f>
        <v>2.48</v>
      </c>
      <c r="P204" s="177">
        <v>0</v>
      </c>
      <c r="Q204" s="177">
        <f>ROUND(E204*P204,2)</f>
        <v>0</v>
      </c>
      <c r="R204" s="177" t="s">
        <v>331</v>
      </c>
      <c r="S204" s="177" t="s">
        <v>160</v>
      </c>
      <c r="T204" s="178" t="s">
        <v>161</v>
      </c>
      <c r="U204" s="162">
        <v>0</v>
      </c>
      <c r="V204" s="162">
        <f>ROUND(E204*U204,2)</f>
        <v>0</v>
      </c>
      <c r="W204" s="162"/>
      <c r="X204" s="162" t="s">
        <v>332</v>
      </c>
      <c r="Y204" s="153"/>
      <c r="Z204" s="153"/>
      <c r="AA204" s="153"/>
      <c r="AB204" s="153"/>
      <c r="AC204" s="153"/>
      <c r="AD204" s="153"/>
      <c r="AE204" s="153"/>
      <c r="AF204" s="153"/>
      <c r="AG204" s="153" t="s">
        <v>333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60"/>
      <c r="B205" s="161"/>
      <c r="C205" s="183" t="s">
        <v>431</v>
      </c>
      <c r="D205" s="163"/>
      <c r="E205" s="164">
        <v>23</v>
      </c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53"/>
      <c r="Z205" s="153"/>
      <c r="AA205" s="153"/>
      <c r="AB205" s="153"/>
      <c r="AC205" s="153"/>
      <c r="AD205" s="153"/>
      <c r="AE205" s="153"/>
      <c r="AF205" s="153"/>
      <c r="AG205" s="153" t="s">
        <v>178</v>
      </c>
      <c r="AH205" s="153">
        <v>5</v>
      </c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">
      <c r="A206" s="160"/>
      <c r="B206" s="161"/>
      <c r="C206" s="244"/>
      <c r="D206" s="245"/>
      <c r="E206" s="245"/>
      <c r="F206" s="245"/>
      <c r="G206" s="245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53"/>
      <c r="Z206" s="153"/>
      <c r="AA206" s="153"/>
      <c r="AB206" s="153"/>
      <c r="AC206" s="153"/>
      <c r="AD206" s="153"/>
      <c r="AE206" s="153"/>
      <c r="AF206" s="153"/>
      <c r="AG206" s="153" t="s">
        <v>166</v>
      </c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72">
        <v>51</v>
      </c>
      <c r="B207" s="173" t="s">
        <v>434</v>
      </c>
      <c r="C207" s="182" t="s">
        <v>435</v>
      </c>
      <c r="D207" s="174" t="s">
        <v>158</v>
      </c>
      <c r="E207" s="175">
        <v>23</v>
      </c>
      <c r="F207" s="176"/>
      <c r="G207" s="177">
        <f>ROUND(E207*F207,2)</f>
        <v>0</v>
      </c>
      <c r="H207" s="176"/>
      <c r="I207" s="177">
        <f>ROUND(E207*H207,2)</f>
        <v>0</v>
      </c>
      <c r="J207" s="176"/>
      <c r="K207" s="177">
        <f>ROUND(E207*J207,2)</f>
        <v>0</v>
      </c>
      <c r="L207" s="177">
        <v>21</v>
      </c>
      <c r="M207" s="177">
        <f>G207*(1+L207/100)</f>
        <v>0</v>
      </c>
      <c r="N207" s="177">
        <v>4.0000000000000001E-3</v>
      </c>
      <c r="O207" s="177">
        <f>ROUND(E207*N207,2)</f>
        <v>0.09</v>
      </c>
      <c r="P207" s="177">
        <v>0</v>
      </c>
      <c r="Q207" s="177">
        <f>ROUND(E207*P207,2)</f>
        <v>0</v>
      </c>
      <c r="R207" s="177" t="s">
        <v>331</v>
      </c>
      <c r="S207" s="177" t="s">
        <v>160</v>
      </c>
      <c r="T207" s="178" t="s">
        <v>161</v>
      </c>
      <c r="U207" s="162">
        <v>0</v>
      </c>
      <c r="V207" s="162">
        <f>ROUND(E207*U207,2)</f>
        <v>0</v>
      </c>
      <c r="W207" s="162"/>
      <c r="X207" s="162" t="s">
        <v>332</v>
      </c>
      <c r="Y207" s="153"/>
      <c r="Z207" s="153"/>
      <c r="AA207" s="153"/>
      <c r="AB207" s="153"/>
      <c r="AC207" s="153"/>
      <c r="AD207" s="153"/>
      <c r="AE207" s="153"/>
      <c r="AF207" s="153"/>
      <c r="AG207" s="153" t="s">
        <v>333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outlineLevel="1" x14ac:dyDescent="0.2">
      <c r="A208" s="160"/>
      <c r="B208" s="161"/>
      <c r="C208" s="183" t="s">
        <v>436</v>
      </c>
      <c r="D208" s="163"/>
      <c r="E208" s="164">
        <v>23</v>
      </c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53"/>
      <c r="Z208" s="153"/>
      <c r="AA208" s="153"/>
      <c r="AB208" s="153"/>
      <c r="AC208" s="153"/>
      <c r="AD208" s="153"/>
      <c r="AE208" s="153"/>
      <c r="AF208" s="153"/>
      <c r="AG208" s="153" t="s">
        <v>178</v>
      </c>
      <c r="AH208" s="153">
        <v>5</v>
      </c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60"/>
      <c r="B209" s="161"/>
      <c r="C209" s="244"/>
      <c r="D209" s="245"/>
      <c r="E209" s="245"/>
      <c r="F209" s="245"/>
      <c r="G209" s="245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166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72">
        <v>52</v>
      </c>
      <c r="B210" s="173" t="s">
        <v>437</v>
      </c>
      <c r="C210" s="182" t="s">
        <v>438</v>
      </c>
      <c r="D210" s="174" t="s">
        <v>158</v>
      </c>
      <c r="E210" s="175">
        <v>23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2.7E-2</v>
      </c>
      <c r="O210" s="177">
        <f>ROUND(E210*N210,2)</f>
        <v>0.62</v>
      </c>
      <c r="P210" s="177">
        <v>0</v>
      </c>
      <c r="Q210" s="177">
        <f>ROUND(E210*P210,2)</f>
        <v>0</v>
      </c>
      <c r="R210" s="177"/>
      <c r="S210" s="177" t="s">
        <v>235</v>
      </c>
      <c r="T210" s="178" t="s">
        <v>161</v>
      </c>
      <c r="U210" s="162">
        <v>0</v>
      </c>
      <c r="V210" s="162">
        <f>ROUND(E210*U210,2)</f>
        <v>0</v>
      </c>
      <c r="W210" s="162"/>
      <c r="X210" s="162" t="s">
        <v>332</v>
      </c>
      <c r="Y210" s="153"/>
      <c r="Z210" s="153"/>
      <c r="AA210" s="153"/>
      <c r="AB210" s="153"/>
      <c r="AC210" s="153"/>
      <c r="AD210" s="153"/>
      <c r="AE210" s="153"/>
      <c r="AF210" s="153"/>
      <c r="AG210" s="153" t="s">
        <v>333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60"/>
      <c r="B211" s="161"/>
      <c r="C211" s="183" t="s">
        <v>436</v>
      </c>
      <c r="D211" s="163"/>
      <c r="E211" s="164">
        <v>23</v>
      </c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53"/>
      <c r="Z211" s="153"/>
      <c r="AA211" s="153"/>
      <c r="AB211" s="153"/>
      <c r="AC211" s="153"/>
      <c r="AD211" s="153"/>
      <c r="AE211" s="153"/>
      <c r="AF211" s="153"/>
      <c r="AG211" s="153" t="s">
        <v>178</v>
      </c>
      <c r="AH211" s="153">
        <v>5</v>
      </c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60"/>
      <c r="B212" s="161"/>
      <c r="C212" s="244"/>
      <c r="D212" s="245"/>
      <c r="E212" s="245"/>
      <c r="F212" s="245"/>
      <c r="G212" s="245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53"/>
      <c r="Z212" s="153"/>
      <c r="AA212" s="153"/>
      <c r="AB212" s="153"/>
      <c r="AC212" s="153"/>
      <c r="AD212" s="153"/>
      <c r="AE212" s="153"/>
      <c r="AF212" s="153"/>
      <c r="AG212" s="153" t="s">
        <v>166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72">
        <v>53</v>
      </c>
      <c r="B213" s="173" t="s">
        <v>439</v>
      </c>
      <c r="C213" s="182" t="s">
        <v>440</v>
      </c>
      <c r="D213" s="174" t="s">
        <v>158</v>
      </c>
      <c r="E213" s="175">
        <v>23</v>
      </c>
      <c r="F213" s="176"/>
      <c r="G213" s="177">
        <f>ROUND(E213*F213,2)</f>
        <v>0</v>
      </c>
      <c r="H213" s="176"/>
      <c r="I213" s="177">
        <f>ROUND(E213*H213,2)</f>
        <v>0</v>
      </c>
      <c r="J213" s="176"/>
      <c r="K213" s="177">
        <f>ROUND(E213*J213,2)</f>
        <v>0</v>
      </c>
      <c r="L213" s="177">
        <v>21</v>
      </c>
      <c r="M213" s="177">
        <f>G213*(1+L213/100)</f>
        <v>0</v>
      </c>
      <c r="N213" s="177">
        <v>5.3999999999999999E-2</v>
      </c>
      <c r="O213" s="177">
        <f>ROUND(E213*N213,2)</f>
        <v>1.24</v>
      </c>
      <c r="P213" s="177">
        <v>0</v>
      </c>
      <c r="Q213" s="177">
        <f>ROUND(E213*P213,2)</f>
        <v>0</v>
      </c>
      <c r="R213" s="177" t="s">
        <v>331</v>
      </c>
      <c r="S213" s="177" t="s">
        <v>160</v>
      </c>
      <c r="T213" s="178" t="s">
        <v>161</v>
      </c>
      <c r="U213" s="162">
        <v>0</v>
      </c>
      <c r="V213" s="162">
        <f>ROUND(E213*U213,2)</f>
        <v>0</v>
      </c>
      <c r="W213" s="162"/>
      <c r="X213" s="162" t="s">
        <v>332</v>
      </c>
      <c r="Y213" s="153"/>
      <c r="Z213" s="153"/>
      <c r="AA213" s="153"/>
      <c r="AB213" s="153"/>
      <c r="AC213" s="153"/>
      <c r="AD213" s="153"/>
      <c r="AE213" s="153"/>
      <c r="AF213" s="153"/>
      <c r="AG213" s="153" t="s">
        <v>333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60"/>
      <c r="B214" s="161"/>
      <c r="C214" s="183" t="s">
        <v>441</v>
      </c>
      <c r="D214" s="163"/>
      <c r="E214" s="164">
        <v>23</v>
      </c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53"/>
      <c r="Z214" s="153"/>
      <c r="AA214" s="153"/>
      <c r="AB214" s="153"/>
      <c r="AC214" s="153"/>
      <c r="AD214" s="153"/>
      <c r="AE214" s="153"/>
      <c r="AF214" s="153"/>
      <c r="AG214" s="153" t="s">
        <v>178</v>
      </c>
      <c r="AH214" s="153">
        <v>5</v>
      </c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">
      <c r="A215" s="160"/>
      <c r="B215" s="161"/>
      <c r="C215" s="244"/>
      <c r="D215" s="245"/>
      <c r="E215" s="245"/>
      <c r="F215" s="245"/>
      <c r="G215" s="245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53"/>
      <c r="Z215" s="153"/>
      <c r="AA215" s="153"/>
      <c r="AB215" s="153"/>
      <c r="AC215" s="153"/>
      <c r="AD215" s="153"/>
      <c r="AE215" s="153"/>
      <c r="AF215" s="153"/>
      <c r="AG215" s="153" t="s">
        <v>166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ht="22.5" outlineLevel="1" x14ac:dyDescent="0.2">
      <c r="A216" s="172">
        <v>54</v>
      </c>
      <c r="B216" s="173" t="s">
        <v>442</v>
      </c>
      <c r="C216" s="182" t="s">
        <v>443</v>
      </c>
      <c r="D216" s="174" t="s">
        <v>158</v>
      </c>
      <c r="E216" s="175">
        <v>23</v>
      </c>
      <c r="F216" s="176"/>
      <c r="G216" s="177">
        <f>ROUND(E216*F216,2)</f>
        <v>0</v>
      </c>
      <c r="H216" s="176"/>
      <c r="I216" s="177">
        <f>ROUND(E216*H216,2)</f>
        <v>0</v>
      </c>
      <c r="J216" s="176"/>
      <c r="K216" s="177">
        <f>ROUND(E216*J216,2)</f>
        <v>0</v>
      </c>
      <c r="L216" s="177">
        <v>21</v>
      </c>
      <c r="M216" s="177">
        <f>G216*(1+L216/100)</f>
        <v>0</v>
      </c>
      <c r="N216" s="177">
        <v>0.09</v>
      </c>
      <c r="O216" s="177">
        <f>ROUND(E216*N216,2)</f>
        <v>2.0699999999999998</v>
      </c>
      <c r="P216" s="177">
        <v>0</v>
      </c>
      <c r="Q216" s="177">
        <f>ROUND(E216*P216,2)</f>
        <v>0</v>
      </c>
      <c r="R216" s="177" t="s">
        <v>331</v>
      </c>
      <c r="S216" s="177" t="s">
        <v>160</v>
      </c>
      <c r="T216" s="178" t="s">
        <v>161</v>
      </c>
      <c r="U216" s="162">
        <v>0</v>
      </c>
      <c r="V216" s="162">
        <f>ROUND(E216*U216,2)</f>
        <v>0</v>
      </c>
      <c r="W216" s="162"/>
      <c r="X216" s="162" t="s">
        <v>332</v>
      </c>
      <c r="Y216" s="153"/>
      <c r="Z216" s="153"/>
      <c r="AA216" s="153"/>
      <c r="AB216" s="153"/>
      <c r="AC216" s="153"/>
      <c r="AD216" s="153"/>
      <c r="AE216" s="153"/>
      <c r="AF216" s="153"/>
      <c r="AG216" s="153" t="s">
        <v>333</v>
      </c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60"/>
      <c r="B217" s="161"/>
      <c r="C217" s="183" t="s">
        <v>444</v>
      </c>
      <c r="D217" s="163"/>
      <c r="E217" s="164">
        <v>23</v>
      </c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53"/>
      <c r="Z217" s="153"/>
      <c r="AA217" s="153"/>
      <c r="AB217" s="153"/>
      <c r="AC217" s="153"/>
      <c r="AD217" s="153"/>
      <c r="AE217" s="153"/>
      <c r="AF217" s="153"/>
      <c r="AG217" s="153" t="s">
        <v>178</v>
      </c>
      <c r="AH217" s="153">
        <v>5</v>
      </c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60"/>
      <c r="B218" s="161"/>
      <c r="C218" s="244"/>
      <c r="D218" s="245"/>
      <c r="E218" s="245"/>
      <c r="F218" s="245"/>
      <c r="G218" s="245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53"/>
      <c r="Z218" s="153"/>
      <c r="AA218" s="153"/>
      <c r="AB218" s="153"/>
      <c r="AC218" s="153"/>
      <c r="AD218" s="153"/>
      <c r="AE218" s="153"/>
      <c r="AF218" s="153"/>
      <c r="AG218" s="153" t="s">
        <v>166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72">
        <v>55</v>
      </c>
      <c r="B219" s="173" t="s">
        <v>445</v>
      </c>
      <c r="C219" s="182" t="s">
        <v>446</v>
      </c>
      <c r="D219" s="174" t="s">
        <v>158</v>
      </c>
      <c r="E219" s="175">
        <v>23</v>
      </c>
      <c r="F219" s="176"/>
      <c r="G219" s="177">
        <f>ROUND(E219*F219,2)</f>
        <v>0</v>
      </c>
      <c r="H219" s="176"/>
      <c r="I219" s="177">
        <f>ROUND(E219*H219,2)</f>
        <v>0</v>
      </c>
      <c r="J219" s="176"/>
      <c r="K219" s="177">
        <f>ROUND(E219*J219,2)</f>
        <v>0</v>
      </c>
      <c r="L219" s="177">
        <v>21</v>
      </c>
      <c r="M219" s="177">
        <f>G219*(1+L219/100)</f>
        <v>0</v>
      </c>
      <c r="N219" s="177">
        <v>6.7000000000000004E-2</v>
      </c>
      <c r="O219" s="177">
        <f>ROUND(E219*N219,2)</f>
        <v>1.54</v>
      </c>
      <c r="P219" s="177">
        <v>0</v>
      </c>
      <c r="Q219" s="177">
        <f>ROUND(E219*P219,2)</f>
        <v>0</v>
      </c>
      <c r="R219" s="177" t="s">
        <v>331</v>
      </c>
      <c r="S219" s="177" t="s">
        <v>160</v>
      </c>
      <c r="T219" s="178" t="s">
        <v>161</v>
      </c>
      <c r="U219" s="162">
        <v>0</v>
      </c>
      <c r="V219" s="162">
        <f>ROUND(E219*U219,2)</f>
        <v>0</v>
      </c>
      <c r="W219" s="162"/>
      <c r="X219" s="162" t="s">
        <v>332</v>
      </c>
      <c r="Y219" s="153"/>
      <c r="Z219" s="153"/>
      <c r="AA219" s="153"/>
      <c r="AB219" s="153"/>
      <c r="AC219" s="153"/>
      <c r="AD219" s="153"/>
      <c r="AE219" s="153"/>
      <c r="AF219" s="153"/>
      <c r="AG219" s="153" t="s">
        <v>333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60"/>
      <c r="B220" s="161"/>
      <c r="C220" s="183" t="s">
        <v>447</v>
      </c>
      <c r="D220" s="163"/>
      <c r="E220" s="164">
        <v>23</v>
      </c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53"/>
      <c r="Z220" s="153"/>
      <c r="AA220" s="153"/>
      <c r="AB220" s="153"/>
      <c r="AC220" s="153"/>
      <c r="AD220" s="153"/>
      <c r="AE220" s="153"/>
      <c r="AF220" s="153"/>
      <c r="AG220" s="153" t="s">
        <v>178</v>
      </c>
      <c r="AH220" s="153">
        <v>5</v>
      </c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60"/>
      <c r="B221" s="161"/>
      <c r="C221" s="244"/>
      <c r="D221" s="245"/>
      <c r="E221" s="245"/>
      <c r="F221" s="245"/>
      <c r="G221" s="245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53"/>
      <c r="Z221" s="153"/>
      <c r="AA221" s="153"/>
      <c r="AB221" s="153"/>
      <c r="AC221" s="153"/>
      <c r="AD221" s="153"/>
      <c r="AE221" s="153"/>
      <c r="AF221" s="153"/>
      <c r="AG221" s="153" t="s">
        <v>166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x14ac:dyDescent="0.2">
      <c r="A222" s="166" t="s">
        <v>154</v>
      </c>
      <c r="B222" s="167" t="s">
        <v>112</v>
      </c>
      <c r="C222" s="181" t="s">
        <v>113</v>
      </c>
      <c r="D222" s="168"/>
      <c r="E222" s="169"/>
      <c r="F222" s="170"/>
      <c r="G222" s="170">
        <f>SUMIF(AG223:AG270,"&lt;&gt;NOR",G223:G270)</f>
        <v>0</v>
      </c>
      <c r="H222" s="170"/>
      <c r="I222" s="170">
        <f>SUM(I223:I270)</f>
        <v>0</v>
      </c>
      <c r="J222" s="170"/>
      <c r="K222" s="170">
        <f>SUM(K223:K270)</f>
        <v>0</v>
      </c>
      <c r="L222" s="170"/>
      <c r="M222" s="170">
        <f>SUM(M223:M270)</f>
        <v>0</v>
      </c>
      <c r="N222" s="170"/>
      <c r="O222" s="170">
        <f>SUM(O223:O270)</f>
        <v>458.15</v>
      </c>
      <c r="P222" s="170"/>
      <c r="Q222" s="170">
        <f>SUM(Q223:Q270)</f>
        <v>0</v>
      </c>
      <c r="R222" s="170"/>
      <c r="S222" s="170"/>
      <c r="T222" s="171"/>
      <c r="U222" s="165"/>
      <c r="V222" s="165">
        <f>SUM(V223:V270)</f>
        <v>515.88</v>
      </c>
      <c r="W222" s="165"/>
      <c r="X222" s="165"/>
      <c r="AG222" t="s">
        <v>155</v>
      </c>
    </row>
    <row r="223" spans="1:60" outlineLevel="1" x14ac:dyDescent="0.2">
      <c r="A223" s="172">
        <v>56</v>
      </c>
      <c r="B223" s="173" t="s">
        <v>448</v>
      </c>
      <c r="C223" s="182" t="s">
        <v>449</v>
      </c>
      <c r="D223" s="174" t="s">
        <v>158</v>
      </c>
      <c r="E223" s="175">
        <v>10</v>
      </c>
      <c r="F223" s="176"/>
      <c r="G223" s="177">
        <f>ROUND(E223*F223,2)</f>
        <v>0</v>
      </c>
      <c r="H223" s="176"/>
      <c r="I223" s="177">
        <f>ROUND(E223*H223,2)</f>
        <v>0</v>
      </c>
      <c r="J223" s="176"/>
      <c r="K223" s="177">
        <f>ROUND(E223*J223,2)</f>
        <v>0</v>
      </c>
      <c r="L223" s="177">
        <v>21</v>
      </c>
      <c r="M223" s="177">
        <f>G223*(1+L223/100)</f>
        <v>0</v>
      </c>
      <c r="N223" s="177">
        <v>0.25080000000000002</v>
      </c>
      <c r="O223" s="177">
        <f>ROUND(E223*N223,2)</f>
        <v>2.5099999999999998</v>
      </c>
      <c r="P223" s="177">
        <v>0</v>
      </c>
      <c r="Q223" s="177">
        <f>ROUND(E223*P223,2)</f>
        <v>0</v>
      </c>
      <c r="R223" s="177" t="s">
        <v>247</v>
      </c>
      <c r="S223" s="177" t="s">
        <v>160</v>
      </c>
      <c r="T223" s="178" t="s">
        <v>161</v>
      </c>
      <c r="U223" s="162">
        <v>0.82</v>
      </c>
      <c r="V223" s="162">
        <f>ROUND(E223*U223,2)</f>
        <v>8.1999999999999993</v>
      </c>
      <c r="W223" s="162"/>
      <c r="X223" s="162" t="s">
        <v>162</v>
      </c>
      <c r="Y223" s="153"/>
      <c r="Z223" s="153"/>
      <c r="AA223" s="153"/>
      <c r="AB223" s="153"/>
      <c r="AC223" s="153"/>
      <c r="AD223" s="153"/>
      <c r="AE223" s="153"/>
      <c r="AF223" s="153"/>
      <c r="AG223" s="153" t="s">
        <v>163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60"/>
      <c r="B224" s="161"/>
      <c r="C224" s="248"/>
      <c r="D224" s="249"/>
      <c r="E224" s="249"/>
      <c r="F224" s="249"/>
      <c r="G224" s="249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53"/>
      <c r="Z224" s="153"/>
      <c r="AA224" s="153"/>
      <c r="AB224" s="153"/>
      <c r="AC224" s="153"/>
      <c r="AD224" s="153"/>
      <c r="AE224" s="153"/>
      <c r="AF224" s="153"/>
      <c r="AG224" s="153" t="s">
        <v>166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outlineLevel="1" x14ac:dyDescent="0.2">
      <c r="A225" s="172">
        <v>57</v>
      </c>
      <c r="B225" s="173" t="s">
        <v>450</v>
      </c>
      <c r="C225" s="182" t="s">
        <v>451</v>
      </c>
      <c r="D225" s="174" t="s">
        <v>356</v>
      </c>
      <c r="E225" s="175">
        <v>441.5</v>
      </c>
      <c r="F225" s="176"/>
      <c r="G225" s="177">
        <f>ROUND(E225*F225,2)</f>
        <v>0</v>
      </c>
      <c r="H225" s="176"/>
      <c r="I225" s="177">
        <f>ROUND(E225*H225,2)</f>
        <v>0</v>
      </c>
      <c r="J225" s="176"/>
      <c r="K225" s="177">
        <f>ROUND(E225*J225,2)</f>
        <v>0</v>
      </c>
      <c r="L225" s="177">
        <v>21</v>
      </c>
      <c r="M225" s="177">
        <f>G225*(1+L225/100)</f>
        <v>0</v>
      </c>
      <c r="N225" s="177">
        <v>9.0000000000000006E-5</v>
      </c>
      <c r="O225" s="177">
        <f>ROUND(E225*N225,2)</f>
        <v>0.04</v>
      </c>
      <c r="P225" s="177">
        <v>0</v>
      </c>
      <c r="Q225" s="177">
        <f>ROUND(E225*P225,2)</f>
        <v>0</v>
      </c>
      <c r="R225" s="177" t="s">
        <v>247</v>
      </c>
      <c r="S225" s="177" t="s">
        <v>160</v>
      </c>
      <c r="T225" s="178" t="s">
        <v>170</v>
      </c>
      <c r="U225" s="162">
        <v>2.1999999999999999E-2</v>
      </c>
      <c r="V225" s="162">
        <f>ROUND(E225*U225,2)</f>
        <v>9.7100000000000009</v>
      </c>
      <c r="W225" s="162"/>
      <c r="X225" s="162" t="s">
        <v>162</v>
      </c>
      <c r="Y225" s="153"/>
      <c r="Z225" s="153"/>
      <c r="AA225" s="153"/>
      <c r="AB225" s="153"/>
      <c r="AC225" s="153"/>
      <c r="AD225" s="153"/>
      <c r="AE225" s="153"/>
      <c r="AF225" s="153"/>
      <c r="AG225" s="153" t="s">
        <v>163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">
      <c r="A226" s="160"/>
      <c r="B226" s="161"/>
      <c r="C226" s="248"/>
      <c r="D226" s="249"/>
      <c r="E226" s="249"/>
      <c r="F226" s="249"/>
      <c r="G226" s="249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53"/>
      <c r="Z226" s="153"/>
      <c r="AA226" s="153"/>
      <c r="AB226" s="153"/>
      <c r="AC226" s="153"/>
      <c r="AD226" s="153"/>
      <c r="AE226" s="153"/>
      <c r="AF226" s="153"/>
      <c r="AG226" s="153" t="s">
        <v>166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outlineLevel="1" x14ac:dyDescent="0.2">
      <c r="A227" s="172">
        <v>58</v>
      </c>
      <c r="B227" s="173" t="s">
        <v>452</v>
      </c>
      <c r="C227" s="182" t="s">
        <v>453</v>
      </c>
      <c r="D227" s="174" t="s">
        <v>356</v>
      </c>
      <c r="E227" s="175">
        <v>20</v>
      </c>
      <c r="F227" s="176"/>
      <c r="G227" s="177">
        <f>ROUND(E227*F227,2)</f>
        <v>0</v>
      </c>
      <c r="H227" s="176"/>
      <c r="I227" s="177">
        <f>ROUND(E227*H227,2)</f>
        <v>0</v>
      </c>
      <c r="J227" s="176"/>
      <c r="K227" s="177">
        <f>ROUND(E227*J227,2)</f>
        <v>0</v>
      </c>
      <c r="L227" s="177">
        <v>21</v>
      </c>
      <c r="M227" s="177">
        <f>G227*(1+L227/100)</f>
        <v>0</v>
      </c>
      <c r="N227" s="177">
        <v>1.2999999999999999E-4</v>
      </c>
      <c r="O227" s="177">
        <f>ROUND(E227*N227,2)</f>
        <v>0</v>
      </c>
      <c r="P227" s="177">
        <v>0</v>
      </c>
      <c r="Q227" s="177">
        <f>ROUND(E227*P227,2)</f>
        <v>0</v>
      </c>
      <c r="R227" s="177" t="s">
        <v>247</v>
      </c>
      <c r="S227" s="177" t="s">
        <v>160</v>
      </c>
      <c r="T227" s="178" t="s">
        <v>170</v>
      </c>
      <c r="U227" s="162">
        <v>2.1999999999999999E-2</v>
      </c>
      <c r="V227" s="162">
        <f>ROUND(E227*U227,2)</f>
        <v>0.44</v>
      </c>
      <c r="W227" s="162"/>
      <c r="X227" s="162" t="s">
        <v>162</v>
      </c>
      <c r="Y227" s="153"/>
      <c r="Z227" s="153"/>
      <c r="AA227" s="153"/>
      <c r="AB227" s="153"/>
      <c r="AC227" s="153"/>
      <c r="AD227" s="153"/>
      <c r="AE227" s="153"/>
      <c r="AF227" s="153"/>
      <c r="AG227" s="153" t="s">
        <v>163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outlineLevel="1" x14ac:dyDescent="0.2">
      <c r="A228" s="160"/>
      <c r="B228" s="161"/>
      <c r="C228" s="248"/>
      <c r="D228" s="249"/>
      <c r="E228" s="249"/>
      <c r="F228" s="249"/>
      <c r="G228" s="249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53"/>
      <c r="Z228" s="153"/>
      <c r="AA228" s="153"/>
      <c r="AB228" s="153"/>
      <c r="AC228" s="153"/>
      <c r="AD228" s="153"/>
      <c r="AE228" s="153"/>
      <c r="AF228" s="153"/>
      <c r="AG228" s="153" t="s">
        <v>166</v>
      </c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ht="22.5" outlineLevel="1" x14ac:dyDescent="0.2">
      <c r="A229" s="172">
        <v>59</v>
      </c>
      <c r="B229" s="173" t="s">
        <v>454</v>
      </c>
      <c r="C229" s="182" t="s">
        <v>455</v>
      </c>
      <c r="D229" s="174" t="s">
        <v>221</v>
      </c>
      <c r="E229" s="175">
        <v>10.5</v>
      </c>
      <c r="F229" s="176"/>
      <c r="G229" s="177">
        <f>ROUND(E229*F229,2)</f>
        <v>0</v>
      </c>
      <c r="H229" s="176"/>
      <c r="I229" s="177">
        <f>ROUND(E229*H229,2)</f>
        <v>0</v>
      </c>
      <c r="J229" s="176"/>
      <c r="K229" s="177">
        <f>ROUND(E229*J229,2)</f>
        <v>0</v>
      </c>
      <c r="L229" s="177">
        <v>21</v>
      </c>
      <c r="M229" s="177">
        <f>G229*(1+L229/100)</f>
        <v>0</v>
      </c>
      <c r="N229" s="177">
        <v>7.6000000000000004E-4</v>
      </c>
      <c r="O229" s="177">
        <f>ROUND(E229*N229,2)</f>
        <v>0.01</v>
      </c>
      <c r="P229" s="177">
        <v>0</v>
      </c>
      <c r="Q229" s="177">
        <f>ROUND(E229*P229,2)</f>
        <v>0</v>
      </c>
      <c r="R229" s="177" t="s">
        <v>247</v>
      </c>
      <c r="S229" s="177" t="s">
        <v>160</v>
      </c>
      <c r="T229" s="178" t="s">
        <v>170</v>
      </c>
      <c r="U229" s="162">
        <v>0.311</v>
      </c>
      <c r="V229" s="162">
        <f>ROUND(E229*U229,2)</f>
        <v>3.27</v>
      </c>
      <c r="W229" s="162"/>
      <c r="X229" s="162" t="s">
        <v>162</v>
      </c>
      <c r="Y229" s="153"/>
      <c r="Z229" s="153"/>
      <c r="AA229" s="153"/>
      <c r="AB229" s="153"/>
      <c r="AC229" s="153"/>
      <c r="AD229" s="153"/>
      <c r="AE229" s="153"/>
      <c r="AF229" s="153"/>
      <c r="AG229" s="153" t="s">
        <v>163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">
      <c r="A230" s="160"/>
      <c r="B230" s="161"/>
      <c r="C230" s="248"/>
      <c r="D230" s="249"/>
      <c r="E230" s="249"/>
      <c r="F230" s="249"/>
      <c r="G230" s="249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53"/>
      <c r="Z230" s="153"/>
      <c r="AA230" s="153"/>
      <c r="AB230" s="153"/>
      <c r="AC230" s="153"/>
      <c r="AD230" s="153"/>
      <c r="AE230" s="153"/>
      <c r="AF230" s="153"/>
      <c r="AG230" s="153" t="s">
        <v>166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outlineLevel="1" x14ac:dyDescent="0.2">
      <c r="A231" s="172">
        <v>60</v>
      </c>
      <c r="B231" s="173" t="s">
        <v>456</v>
      </c>
      <c r="C231" s="182" t="s">
        <v>457</v>
      </c>
      <c r="D231" s="174" t="s">
        <v>356</v>
      </c>
      <c r="E231" s="175">
        <v>461.5</v>
      </c>
      <c r="F231" s="176"/>
      <c r="G231" s="177">
        <f>ROUND(E231*F231,2)</f>
        <v>0</v>
      </c>
      <c r="H231" s="176"/>
      <c r="I231" s="177">
        <f>ROUND(E231*H231,2)</f>
        <v>0</v>
      </c>
      <c r="J231" s="176"/>
      <c r="K231" s="177">
        <f>ROUND(E231*J231,2)</f>
        <v>0</v>
      </c>
      <c r="L231" s="177">
        <v>21</v>
      </c>
      <c r="M231" s="177">
        <f>G231*(1+L231/100)</f>
        <v>0</v>
      </c>
      <c r="N231" s="177">
        <v>0</v>
      </c>
      <c r="O231" s="177">
        <f>ROUND(E231*N231,2)</f>
        <v>0</v>
      </c>
      <c r="P231" s="177">
        <v>0</v>
      </c>
      <c r="Q231" s="177">
        <f>ROUND(E231*P231,2)</f>
        <v>0</v>
      </c>
      <c r="R231" s="177" t="s">
        <v>247</v>
      </c>
      <c r="S231" s="177" t="s">
        <v>160</v>
      </c>
      <c r="T231" s="178" t="s">
        <v>170</v>
      </c>
      <c r="U231" s="162">
        <v>1.2E-2</v>
      </c>
      <c r="V231" s="162">
        <f>ROUND(E231*U231,2)</f>
        <v>5.54</v>
      </c>
      <c r="W231" s="162"/>
      <c r="X231" s="162" t="s">
        <v>162</v>
      </c>
      <c r="Y231" s="153"/>
      <c r="Z231" s="153"/>
      <c r="AA231" s="153"/>
      <c r="AB231" s="153"/>
      <c r="AC231" s="153"/>
      <c r="AD231" s="153"/>
      <c r="AE231" s="153"/>
      <c r="AF231" s="153"/>
      <c r="AG231" s="153" t="s">
        <v>163</v>
      </c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">
      <c r="A232" s="160"/>
      <c r="B232" s="161"/>
      <c r="C232" s="242" t="s">
        <v>458</v>
      </c>
      <c r="D232" s="243"/>
      <c r="E232" s="243"/>
      <c r="F232" s="243"/>
      <c r="G232" s="243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53"/>
      <c r="Z232" s="153"/>
      <c r="AA232" s="153"/>
      <c r="AB232" s="153"/>
      <c r="AC232" s="153"/>
      <c r="AD232" s="153"/>
      <c r="AE232" s="153"/>
      <c r="AF232" s="153"/>
      <c r="AG232" s="153" t="s">
        <v>165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outlineLevel="1" x14ac:dyDescent="0.2">
      <c r="A233" s="160"/>
      <c r="B233" s="161"/>
      <c r="C233" s="183" t="s">
        <v>459</v>
      </c>
      <c r="D233" s="163"/>
      <c r="E233" s="164">
        <v>441.5</v>
      </c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53"/>
      <c r="Z233" s="153"/>
      <c r="AA233" s="153"/>
      <c r="AB233" s="153"/>
      <c r="AC233" s="153"/>
      <c r="AD233" s="153"/>
      <c r="AE233" s="153"/>
      <c r="AF233" s="153"/>
      <c r="AG233" s="153" t="s">
        <v>178</v>
      </c>
      <c r="AH233" s="153">
        <v>0</v>
      </c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60"/>
      <c r="B234" s="161"/>
      <c r="C234" s="183" t="s">
        <v>460</v>
      </c>
      <c r="D234" s="163"/>
      <c r="E234" s="164">
        <v>20</v>
      </c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53"/>
      <c r="Z234" s="153"/>
      <c r="AA234" s="153"/>
      <c r="AB234" s="153"/>
      <c r="AC234" s="153"/>
      <c r="AD234" s="153"/>
      <c r="AE234" s="153"/>
      <c r="AF234" s="153"/>
      <c r="AG234" s="153" t="s">
        <v>178</v>
      </c>
      <c r="AH234" s="153">
        <v>0</v>
      </c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outlineLevel="1" x14ac:dyDescent="0.2">
      <c r="A235" s="160"/>
      <c r="B235" s="161"/>
      <c r="C235" s="244"/>
      <c r="D235" s="245"/>
      <c r="E235" s="245"/>
      <c r="F235" s="245"/>
      <c r="G235" s="245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53"/>
      <c r="Z235" s="153"/>
      <c r="AA235" s="153"/>
      <c r="AB235" s="153"/>
      <c r="AC235" s="153"/>
      <c r="AD235" s="153"/>
      <c r="AE235" s="153"/>
      <c r="AF235" s="153"/>
      <c r="AG235" s="153" t="s">
        <v>166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outlineLevel="1" x14ac:dyDescent="0.2">
      <c r="A236" s="172">
        <v>61</v>
      </c>
      <c r="B236" s="173" t="s">
        <v>461</v>
      </c>
      <c r="C236" s="182" t="s">
        <v>462</v>
      </c>
      <c r="D236" s="174" t="s">
        <v>221</v>
      </c>
      <c r="E236" s="175">
        <v>10.5</v>
      </c>
      <c r="F236" s="176"/>
      <c r="G236" s="177">
        <f>ROUND(E236*F236,2)</f>
        <v>0</v>
      </c>
      <c r="H236" s="176"/>
      <c r="I236" s="177">
        <f>ROUND(E236*H236,2)</f>
        <v>0</v>
      </c>
      <c r="J236" s="176"/>
      <c r="K236" s="177">
        <f>ROUND(E236*J236,2)</f>
        <v>0</v>
      </c>
      <c r="L236" s="177">
        <v>21</v>
      </c>
      <c r="M236" s="177">
        <f>G236*(1+L236/100)</f>
        <v>0</v>
      </c>
      <c r="N236" s="177">
        <v>0</v>
      </c>
      <c r="O236" s="177">
        <f>ROUND(E236*N236,2)</f>
        <v>0</v>
      </c>
      <c r="P236" s="177">
        <v>0</v>
      </c>
      <c r="Q236" s="177">
        <f>ROUND(E236*P236,2)</f>
        <v>0</v>
      </c>
      <c r="R236" s="177" t="s">
        <v>247</v>
      </c>
      <c r="S236" s="177" t="s">
        <v>160</v>
      </c>
      <c r="T236" s="178" t="s">
        <v>170</v>
      </c>
      <c r="U236" s="162">
        <v>0.125</v>
      </c>
      <c r="V236" s="162">
        <f>ROUND(E236*U236,2)</f>
        <v>1.31</v>
      </c>
      <c r="W236" s="162"/>
      <c r="X236" s="162" t="s">
        <v>162</v>
      </c>
      <c r="Y236" s="153"/>
      <c r="Z236" s="153"/>
      <c r="AA236" s="153"/>
      <c r="AB236" s="153"/>
      <c r="AC236" s="153"/>
      <c r="AD236" s="153"/>
      <c r="AE236" s="153"/>
      <c r="AF236" s="153"/>
      <c r="AG236" s="153" t="s">
        <v>163</v>
      </c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</row>
    <row r="237" spans="1:60" outlineLevel="1" x14ac:dyDescent="0.2">
      <c r="A237" s="160"/>
      <c r="B237" s="161"/>
      <c r="C237" s="242" t="s">
        <v>458</v>
      </c>
      <c r="D237" s="243"/>
      <c r="E237" s="243"/>
      <c r="F237" s="243"/>
      <c r="G237" s="243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53"/>
      <c r="Z237" s="153"/>
      <c r="AA237" s="153"/>
      <c r="AB237" s="153"/>
      <c r="AC237" s="153"/>
      <c r="AD237" s="153"/>
      <c r="AE237" s="153"/>
      <c r="AF237" s="153"/>
      <c r="AG237" s="153" t="s">
        <v>165</v>
      </c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">
      <c r="A238" s="160"/>
      <c r="B238" s="161"/>
      <c r="C238" s="244"/>
      <c r="D238" s="245"/>
      <c r="E238" s="245"/>
      <c r="F238" s="245"/>
      <c r="G238" s="245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53"/>
      <c r="Z238" s="153"/>
      <c r="AA238" s="153"/>
      <c r="AB238" s="153"/>
      <c r="AC238" s="153"/>
      <c r="AD238" s="153"/>
      <c r="AE238" s="153"/>
      <c r="AF238" s="153"/>
      <c r="AG238" s="153" t="s">
        <v>166</v>
      </c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outlineLevel="1" x14ac:dyDescent="0.2">
      <c r="A239" s="172">
        <v>62</v>
      </c>
      <c r="B239" s="173" t="s">
        <v>463</v>
      </c>
      <c r="C239" s="182" t="s">
        <v>464</v>
      </c>
      <c r="D239" s="174" t="s">
        <v>356</v>
      </c>
      <c r="E239" s="175">
        <v>74.599999999999994</v>
      </c>
      <c r="F239" s="176"/>
      <c r="G239" s="177">
        <f>ROUND(E239*F239,2)</f>
        <v>0</v>
      </c>
      <c r="H239" s="176"/>
      <c r="I239" s="177">
        <f>ROUND(E239*H239,2)</f>
        <v>0</v>
      </c>
      <c r="J239" s="176"/>
      <c r="K239" s="177">
        <f>ROUND(E239*J239,2)</f>
        <v>0</v>
      </c>
      <c r="L239" s="177">
        <v>21</v>
      </c>
      <c r="M239" s="177">
        <f>G239*(1+L239/100)</f>
        <v>0</v>
      </c>
      <c r="N239" s="177">
        <v>0</v>
      </c>
      <c r="O239" s="177">
        <f>ROUND(E239*N239,2)</f>
        <v>0</v>
      </c>
      <c r="P239" s="177">
        <v>0</v>
      </c>
      <c r="Q239" s="177">
        <f>ROUND(E239*P239,2)</f>
        <v>0</v>
      </c>
      <c r="R239" s="177" t="s">
        <v>247</v>
      </c>
      <c r="S239" s="177" t="s">
        <v>160</v>
      </c>
      <c r="T239" s="178" t="s">
        <v>161</v>
      </c>
      <c r="U239" s="162">
        <v>3.6999999999999998E-2</v>
      </c>
      <c r="V239" s="162">
        <f>ROUND(E239*U239,2)</f>
        <v>2.76</v>
      </c>
      <c r="W239" s="162"/>
      <c r="X239" s="162" t="s">
        <v>162</v>
      </c>
      <c r="Y239" s="153"/>
      <c r="Z239" s="153"/>
      <c r="AA239" s="153"/>
      <c r="AB239" s="153"/>
      <c r="AC239" s="153"/>
      <c r="AD239" s="153"/>
      <c r="AE239" s="153"/>
      <c r="AF239" s="153"/>
      <c r="AG239" s="153" t="s">
        <v>163</v>
      </c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</row>
    <row r="240" spans="1:60" outlineLevel="1" x14ac:dyDescent="0.2">
      <c r="A240" s="160"/>
      <c r="B240" s="161"/>
      <c r="C240" s="242" t="s">
        <v>465</v>
      </c>
      <c r="D240" s="243"/>
      <c r="E240" s="243"/>
      <c r="F240" s="243"/>
      <c r="G240" s="243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53"/>
      <c r="Z240" s="153"/>
      <c r="AA240" s="153"/>
      <c r="AB240" s="153"/>
      <c r="AC240" s="153"/>
      <c r="AD240" s="153"/>
      <c r="AE240" s="153"/>
      <c r="AF240" s="153"/>
      <c r="AG240" s="153" t="s">
        <v>165</v>
      </c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</row>
    <row r="241" spans="1:60" outlineLevel="1" x14ac:dyDescent="0.2">
      <c r="A241" s="160"/>
      <c r="B241" s="161"/>
      <c r="C241" s="244"/>
      <c r="D241" s="245"/>
      <c r="E241" s="245"/>
      <c r="F241" s="245"/>
      <c r="G241" s="245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53"/>
      <c r="Z241" s="153"/>
      <c r="AA241" s="153"/>
      <c r="AB241" s="153"/>
      <c r="AC241" s="153"/>
      <c r="AD241" s="153"/>
      <c r="AE241" s="153"/>
      <c r="AF241" s="153"/>
      <c r="AG241" s="153" t="s">
        <v>166</v>
      </c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</row>
    <row r="242" spans="1:60" outlineLevel="1" x14ac:dyDescent="0.2">
      <c r="A242" s="172">
        <v>63</v>
      </c>
      <c r="B242" s="173" t="s">
        <v>466</v>
      </c>
      <c r="C242" s="182" t="s">
        <v>467</v>
      </c>
      <c r="D242" s="174" t="s">
        <v>356</v>
      </c>
      <c r="E242" s="175">
        <v>1795</v>
      </c>
      <c r="F242" s="176"/>
      <c r="G242" s="177">
        <f>ROUND(E242*F242,2)</f>
        <v>0</v>
      </c>
      <c r="H242" s="176"/>
      <c r="I242" s="177">
        <f>ROUND(E242*H242,2)</f>
        <v>0</v>
      </c>
      <c r="J242" s="176"/>
      <c r="K242" s="177">
        <f>ROUND(E242*J242,2)</f>
        <v>0</v>
      </c>
      <c r="L242" s="177">
        <v>21</v>
      </c>
      <c r="M242" s="177">
        <f>G242*(1+L242/100)</f>
        <v>0</v>
      </c>
      <c r="N242" s="177">
        <v>0.188</v>
      </c>
      <c r="O242" s="177">
        <f>ROUND(E242*N242,2)</f>
        <v>337.46</v>
      </c>
      <c r="P242" s="177">
        <v>0</v>
      </c>
      <c r="Q242" s="177">
        <f>ROUND(E242*P242,2)</f>
        <v>0</v>
      </c>
      <c r="R242" s="177"/>
      <c r="S242" s="177" t="s">
        <v>235</v>
      </c>
      <c r="T242" s="178" t="s">
        <v>161</v>
      </c>
      <c r="U242" s="162">
        <v>0.27</v>
      </c>
      <c r="V242" s="162">
        <f>ROUND(E242*U242,2)</f>
        <v>484.65</v>
      </c>
      <c r="W242" s="162"/>
      <c r="X242" s="162" t="s">
        <v>162</v>
      </c>
      <c r="Y242" s="153"/>
      <c r="Z242" s="153"/>
      <c r="AA242" s="153"/>
      <c r="AB242" s="153"/>
      <c r="AC242" s="153"/>
      <c r="AD242" s="153"/>
      <c r="AE242" s="153"/>
      <c r="AF242" s="153"/>
      <c r="AG242" s="153" t="s">
        <v>163</v>
      </c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">
      <c r="A243" s="160"/>
      <c r="B243" s="161"/>
      <c r="C243" s="250" t="s">
        <v>468</v>
      </c>
      <c r="D243" s="251"/>
      <c r="E243" s="251"/>
      <c r="F243" s="251"/>
      <c r="G243" s="251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53"/>
      <c r="Z243" s="153"/>
      <c r="AA243" s="153"/>
      <c r="AB243" s="153"/>
      <c r="AC243" s="153"/>
      <c r="AD243" s="153"/>
      <c r="AE243" s="153"/>
      <c r="AF243" s="153"/>
      <c r="AG243" s="153" t="s">
        <v>173</v>
      </c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">
      <c r="A244" s="160"/>
      <c r="B244" s="161"/>
      <c r="C244" s="183" t="s">
        <v>469</v>
      </c>
      <c r="D244" s="163"/>
      <c r="E244" s="164">
        <v>907</v>
      </c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53"/>
      <c r="Z244" s="153"/>
      <c r="AA244" s="153"/>
      <c r="AB244" s="153"/>
      <c r="AC244" s="153"/>
      <c r="AD244" s="153"/>
      <c r="AE244" s="153"/>
      <c r="AF244" s="153"/>
      <c r="AG244" s="153" t="s">
        <v>178</v>
      </c>
      <c r="AH244" s="153">
        <v>0</v>
      </c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</row>
    <row r="245" spans="1:60" outlineLevel="1" x14ac:dyDescent="0.2">
      <c r="A245" s="160"/>
      <c r="B245" s="161"/>
      <c r="C245" s="183" t="s">
        <v>470</v>
      </c>
      <c r="D245" s="163"/>
      <c r="E245" s="164">
        <v>888</v>
      </c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53"/>
      <c r="Z245" s="153"/>
      <c r="AA245" s="153"/>
      <c r="AB245" s="153"/>
      <c r="AC245" s="153"/>
      <c r="AD245" s="153"/>
      <c r="AE245" s="153"/>
      <c r="AF245" s="153"/>
      <c r="AG245" s="153" t="s">
        <v>178</v>
      </c>
      <c r="AH245" s="153">
        <v>0</v>
      </c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</row>
    <row r="246" spans="1:60" outlineLevel="1" x14ac:dyDescent="0.2">
      <c r="A246" s="160"/>
      <c r="B246" s="161"/>
      <c r="C246" s="244"/>
      <c r="D246" s="245"/>
      <c r="E246" s="245"/>
      <c r="F246" s="245"/>
      <c r="G246" s="245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53"/>
      <c r="Z246" s="153"/>
      <c r="AA246" s="153"/>
      <c r="AB246" s="153"/>
      <c r="AC246" s="153"/>
      <c r="AD246" s="153"/>
      <c r="AE246" s="153"/>
      <c r="AF246" s="153"/>
      <c r="AG246" s="153" t="s">
        <v>166</v>
      </c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ht="22.5" outlineLevel="1" x14ac:dyDescent="0.2">
      <c r="A247" s="172">
        <v>64</v>
      </c>
      <c r="B247" s="173" t="s">
        <v>471</v>
      </c>
      <c r="C247" s="182" t="s">
        <v>472</v>
      </c>
      <c r="D247" s="174" t="s">
        <v>158</v>
      </c>
      <c r="E247" s="175">
        <v>3</v>
      </c>
      <c r="F247" s="176"/>
      <c r="G247" s="177">
        <f>ROUND(E247*F247,2)</f>
        <v>0</v>
      </c>
      <c r="H247" s="176"/>
      <c r="I247" s="177">
        <f>ROUND(E247*H247,2)</f>
        <v>0</v>
      </c>
      <c r="J247" s="176"/>
      <c r="K247" s="177">
        <f>ROUND(E247*J247,2)</f>
        <v>0</v>
      </c>
      <c r="L247" s="177">
        <v>21</v>
      </c>
      <c r="M247" s="177">
        <f>G247*(1+L247/100)</f>
        <v>0</v>
      </c>
      <c r="N247" s="177">
        <v>5.1000000000000004E-3</v>
      </c>
      <c r="O247" s="177">
        <f>ROUND(E247*N247,2)</f>
        <v>0.02</v>
      </c>
      <c r="P247" s="177">
        <v>0</v>
      </c>
      <c r="Q247" s="177">
        <f>ROUND(E247*P247,2)</f>
        <v>0</v>
      </c>
      <c r="R247" s="177" t="s">
        <v>331</v>
      </c>
      <c r="S247" s="177" t="s">
        <v>160</v>
      </c>
      <c r="T247" s="178" t="s">
        <v>161</v>
      </c>
      <c r="U247" s="162">
        <v>0</v>
      </c>
      <c r="V247" s="162">
        <f>ROUND(E247*U247,2)</f>
        <v>0</v>
      </c>
      <c r="W247" s="162"/>
      <c r="X247" s="162" t="s">
        <v>332</v>
      </c>
      <c r="Y247" s="153"/>
      <c r="Z247" s="153"/>
      <c r="AA247" s="153"/>
      <c r="AB247" s="153"/>
      <c r="AC247" s="153"/>
      <c r="AD247" s="153"/>
      <c r="AE247" s="153"/>
      <c r="AF247" s="153"/>
      <c r="AG247" s="153" t="s">
        <v>333</v>
      </c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outlineLevel="1" x14ac:dyDescent="0.2">
      <c r="A248" s="160"/>
      <c r="B248" s="161"/>
      <c r="C248" s="248"/>
      <c r="D248" s="249"/>
      <c r="E248" s="249"/>
      <c r="F248" s="249"/>
      <c r="G248" s="249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53"/>
      <c r="Z248" s="153"/>
      <c r="AA248" s="153"/>
      <c r="AB248" s="153"/>
      <c r="AC248" s="153"/>
      <c r="AD248" s="153"/>
      <c r="AE248" s="153"/>
      <c r="AF248" s="153"/>
      <c r="AG248" s="153" t="s">
        <v>166</v>
      </c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ht="22.5" outlineLevel="1" x14ac:dyDescent="0.2">
      <c r="A249" s="172">
        <v>65</v>
      </c>
      <c r="B249" s="173" t="s">
        <v>473</v>
      </c>
      <c r="C249" s="182" t="s">
        <v>474</v>
      </c>
      <c r="D249" s="174" t="s">
        <v>158</v>
      </c>
      <c r="E249" s="175">
        <v>4</v>
      </c>
      <c r="F249" s="176"/>
      <c r="G249" s="177">
        <f>ROUND(E249*F249,2)</f>
        <v>0</v>
      </c>
      <c r="H249" s="176"/>
      <c r="I249" s="177">
        <f>ROUND(E249*H249,2)</f>
        <v>0</v>
      </c>
      <c r="J249" s="176"/>
      <c r="K249" s="177">
        <f>ROUND(E249*J249,2)</f>
        <v>0</v>
      </c>
      <c r="L249" s="177">
        <v>21</v>
      </c>
      <c r="M249" s="177">
        <f>G249*(1+L249/100)</f>
        <v>0</v>
      </c>
      <c r="N249" s="177">
        <v>5.1000000000000004E-3</v>
      </c>
      <c r="O249" s="177">
        <f>ROUND(E249*N249,2)</f>
        <v>0.02</v>
      </c>
      <c r="P249" s="177">
        <v>0</v>
      </c>
      <c r="Q249" s="177">
        <f>ROUND(E249*P249,2)</f>
        <v>0</v>
      </c>
      <c r="R249" s="177" t="s">
        <v>331</v>
      </c>
      <c r="S249" s="177" t="s">
        <v>160</v>
      </c>
      <c r="T249" s="178" t="s">
        <v>161</v>
      </c>
      <c r="U249" s="162">
        <v>0</v>
      </c>
      <c r="V249" s="162">
        <f>ROUND(E249*U249,2)</f>
        <v>0</v>
      </c>
      <c r="W249" s="162"/>
      <c r="X249" s="162" t="s">
        <v>332</v>
      </c>
      <c r="Y249" s="153"/>
      <c r="Z249" s="153"/>
      <c r="AA249" s="153"/>
      <c r="AB249" s="153"/>
      <c r="AC249" s="153"/>
      <c r="AD249" s="153"/>
      <c r="AE249" s="153"/>
      <c r="AF249" s="153"/>
      <c r="AG249" s="153" t="s">
        <v>333</v>
      </c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outlineLevel="1" x14ac:dyDescent="0.2">
      <c r="A250" s="160"/>
      <c r="B250" s="161"/>
      <c r="C250" s="248"/>
      <c r="D250" s="249"/>
      <c r="E250" s="249"/>
      <c r="F250" s="249"/>
      <c r="G250" s="249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53"/>
      <c r="Z250" s="153"/>
      <c r="AA250" s="153"/>
      <c r="AB250" s="153"/>
      <c r="AC250" s="153"/>
      <c r="AD250" s="153"/>
      <c r="AE250" s="153"/>
      <c r="AF250" s="153"/>
      <c r="AG250" s="153" t="s">
        <v>166</v>
      </c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</row>
    <row r="251" spans="1:60" ht="22.5" outlineLevel="1" x14ac:dyDescent="0.2">
      <c r="A251" s="172">
        <v>66</v>
      </c>
      <c r="B251" s="173" t="s">
        <v>475</v>
      </c>
      <c r="C251" s="182" t="s">
        <v>476</v>
      </c>
      <c r="D251" s="174" t="s">
        <v>158</v>
      </c>
      <c r="E251" s="175">
        <v>3</v>
      </c>
      <c r="F251" s="176"/>
      <c r="G251" s="177">
        <f>ROUND(E251*F251,2)</f>
        <v>0</v>
      </c>
      <c r="H251" s="176"/>
      <c r="I251" s="177">
        <f>ROUND(E251*H251,2)</f>
        <v>0</v>
      </c>
      <c r="J251" s="176"/>
      <c r="K251" s="177">
        <f>ROUND(E251*J251,2)</f>
        <v>0</v>
      </c>
      <c r="L251" s="177">
        <v>21</v>
      </c>
      <c r="M251" s="177">
        <f>G251*(1+L251/100)</f>
        <v>0</v>
      </c>
      <c r="N251" s="177">
        <v>5.1000000000000004E-3</v>
      </c>
      <c r="O251" s="177">
        <f>ROUND(E251*N251,2)</f>
        <v>0.02</v>
      </c>
      <c r="P251" s="177">
        <v>0</v>
      </c>
      <c r="Q251" s="177">
        <f>ROUND(E251*P251,2)</f>
        <v>0</v>
      </c>
      <c r="R251" s="177" t="s">
        <v>331</v>
      </c>
      <c r="S251" s="177" t="s">
        <v>160</v>
      </c>
      <c r="T251" s="178" t="s">
        <v>170</v>
      </c>
      <c r="U251" s="162">
        <v>0</v>
      </c>
      <c r="V251" s="162">
        <f>ROUND(E251*U251,2)</f>
        <v>0</v>
      </c>
      <c r="W251" s="162"/>
      <c r="X251" s="162" t="s">
        <v>332</v>
      </c>
      <c r="Y251" s="153"/>
      <c r="Z251" s="153"/>
      <c r="AA251" s="153"/>
      <c r="AB251" s="153"/>
      <c r="AC251" s="153"/>
      <c r="AD251" s="153"/>
      <c r="AE251" s="153"/>
      <c r="AF251" s="153"/>
      <c r="AG251" s="153" t="s">
        <v>333</v>
      </c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</row>
    <row r="252" spans="1:60" outlineLevel="1" x14ac:dyDescent="0.2">
      <c r="A252" s="160"/>
      <c r="B252" s="161"/>
      <c r="C252" s="248"/>
      <c r="D252" s="249"/>
      <c r="E252" s="249"/>
      <c r="F252" s="249"/>
      <c r="G252" s="249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53"/>
      <c r="Z252" s="153"/>
      <c r="AA252" s="153"/>
      <c r="AB252" s="153"/>
      <c r="AC252" s="153"/>
      <c r="AD252" s="153"/>
      <c r="AE252" s="153"/>
      <c r="AF252" s="153"/>
      <c r="AG252" s="153" t="s">
        <v>166</v>
      </c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</row>
    <row r="253" spans="1:60" ht="22.5" outlineLevel="1" x14ac:dyDescent="0.2">
      <c r="A253" s="172">
        <v>67</v>
      </c>
      <c r="B253" s="173" t="s">
        <v>477</v>
      </c>
      <c r="C253" s="182" t="s">
        <v>478</v>
      </c>
      <c r="D253" s="174" t="s">
        <v>158</v>
      </c>
      <c r="E253" s="175">
        <v>976.8</v>
      </c>
      <c r="F253" s="176"/>
      <c r="G253" s="177">
        <f>ROUND(E253*F253,2)</f>
        <v>0</v>
      </c>
      <c r="H253" s="176"/>
      <c r="I253" s="177">
        <f>ROUND(E253*H253,2)</f>
        <v>0</v>
      </c>
      <c r="J253" s="176"/>
      <c r="K253" s="177">
        <f>ROUND(E253*J253,2)</f>
        <v>0</v>
      </c>
      <c r="L253" s="177">
        <v>21</v>
      </c>
      <c r="M253" s="177">
        <f>G253*(1+L253/100)</f>
        <v>0</v>
      </c>
      <c r="N253" s="177">
        <v>4.4769999999999997E-2</v>
      </c>
      <c r="O253" s="177">
        <f>ROUND(E253*N253,2)</f>
        <v>43.73</v>
      </c>
      <c r="P253" s="177">
        <v>0</v>
      </c>
      <c r="Q253" s="177">
        <f>ROUND(E253*P253,2)</f>
        <v>0</v>
      </c>
      <c r="R253" s="177" t="s">
        <v>331</v>
      </c>
      <c r="S253" s="177" t="s">
        <v>160</v>
      </c>
      <c r="T253" s="178" t="s">
        <v>161</v>
      </c>
      <c r="U253" s="162">
        <v>0</v>
      </c>
      <c r="V253" s="162">
        <f>ROUND(E253*U253,2)</f>
        <v>0</v>
      </c>
      <c r="W253" s="162"/>
      <c r="X253" s="162" t="s">
        <v>332</v>
      </c>
      <c r="Y253" s="153"/>
      <c r="Z253" s="153"/>
      <c r="AA253" s="153"/>
      <c r="AB253" s="153"/>
      <c r="AC253" s="153"/>
      <c r="AD253" s="153"/>
      <c r="AE253" s="153"/>
      <c r="AF253" s="153"/>
      <c r="AG253" s="153" t="s">
        <v>333</v>
      </c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</row>
    <row r="254" spans="1:60" outlineLevel="1" x14ac:dyDescent="0.2">
      <c r="A254" s="160"/>
      <c r="B254" s="161"/>
      <c r="C254" s="183" t="s">
        <v>479</v>
      </c>
      <c r="D254" s="163"/>
      <c r="E254" s="164">
        <v>976.8</v>
      </c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53"/>
      <c r="Z254" s="153"/>
      <c r="AA254" s="153"/>
      <c r="AB254" s="153"/>
      <c r="AC254" s="153"/>
      <c r="AD254" s="153"/>
      <c r="AE254" s="153"/>
      <c r="AF254" s="153"/>
      <c r="AG254" s="153" t="s">
        <v>178</v>
      </c>
      <c r="AH254" s="153">
        <v>0</v>
      </c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</row>
    <row r="255" spans="1:60" outlineLevel="1" x14ac:dyDescent="0.2">
      <c r="A255" s="160"/>
      <c r="B255" s="161"/>
      <c r="C255" s="244"/>
      <c r="D255" s="245"/>
      <c r="E255" s="245"/>
      <c r="F255" s="245"/>
      <c r="G255" s="245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53"/>
      <c r="Z255" s="153"/>
      <c r="AA255" s="153"/>
      <c r="AB255" s="153"/>
      <c r="AC255" s="153"/>
      <c r="AD255" s="153"/>
      <c r="AE255" s="153"/>
      <c r="AF255" s="153"/>
      <c r="AG255" s="153" t="s">
        <v>166</v>
      </c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</row>
    <row r="256" spans="1:60" ht="22.5" outlineLevel="1" x14ac:dyDescent="0.2">
      <c r="A256" s="172">
        <v>68</v>
      </c>
      <c r="B256" s="173" t="s">
        <v>480</v>
      </c>
      <c r="C256" s="182" t="s">
        <v>481</v>
      </c>
      <c r="D256" s="174" t="s">
        <v>158</v>
      </c>
      <c r="E256" s="175">
        <v>787.82</v>
      </c>
      <c r="F256" s="176"/>
      <c r="G256" s="177">
        <f>ROUND(E256*F256,2)</f>
        <v>0</v>
      </c>
      <c r="H256" s="176"/>
      <c r="I256" s="177">
        <f>ROUND(E256*H256,2)</f>
        <v>0</v>
      </c>
      <c r="J256" s="176"/>
      <c r="K256" s="177">
        <f>ROUND(E256*J256,2)</f>
        <v>0</v>
      </c>
      <c r="L256" s="177">
        <v>21</v>
      </c>
      <c r="M256" s="177">
        <f>G256*(1+L256/100)</f>
        <v>0</v>
      </c>
      <c r="N256" s="177">
        <v>8.1970000000000001E-2</v>
      </c>
      <c r="O256" s="177">
        <f>ROUND(E256*N256,2)</f>
        <v>64.58</v>
      </c>
      <c r="P256" s="177">
        <v>0</v>
      </c>
      <c r="Q256" s="177">
        <f>ROUND(E256*P256,2)</f>
        <v>0</v>
      </c>
      <c r="R256" s="177" t="s">
        <v>331</v>
      </c>
      <c r="S256" s="177" t="s">
        <v>160</v>
      </c>
      <c r="T256" s="178" t="s">
        <v>161</v>
      </c>
      <c r="U256" s="162">
        <v>0</v>
      </c>
      <c r="V256" s="162">
        <f>ROUND(E256*U256,2)</f>
        <v>0</v>
      </c>
      <c r="W256" s="162"/>
      <c r="X256" s="162" t="s">
        <v>332</v>
      </c>
      <c r="Y256" s="153"/>
      <c r="Z256" s="153"/>
      <c r="AA256" s="153"/>
      <c r="AB256" s="153"/>
      <c r="AC256" s="153"/>
      <c r="AD256" s="153"/>
      <c r="AE256" s="153"/>
      <c r="AF256" s="153"/>
      <c r="AG256" s="153" t="s">
        <v>333</v>
      </c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</row>
    <row r="257" spans="1:60" outlineLevel="1" x14ac:dyDescent="0.2">
      <c r="A257" s="160"/>
      <c r="B257" s="161"/>
      <c r="C257" s="183" t="s">
        <v>482</v>
      </c>
      <c r="D257" s="163"/>
      <c r="E257" s="164">
        <v>997.7</v>
      </c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53"/>
      <c r="Z257" s="153"/>
      <c r="AA257" s="153"/>
      <c r="AB257" s="153"/>
      <c r="AC257" s="153"/>
      <c r="AD257" s="153"/>
      <c r="AE257" s="153"/>
      <c r="AF257" s="153"/>
      <c r="AG257" s="153" t="s">
        <v>178</v>
      </c>
      <c r="AH257" s="153">
        <v>0</v>
      </c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</row>
    <row r="258" spans="1:60" outlineLevel="1" x14ac:dyDescent="0.2">
      <c r="A258" s="160"/>
      <c r="B258" s="161"/>
      <c r="C258" s="183" t="s">
        <v>483</v>
      </c>
      <c r="D258" s="163"/>
      <c r="E258" s="164">
        <v>-143.88</v>
      </c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53"/>
      <c r="Z258" s="153"/>
      <c r="AA258" s="153"/>
      <c r="AB258" s="153"/>
      <c r="AC258" s="153"/>
      <c r="AD258" s="153"/>
      <c r="AE258" s="153"/>
      <c r="AF258" s="153"/>
      <c r="AG258" s="153" t="s">
        <v>178</v>
      </c>
      <c r="AH258" s="153">
        <v>5</v>
      </c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</row>
    <row r="259" spans="1:60" outlineLevel="1" x14ac:dyDescent="0.2">
      <c r="A259" s="160"/>
      <c r="B259" s="161"/>
      <c r="C259" s="183" t="s">
        <v>484</v>
      </c>
      <c r="D259" s="163"/>
      <c r="E259" s="164">
        <v>-33</v>
      </c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53"/>
      <c r="Z259" s="153"/>
      <c r="AA259" s="153"/>
      <c r="AB259" s="153"/>
      <c r="AC259" s="153"/>
      <c r="AD259" s="153"/>
      <c r="AE259" s="153"/>
      <c r="AF259" s="153"/>
      <c r="AG259" s="153" t="s">
        <v>178</v>
      </c>
      <c r="AH259" s="153">
        <v>5</v>
      </c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</row>
    <row r="260" spans="1:60" outlineLevel="1" x14ac:dyDescent="0.2">
      <c r="A260" s="160"/>
      <c r="B260" s="161"/>
      <c r="C260" s="183" t="s">
        <v>485</v>
      </c>
      <c r="D260" s="163"/>
      <c r="E260" s="164">
        <v>-33</v>
      </c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53"/>
      <c r="Z260" s="153"/>
      <c r="AA260" s="153"/>
      <c r="AB260" s="153"/>
      <c r="AC260" s="153"/>
      <c r="AD260" s="153"/>
      <c r="AE260" s="153"/>
      <c r="AF260" s="153"/>
      <c r="AG260" s="153" t="s">
        <v>178</v>
      </c>
      <c r="AH260" s="153">
        <v>5</v>
      </c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</row>
    <row r="261" spans="1:60" outlineLevel="1" x14ac:dyDescent="0.2">
      <c r="A261" s="160"/>
      <c r="B261" s="161"/>
      <c r="C261" s="244"/>
      <c r="D261" s="245"/>
      <c r="E261" s="245"/>
      <c r="F261" s="245"/>
      <c r="G261" s="245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53"/>
      <c r="Z261" s="153"/>
      <c r="AA261" s="153"/>
      <c r="AB261" s="153"/>
      <c r="AC261" s="153"/>
      <c r="AD261" s="153"/>
      <c r="AE261" s="153"/>
      <c r="AF261" s="153"/>
      <c r="AG261" s="153" t="s">
        <v>166</v>
      </c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</row>
    <row r="262" spans="1:60" ht="22.5" outlineLevel="1" x14ac:dyDescent="0.2">
      <c r="A262" s="172">
        <v>69</v>
      </c>
      <c r="B262" s="173" t="s">
        <v>486</v>
      </c>
      <c r="C262" s="182" t="s">
        <v>487</v>
      </c>
      <c r="D262" s="174" t="s">
        <v>158</v>
      </c>
      <c r="E262" s="175">
        <v>143.88</v>
      </c>
      <c r="F262" s="176"/>
      <c r="G262" s="177">
        <f>ROUND(E262*F262,2)</f>
        <v>0</v>
      </c>
      <c r="H262" s="176"/>
      <c r="I262" s="177">
        <f>ROUND(E262*H262,2)</f>
        <v>0</v>
      </c>
      <c r="J262" s="176"/>
      <c r="K262" s="177">
        <f>ROUND(E262*J262,2)</f>
        <v>0</v>
      </c>
      <c r="L262" s="177">
        <v>21</v>
      </c>
      <c r="M262" s="177">
        <f>G262*(1+L262/100)</f>
        <v>0</v>
      </c>
      <c r="N262" s="177">
        <v>4.2099999999999999E-2</v>
      </c>
      <c r="O262" s="177">
        <f>ROUND(E262*N262,2)</f>
        <v>6.06</v>
      </c>
      <c r="P262" s="177">
        <v>0</v>
      </c>
      <c r="Q262" s="177">
        <f>ROUND(E262*P262,2)</f>
        <v>0</v>
      </c>
      <c r="R262" s="177" t="s">
        <v>331</v>
      </c>
      <c r="S262" s="177" t="s">
        <v>160</v>
      </c>
      <c r="T262" s="178" t="s">
        <v>161</v>
      </c>
      <c r="U262" s="162">
        <v>0</v>
      </c>
      <c r="V262" s="162">
        <f>ROUND(E262*U262,2)</f>
        <v>0</v>
      </c>
      <c r="W262" s="162"/>
      <c r="X262" s="162" t="s">
        <v>332</v>
      </c>
      <c r="Y262" s="153"/>
      <c r="Z262" s="153"/>
      <c r="AA262" s="153"/>
      <c r="AB262" s="153"/>
      <c r="AC262" s="153"/>
      <c r="AD262" s="153"/>
      <c r="AE262" s="153"/>
      <c r="AF262" s="153"/>
      <c r="AG262" s="153" t="s">
        <v>333</v>
      </c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</row>
    <row r="263" spans="1:60" outlineLevel="1" x14ac:dyDescent="0.2">
      <c r="A263" s="160"/>
      <c r="B263" s="161"/>
      <c r="C263" s="183" t="s">
        <v>488</v>
      </c>
      <c r="D263" s="163"/>
      <c r="E263" s="164">
        <v>143.88</v>
      </c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53"/>
      <c r="Z263" s="153"/>
      <c r="AA263" s="153"/>
      <c r="AB263" s="153"/>
      <c r="AC263" s="153"/>
      <c r="AD263" s="153"/>
      <c r="AE263" s="153"/>
      <c r="AF263" s="153"/>
      <c r="AG263" s="153" t="s">
        <v>178</v>
      </c>
      <c r="AH263" s="153">
        <v>0</v>
      </c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</row>
    <row r="264" spans="1:60" outlineLevel="1" x14ac:dyDescent="0.2">
      <c r="A264" s="160"/>
      <c r="B264" s="161"/>
      <c r="C264" s="244"/>
      <c r="D264" s="245"/>
      <c r="E264" s="245"/>
      <c r="F264" s="245"/>
      <c r="G264" s="245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53"/>
      <c r="Z264" s="153"/>
      <c r="AA264" s="153"/>
      <c r="AB264" s="153"/>
      <c r="AC264" s="153"/>
      <c r="AD264" s="153"/>
      <c r="AE264" s="153"/>
      <c r="AF264" s="153"/>
      <c r="AG264" s="153" t="s">
        <v>166</v>
      </c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</row>
    <row r="265" spans="1:60" ht="22.5" outlineLevel="1" x14ac:dyDescent="0.2">
      <c r="A265" s="172">
        <v>70</v>
      </c>
      <c r="B265" s="173" t="s">
        <v>489</v>
      </c>
      <c r="C265" s="182" t="s">
        <v>490</v>
      </c>
      <c r="D265" s="174" t="s">
        <v>158</v>
      </c>
      <c r="E265" s="175">
        <v>33</v>
      </c>
      <c r="F265" s="176"/>
      <c r="G265" s="177">
        <f>ROUND(E265*F265,2)</f>
        <v>0</v>
      </c>
      <c r="H265" s="176"/>
      <c r="I265" s="177">
        <f>ROUND(E265*H265,2)</f>
        <v>0</v>
      </c>
      <c r="J265" s="176"/>
      <c r="K265" s="177">
        <f>ROUND(E265*J265,2)</f>
        <v>0</v>
      </c>
      <c r="L265" s="177">
        <v>21</v>
      </c>
      <c r="M265" s="177">
        <f>G265*(1+L265/100)</f>
        <v>0</v>
      </c>
      <c r="N265" s="177">
        <v>5.6099999999999997E-2</v>
      </c>
      <c r="O265" s="177">
        <f>ROUND(E265*N265,2)</f>
        <v>1.85</v>
      </c>
      <c r="P265" s="177">
        <v>0</v>
      </c>
      <c r="Q265" s="177">
        <f>ROUND(E265*P265,2)</f>
        <v>0</v>
      </c>
      <c r="R265" s="177" t="s">
        <v>331</v>
      </c>
      <c r="S265" s="177" t="s">
        <v>160</v>
      </c>
      <c r="T265" s="178" t="s">
        <v>161</v>
      </c>
      <c r="U265" s="162">
        <v>0</v>
      </c>
      <c r="V265" s="162">
        <f>ROUND(E265*U265,2)</f>
        <v>0</v>
      </c>
      <c r="W265" s="162"/>
      <c r="X265" s="162" t="s">
        <v>332</v>
      </c>
      <c r="Y265" s="153"/>
      <c r="Z265" s="153"/>
      <c r="AA265" s="153"/>
      <c r="AB265" s="153"/>
      <c r="AC265" s="153"/>
      <c r="AD265" s="153"/>
      <c r="AE265" s="153"/>
      <c r="AF265" s="153"/>
      <c r="AG265" s="153" t="s">
        <v>333</v>
      </c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</row>
    <row r="266" spans="1:60" outlineLevel="1" x14ac:dyDescent="0.2">
      <c r="A266" s="160"/>
      <c r="B266" s="161"/>
      <c r="C266" s="183" t="s">
        <v>491</v>
      </c>
      <c r="D266" s="163"/>
      <c r="E266" s="164">
        <v>33</v>
      </c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53"/>
      <c r="Z266" s="153"/>
      <c r="AA266" s="153"/>
      <c r="AB266" s="153"/>
      <c r="AC266" s="153"/>
      <c r="AD266" s="153"/>
      <c r="AE266" s="153"/>
      <c r="AF266" s="153"/>
      <c r="AG266" s="153" t="s">
        <v>178</v>
      </c>
      <c r="AH266" s="153">
        <v>0</v>
      </c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</row>
    <row r="267" spans="1:60" outlineLevel="1" x14ac:dyDescent="0.2">
      <c r="A267" s="160"/>
      <c r="B267" s="161"/>
      <c r="C267" s="244"/>
      <c r="D267" s="245"/>
      <c r="E267" s="245"/>
      <c r="F267" s="245"/>
      <c r="G267" s="245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53"/>
      <c r="Z267" s="153"/>
      <c r="AA267" s="153"/>
      <c r="AB267" s="153"/>
      <c r="AC267" s="153"/>
      <c r="AD267" s="153"/>
      <c r="AE267" s="153"/>
      <c r="AF267" s="153"/>
      <c r="AG267" s="153" t="s">
        <v>166</v>
      </c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</row>
    <row r="268" spans="1:60" ht="22.5" outlineLevel="1" x14ac:dyDescent="0.2">
      <c r="A268" s="172">
        <v>71</v>
      </c>
      <c r="B268" s="173" t="s">
        <v>492</v>
      </c>
      <c r="C268" s="182" t="s">
        <v>493</v>
      </c>
      <c r="D268" s="174" t="s">
        <v>158</v>
      </c>
      <c r="E268" s="175">
        <v>33</v>
      </c>
      <c r="F268" s="176"/>
      <c r="G268" s="177">
        <f>ROUND(E268*F268,2)</f>
        <v>0</v>
      </c>
      <c r="H268" s="176"/>
      <c r="I268" s="177">
        <f>ROUND(E268*H268,2)</f>
        <v>0</v>
      </c>
      <c r="J268" s="176"/>
      <c r="K268" s="177">
        <f>ROUND(E268*J268,2)</f>
        <v>0</v>
      </c>
      <c r="L268" s="177">
        <v>21</v>
      </c>
      <c r="M268" s="177">
        <f>G268*(1+L268/100)</f>
        <v>0</v>
      </c>
      <c r="N268" s="177">
        <v>5.6099999999999997E-2</v>
      </c>
      <c r="O268" s="177">
        <f>ROUND(E268*N268,2)</f>
        <v>1.85</v>
      </c>
      <c r="P268" s="177">
        <v>0</v>
      </c>
      <c r="Q268" s="177">
        <f>ROUND(E268*P268,2)</f>
        <v>0</v>
      </c>
      <c r="R268" s="177" t="s">
        <v>331</v>
      </c>
      <c r="S268" s="177" t="s">
        <v>160</v>
      </c>
      <c r="T268" s="178" t="s">
        <v>161</v>
      </c>
      <c r="U268" s="162">
        <v>0</v>
      </c>
      <c r="V268" s="162">
        <f>ROUND(E268*U268,2)</f>
        <v>0</v>
      </c>
      <c r="W268" s="162"/>
      <c r="X268" s="162" t="s">
        <v>332</v>
      </c>
      <c r="Y268" s="153"/>
      <c r="Z268" s="153"/>
      <c r="AA268" s="153"/>
      <c r="AB268" s="153"/>
      <c r="AC268" s="153"/>
      <c r="AD268" s="153"/>
      <c r="AE268" s="153"/>
      <c r="AF268" s="153"/>
      <c r="AG268" s="153" t="s">
        <v>333</v>
      </c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</row>
    <row r="269" spans="1:60" outlineLevel="1" x14ac:dyDescent="0.2">
      <c r="A269" s="160"/>
      <c r="B269" s="161"/>
      <c r="C269" s="183" t="s">
        <v>491</v>
      </c>
      <c r="D269" s="163"/>
      <c r="E269" s="164">
        <v>33</v>
      </c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53"/>
      <c r="Z269" s="153"/>
      <c r="AA269" s="153"/>
      <c r="AB269" s="153"/>
      <c r="AC269" s="153"/>
      <c r="AD269" s="153"/>
      <c r="AE269" s="153"/>
      <c r="AF269" s="153"/>
      <c r="AG269" s="153" t="s">
        <v>178</v>
      </c>
      <c r="AH269" s="153">
        <v>0</v>
      </c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</row>
    <row r="270" spans="1:60" outlineLevel="1" x14ac:dyDescent="0.2">
      <c r="A270" s="160"/>
      <c r="B270" s="161"/>
      <c r="C270" s="244"/>
      <c r="D270" s="245"/>
      <c r="E270" s="245"/>
      <c r="F270" s="245"/>
      <c r="G270" s="245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53"/>
      <c r="Z270" s="153"/>
      <c r="AA270" s="153"/>
      <c r="AB270" s="153"/>
      <c r="AC270" s="153"/>
      <c r="AD270" s="153"/>
      <c r="AE270" s="153"/>
      <c r="AF270" s="153"/>
      <c r="AG270" s="153" t="s">
        <v>166</v>
      </c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</row>
    <row r="271" spans="1:60" x14ac:dyDescent="0.2">
      <c r="A271" s="166" t="s">
        <v>154</v>
      </c>
      <c r="B271" s="167" t="s">
        <v>116</v>
      </c>
      <c r="C271" s="181" t="s">
        <v>117</v>
      </c>
      <c r="D271" s="168"/>
      <c r="E271" s="169"/>
      <c r="F271" s="170"/>
      <c r="G271" s="170">
        <f>SUMIF(AG272:AG274,"&lt;&gt;NOR",G272:G274)</f>
        <v>0</v>
      </c>
      <c r="H271" s="170"/>
      <c r="I271" s="170">
        <f>SUM(I272:I274)</f>
        <v>0</v>
      </c>
      <c r="J271" s="170"/>
      <c r="K271" s="170">
        <f>SUM(K272:K274)</f>
        <v>0</v>
      </c>
      <c r="L271" s="170"/>
      <c r="M271" s="170">
        <f>SUM(M272:M274)</f>
        <v>0</v>
      </c>
      <c r="N271" s="170"/>
      <c r="O271" s="170">
        <f>SUM(O272:O274)</f>
        <v>0</v>
      </c>
      <c r="P271" s="170"/>
      <c r="Q271" s="170">
        <f>SUM(Q272:Q274)</f>
        <v>0</v>
      </c>
      <c r="R271" s="170"/>
      <c r="S271" s="170"/>
      <c r="T271" s="171"/>
      <c r="U271" s="165"/>
      <c r="V271" s="165">
        <f>SUM(V272:V274)</f>
        <v>144.34</v>
      </c>
      <c r="W271" s="165"/>
      <c r="X271" s="165"/>
      <c r="AG271" t="s">
        <v>155</v>
      </c>
    </row>
    <row r="272" spans="1:60" outlineLevel="1" x14ac:dyDescent="0.2">
      <c r="A272" s="172">
        <v>72</v>
      </c>
      <c r="B272" s="173" t="s">
        <v>494</v>
      </c>
      <c r="C272" s="182" t="s">
        <v>495</v>
      </c>
      <c r="D272" s="174" t="s">
        <v>230</v>
      </c>
      <c r="E272" s="175">
        <v>9021.5364200000004</v>
      </c>
      <c r="F272" s="176"/>
      <c r="G272" s="177">
        <f>ROUND(E272*F272,2)</f>
        <v>0</v>
      </c>
      <c r="H272" s="176"/>
      <c r="I272" s="177">
        <f>ROUND(E272*H272,2)</f>
        <v>0</v>
      </c>
      <c r="J272" s="176"/>
      <c r="K272" s="177">
        <f>ROUND(E272*J272,2)</f>
        <v>0</v>
      </c>
      <c r="L272" s="177">
        <v>21</v>
      </c>
      <c r="M272" s="177">
        <f>G272*(1+L272/100)</f>
        <v>0</v>
      </c>
      <c r="N272" s="177">
        <v>0</v>
      </c>
      <c r="O272" s="177">
        <f>ROUND(E272*N272,2)</f>
        <v>0</v>
      </c>
      <c r="P272" s="177">
        <v>0</v>
      </c>
      <c r="Q272" s="177">
        <f>ROUND(E272*P272,2)</f>
        <v>0</v>
      </c>
      <c r="R272" s="177" t="s">
        <v>247</v>
      </c>
      <c r="S272" s="177" t="s">
        <v>160</v>
      </c>
      <c r="T272" s="178" t="s">
        <v>161</v>
      </c>
      <c r="U272" s="162">
        <v>1.6E-2</v>
      </c>
      <c r="V272" s="162">
        <f>ROUND(E272*U272,2)</f>
        <v>144.34</v>
      </c>
      <c r="W272" s="162"/>
      <c r="X272" s="162" t="s">
        <v>262</v>
      </c>
      <c r="Y272" s="153"/>
      <c r="Z272" s="153"/>
      <c r="AA272" s="153"/>
      <c r="AB272" s="153"/>
      <c r="AC272" s="153"/>
      <c r="AD272" s="153"/>
      <c r="AE272" s="153"/>
      <c r="AF272" s="153"/>
      <c r="AG272" s="153" t="s">
        <v>263</v>
      </c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</row>
    <row r="273" spans="1:60" outlineLevel="1" x14ac:dyDescent="0.2">
      <c r="A273" s="160"/>
      <c r="B273" s="161"/>
      <c r="C273" s="242" t="s">
        <v>264</v>
      </c>
      <c r="D273" s="243"/>
      <c r="E273" s="243"/>
      <c r="F273" s="243"/>
      <c r="G273" s="243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53"/>
      <c r="Z273" s="153"/>
      <c r="AA273" s="153"/>
      <c r="AB273" s="153"/>
      <c r="AC273" s="153"/>
      <c r="AD273" s="153"/>
      <c r="AE273" s="153"/>
      <c r="AF273" s="153"/>
      <c r="AG273" s="153" t="s">
        <v>165</v>
      </c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</row>
    <row r="274" spans="1:60" outlineLevel="1" x14ac:dyDescent="0.2">
      <c r="A274" s="160"/>
      <c r="B274" s="161"/>
      <c r="C274" s="244"/>
      <c r="D274" s="245"/>
      <c r="E274" s="245"/>
      <c r="F274" s="245"/>
      <c r="G274" s="245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53"/>
      <c r="Z274" s="153"/>
      <c r="AA274" s="153"/>
      <c r="AB274" s="153"/>
      <c r="AC274" s="153"/>
      <c r="AD274" s="153"/>
      <c r="AE274" s="153"/>
      <c r="AF274" s="153"/>
      <c r="AG274" s="153" t="s">
        <v>166</v>
      </c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</row>
    <row r="275" spans="1:60" x14ac:dyDescent="0.2">
      <c r="A275" s="3"/>
      <c r="B275" s="4"/>
      <c r="C275" s="184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AE275">
        <v>15</v>
      </c>
      <c r="AF275">
        <v>21</v>
      </c>
      <c r="AG275" t="s">
        <v>141</v>
      </c>
    </row>
    <row r="276" spans="1:60" x14ac:dyDescent="0.2">
      <c r="A276" s="156"/>
      <c r="B276" s="157" t="s">
        <v>29</v>
      </c>
      <c r="C276" s="185"/>
      <c r="D276" s="158"/>
      <c r="E276" s="159"/>
      <c r="F276" s="159"/>
      <c r="G276" s="180">
        <f>G8+G102+G105+G123+G128+G133+G196+G222+G271</f>
        <v>0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AE276">
        <f>SUMIF(L7:L274,AE275,G7:G274)</f>
        <v>0</v>
      </c>
      <c r="AF276">
        <f>SUMIF(L7:L274,AF275,G7:G274)</f>
        <v>0</v>
      </c>
      <c r="AG276" t="s">
        <v>265</v>
      </c>
    </row>
    <row r="277" spans="1:60" x14ac:dyDescent="0.2">
      <c r="C277" s="186"/>
      <c r="D277" s="10"/>
      <c r="AG277" t="s">
        <v>266</v>
      </c>
    </row>
    <row r="278" spans="1:60" x14ac:dyDescent="0.2">
      <c r="D278" s="10"/>
    </row>
    <row r="279" spans="1:60" x14ac:dyDescent="0.2">
      <c r="D279" s="10"/>
    </row>
    <row r="280" spans="1:60" x14ac:dyDescent="0.2">
      <c r="D280" s="10"/>
    </row>
    <row r="281" spans="1:60" x14ac:dyDescent="0.2">
      <c r="D281" s="10"/>
    </row>
    <row r="282" spans="1:60" x14ac:dyDescent="0.2">
      <c r="D282" s="10"/>
    </row>
    <row r="283" spans="1:60" x14ac:dyDescent="0.2">
      <c r="D283" s="10"/>
    </row>
    <row r="284" spans="1:60" x14ac:dyDescent="0.2">
      <c r="D284" s="10"/>
    </row>
    <row r="285" spans="1:60" x14ac:dyDescent="0.2">
      <c r="D285" s="10"/>
    </row>
    <row r="286" spans="1:60" x14ac:dyDescent="0.2">
      <c r="D286" s="10"/>
    </row>
    <row r="287" spans="1:60" x14ac:dyDescent="0.2">
      <c r="D287" s="10"/>
    </row>
    <row r="288" spans="1:60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109">
    <mergeCell ref="C16:G16"/>
    <mergeCell ref="C18:G18"/>
    <mergeCell ref="C20:G20"/>
    <mergeCell ref="C22:G22"/>
    <mergeCell ref="C24:G24"/>
    <mergeCell ref="C26:G26"/>
    <mergeCell ref="A1:G1"/>
    <mergeCell ref="C2:G2"/>
    <mergeCell ref="C3:G3"/>
    <mergeCell ref="C4:G4"/>
    <mergeCell ref="C10:G10"/>
    <mergeCell ref="C14:G14"/>
    <mergeCell ref="C45:G45"/>
    <mergeCell ref="C47:G47"/>
    <mergeCell ref="C49:G49"/>
    <mergeCell ref="C50:G50"/>
    <mergeCell ref="C55:G55"/>
    <mergeCell ref="C58:G58"/>
    <mergeCell ref="C28:G28"/>
    <mergeCell ref="C31:G31"/>
    <mergeCell ref="C33:G33"/>
    <mergeCell ref="C35:G35"/>
    <mergeCell ref="C37:G37"/>
    <mergeCell ref="C43:G43"/>
    <mergeCell ref="C71:G71"/>
    <mergeCell ref="C73:G73"/>
    <mergeCell ref="C74:G74"/>
    <mergeCell ref="C76:G76"/>
    <mergeCell ref="C78:G78"/>
    <mergeCell ref="C80:G80"/>
    <mergeCell ref="C60:G60"/>
    <mergeCell ref="C63:G63"/>
    <mergeCell ref="C65:G65"/>
    <mergeCell ref="C67:G67"/>
    <mergeCell ref="C69:G69"/>
    <mergeCell ref="C70:G70"/>
    <mergeCell ref="C99:G99"/>
    <mergeCell ref="C101:G101"/>
    <mergeCell ref="C104:G104"/>
    <mergeCell ref="C107:G107"/>
    <mergeCell ref="C110:G110"/>
    <mergeCell ref="C112:G112"/>
    <mergeCell ref="C82:G82"/>
    <mergeCell ref="C85:G85"/>
    <mergeCell ref="C88:G88"/>
    <mergeCell ref="C91:G91"/>
    <mergeCell ref="C94:G94"/>
    <mergeCell ref="C97:G97"/>
    <mergeCell ref="C132:G132"/>
    <mergeCell ref="C136:G136"/>
    <mergeCell ref="C139:G139"/>
    <mergeCell ref="C145:G145"/>
    <mergeCell ref="C147:G147"/>
    <mergeCell ref="C149:G149"/>
    <mergeCell ref="C115:G115"/>
    <mergeCell ref="C119:G119"/>
    <mergeCell ref="C122:G122"/>
    <mergeCell ref="C125:G125"/>
    <mergeCell ref="C127:G127"/>
    <mergeCell ref="C130:G130"/>
    <mergeCell ref="C166:G166"/>
    <mergeCell ref="C168:G168"/>
    <mergeCell ref="C171:G171"/>
    <mergeCell ref="C173:G173"/>
    <mergeCell ref="C177:G177"/>
    <mergeCell ref="C179:G179"/>
    <mergeCell ref="C151:G151"/>
    <mergeCell ref="C154:G154"/>
    <mergeCell ref="C156:G156"/>
    <mergeCell ref="C158:G158"/>
    <mergeCell ref="C160:G160"/>
    <mergeCell ref="C163:G163"/>
    <mergeCell ref="C199:G199"/>
    <mergeCell ref="C201:G201"/>
    <mergeCell ref="C203:G203"/>
    <mergeCell ref="C206:G206"/>
    <mergeCell ref="C209:G209"/>
    <mergeCell ref="C212:G212"/>
    <mergeCell ref="C181:G181"/>
    <mergeCell ref="C185:G185"/>
    <mergeCell ref="C188:G188"/>
    <mergeCell ref="C191:G191"/>
    <mergeCell ref="C195:G195"/>
    <mergeCell ref="C198:G198"/>
    <mergeCell ref="C230:G230"/>
    <mergeCell ref="C232:G232"/>
    <mergeCell ref="C235:G235"/>
    <mergeCell ref="C237:G237"/>
    <mergeCell ref="C238:G238"/>
    <mergeCell ref="C240:G240"/>
    <mergeCell ref="C215:G215"/>
    <mergeCell ref="C218:G218"/>
    <mergeCell ref="C221:G221"/>
    <mergeCell ref="C224:G224"/>
    <mergeCell ref="C226:G226"/>
    <mergeCell ref="C228:G228"/>
    <mergeCell ref="C274:G274"/>
    <mergeCell ref="C255:G255"/>
    <mergeCell ref="C261:G261"/>
    <mergeCell ref="C264:G264"/>
    <mergeCell ref="C267:G267"/>
    <mergeCell ref="C270:G270"/>
    <mergeCell ref="C273:G273"/>
    <mergeCell ref="C241:G241"/>
    <mergeCell ref="C243:G243"/>
    <mergeCell ref="C246:G246"/>
    <mergeCell ref="C248:G248"/>
    <mergeCell ref="C250:G250"/>
    <mergeCell ref="C252:G25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61</v>
      </c>
      <c r="C3" s="253" t="s">
        <v>62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63</v>
      </c>
      <c r="C4" s="256" t="s">
        <v>64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SUMIF(AG9:AG95,"&lt;&gt;NOR",G9:G95)</f>
        <v>0</v>
      </c>
      <c r="H8" s="170"/>
      <c r="I8" s="170">
        <f>SUM(I9:I95)</f>
        <v>0</v>
      </c>
      <c r="J8" s="170"/>
      <c r="K8" s="170">
        <f>SUM(K9:K95)</f>
        <v>0</v>
      </c>
      <c r="L8" s="170"/>
      <c r="M8" s="170">
        <f>SUM(M9:M95)</f>
        <v>0</v>
      </c>
      <c r="N8" s="170"/>
      <c r="O8" s="170">
        <f>SUM(O9:O95)</f>
        <v>272.81</v>
      </c>
      <c r="P8" s="170"/>
      <c r="Q8" s="170">
        <f>SUM(Q9:Q95)</f>
        <v>0</v>
      </c>
      <c r="R8" s="170"/>
      <c r="S8" s="170"/>
      <c r="T8" s="171"/>
      <c r="U8" s="165"/>
      <c r="V8" s="165">
        <f>SUM(V9:V95)</f>
        <v>1374.0500000000002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496</v>
      </c>
      <c r="C9" s="182" t="s">
        <v>497</v>
      </c>
      <c r="D9" s="174" t="s">
        <v>189</v>
      </c>
      <c r="E9" s="175">
        <v>54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0.12</v>
      </c>
      <c r="V9" s="162">
        <f>ROUND(E9*U9,2)</f>
        <v>6.48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60"/>
      <c r="B10" s="161"/>
      <c r="C10" s="242" t="s">
        <v>274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498</v>
      </c>
      <c r="D11" s="163"/>
      <c r="E11" s="164">
        <v>54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4"/>
      <c r="D12" s="245"/>
      <c r="E12" s="245"/>
      <c r="F12" s="245"/>
      <c r="G12" s="245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2">
        <v>2</v>
      </c>
      <c r="B13" s="173" t="s">
        <v>276</v>
      </c>
      <c r="C13" s="182" t="s">
        <v>277</v>
      </c>
      <c r="D13" s="174" t="s">
        <v>189</v>
      </c>
      <c r="E13" s="175">
        <v>54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159</v>
      </c>
      <c r="S13" s="177" t="s">
        <v>160</v>
      </c>
      <c r="T13" s="178" t="s">
        <v>161</v>
      </c>
      <c r="U13" s="162">
        <v>4.3099999999999999E-2</v>
      </c>
      <c r="V13" s="162">
        <f>ROUND(E13*U13,2)</f>
        <v>2.33</v>
      </c>
      <c r="W13" s="162"/>
      <c r="X13" s="162" t="s">
        <v>162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33.75" outlineLevel="1" x14ac:dyDescent="0.2">
      <c r="A14" s="160"/>
      <c r="B14" s="161"/>
      <c r="C14" s="242" t="s">
        <v>274</v>
      </c>
      <c r="D14" s="243"/>
      <c r="E14" s="243"/>
      <c r="F14" s="243"/>
      <c r="G14" s="243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165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79" t="str">
        <f>C14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499</v>
      </c>
      <c r="D15" s="163"/>
      <c r="E15" s="164">
        <v>54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5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4"/>
      <c r="D16" s="245"/>
      <c r="E16" s="245"/>
      <c r="F16" s="245"/>
      <c r="G16" s="245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2">
        <v>3</v>
      </c>
      <c r="B17" s="173" t="s">
        <v>500</v>
      </c>
      <c r="C17" s="182" t="s">
        <v>501</v>
      </c>
      <c r="D17" s="174" t="s">
        <v>189</v>
      </c>
      <c r="E17" s="175">
        <v>609.26239999999996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 t="s">
        <v>159</v>
      </c>
      <c r="S17" s="177" t="s">
        <v>160</v>
      </c>
      <c r="T17" s="178" t="s">
        <v>161</v>
      </c>
      <c r="U17" s="162">
        <v>0.16</v>
      </c>
      <c r="V17" s="162">
        <f>ROUND(E17*U17,2)</f>
        <v>97.48</v>
      </c>
      <c r="W17" s="162"/>
      <c r="X17" s="162" t="s">
        <v>162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163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33.75" outlineLevel="1" x14ac:dyDescent="0.2">
      <c r="A18" s="160"/>
      <c r="B18" s="161"/>
      <c r="C18" s="242" t="s">
        <v>502</v>
      </c>
      <c r="D18" s="243"/>
      <c r="E18" s="243"/>
      <c r="F18" s="243"/>
      <c r="G18" s="243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165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79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153"/>
      <c r="BC18" s="153"/>
      <c r="BD18" s="153"/>
      <c r="BE18" s="153"/>
      <c r="BF18" s="153"/>
      <c r="BG18" s="153"/>
      <c r="BH18" s="153"/>
    </row>
    <row r="19" spans="1:60" ht="33.75" outlineLevel="1" x14ac:dyDescent="0.2">
      <c r="A19" s="160"/>
      <c r="B19" s="161"/>
      <c r="C19" s="183" t="s">
        <v>503</v>
      </c>
      <c r="D19" s="163"/>
      <c r="E19" s="164">
        <v>364.37200000000001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45" outlineLevel="1" x14ac:dyDescent="0.2">
      <c r="A20" s="160"/>
      <c r="B20" s="161"/>
      <c r="C20" s="183" t="s">
        <v>504</v>
      </c>
      <c r="D20" s="163"/>
      <c r="E20" s="164">
        <v>108.896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45" outlineLevel="1" x14ac:dyDescent="0.2">
      <c r="A21" s="160"/>
      <c r="B21" s="161"/>
      <c r="C21" s="183" t="s">
        <v>505</v>
      </c>
      <c r="D21" s="163"/>
      <c r="E21" s="164">
        <v>77.408000000000001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33.75" outlineLevel="1" x14ac:dyDescent="0.2">
      <c r="A22" s="160"/>
      <c r="B22" s="161"/>
      <c r="C22" s="183" t="s">
        <v>506</v>
      </c>
      <c r="D22" s="163"/>
      <c r="E22" s="164">
        <v>58.586399999999998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178</v>
      </c>
      <c r="AH22" s="153">
        <v>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244"/>
      <c r="D23" s="245"/>
      <c r="E23" s="245"/>
      <c r="F23" s="245"/>
      <c r="G23" s="245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166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72">
        <v>4</v>
      </c>
      <c r="B24" s="173" t="s">
        <v>507</v>
      </c>
      <c r="C24" s="182" t="s">
        <v>508</v>
      </c>
      <c r="D24" s="174" t="s">
        <v>189</v>
      </c>
      <c r="E24" s="175">
        <v>609.26239999999996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7">
        <v>0</v>
      </c>
      <c r="O24" s="177">
        <f>ROUND(E24*N24,2)</f>
        <v>0</v>
      </c>
      <c r="P24" s="177">
        <v>0</v>
      </c>
      <c r="Q24" s="177">
        <f>ROUND(E24*P24,2)</f>
        <v>0</v>
      </c>
      <c r="R24" s="177" t="s">
        <v>159</v>
      </c>
      <c r="S24" s="177" t="s">
        <v>160</v>
      </c>
      <c r="T24" s="178" t="s">
        <v>161</v>
      </c>
      <c r="U24" s="162">
        <v>8.4000000000000005E-2</v>
      </c>
      <c r="V24" s="162">
        <f>ROUND(E24*U24,2)</f>
        <v>51.18</v>
      </c>
      <c r="W24" s="162"/>
      <c r="X24" s="162" t="s">
        <v>162</v>
      </c>
      <c r="Y24" s="153"/>
      <c r="Z24" s="153"/>
      <c r="AA24" s="153"/>
      <c r="AB24" s="153"/>
      <c r="AC24" s="153"/>
      <c r="AD24" s="153"/>
      <c r="AE24" s="153"/>
      <c r="AF24" s="153"/>
      <c r="AG24" s="153" t="s">
        <v>163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33.75" outlineLevel="1" x14ac:dyDescent="0.2">
      <c r="A25" s="160"/>
      <c r="B25" s="161"/>
      <c r="C25" s="242" t="s">
        <v>502</v>
      </c>
      <c r="D25" s="243"/>
      <c r="E25" s="243"/>
      <c r="F25" s="243"/>
      <c r="G25" s="243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165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79" t="str">
        <f>C25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183" t="s">
        <v>509</v>
      </c>
      <c r="D26" s="163"/>
      <c r="E26" s="164">
        <v>609.26239999999996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178</v>
      </c>
      <c r="AH26" s="153">
        <v>5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244"/>
      <c r="D27" s="245"/>
      <c r="E27" s="245"/>
      <c r="F27" s="245"/>
      <c r="G27" s="245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166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72">
        <v>5</v>
      </c>
      <c r="B28" s="173" t="s">
        <v>510</v>
      </c>
      <c r="C28" s="182" t="s">
        <v>511</v>
      </c>
      <c r="D28" s="174" t="s">
        <v>356</v>
      </c>
      <c r="E28" s="175">
        <v>31.6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7">
        <v>5.2199999999999998E-3</v>
      </c>
      <c r="O28" s="177">
        <f>ROUND(E28*N28,2)</f>
        <v>0.16</v>
      </c>
      <c r="P28" s="177">
        <v>0</v>
      </c>
      <c r="Q28" s="177">
        <f>ROUND(E28*P28,2)</f>
        <v>0</v>
      </c>
      <c r="R28" s="177" t="s">
        <v>159</v>
      </c>
      <c r="S28" s="177" t="s">
        <v>160</v>
      </c>
      <c r="T28" s="178" t="s">
        <v>161</v>
      </c>
      <c r="U28" s="162">
        <v>2.2138599999999999</v>
      </c>
      <c r="V28" s="162">
        <f>ROUND(E28*U28,2)</f>
        <v>69.959999999999994</v>
      </c>
      <c r="W28" s="162"/>
      <c r="X28" s="162" t="s">
        <v>162</v>
      </c>
      <c r="Y28" s="153"/>
      <c r="Z28" s="153"/>
      <c r="AA28" s="153"/>
      <c r="AB28" s="153"/>
      <c r="AC28" s="153"/>
      <c r="AD28" s="153"/>
      <c r="AE28" s="153"/>
      <c r="AF28" s="153"/>
      <c r="AG28" s="153" t="s">
        <v>163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22.5" outlineLevel="1" x14ac:dyDescent="0.2">
      <c r="A29" s="160"/>
      <c r="B29" s="161"/>
      <c r="C29" s="242" t="s">
        <v>512</v>
      </c>
      <c r="D29" s="243"/>
      <c r="E29" s="243"/>
      <c r="F29" s="243"/>
      <c r="G29" s="243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165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79" t="str">
        <f>C29</f>
        <v>Horizontálně řízené vrtání, vtažení potrubí na principu rozplavování a rozrušování zeminy pomocí vysokotlaké směsi vody a bentonitu. Případné svařování vtahovaného potrubí.</v>
      </c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513</v>
      </c>
      <c r="D30" s="163"/>
      <c r="E30" s="164">
        <v>31.6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244"/>
      <c r="D31" s="245"/>
      <c r="E31" s="245"/>
      <c r="F31" s="245"/>
      <c r="G31" s="245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166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22.5" outlineLevel="1" x14ac:dyDescent="0.2">
      <c r="A32" s="172">
        <v>6</v>
      </c>
      <c r="B32" s="173" t="s">
        <v>514</v>
      </c>
      <c r="C32" s="182" t="s">
        <v>515</v>
      </c>
      <c r="D32" s="174" t="s">
        <v>221</v>
      </c>
      <c r="E32" s="175">
        <v>1566.356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9.8999999999999999E-4</v>
      </c>
      <c r="O32" s="177">
        <f>ROUND(E32*N32,2)</f>
        <v>1.55</v>
      </c>
      <c r="P32" s="177">
        <v>0</v>
      </c>
      <c r="Q32" s="177">
        <f>ROUND(E32*P32,2)</f>
        <v>0</v>
      </c>
      <c r="R32" s="177" t="s">
        <v>159</v>
      </c>
      <c r="S32" s="177" t="s">
        <v>160</v>
      </c>
      <c r="T32" s="178" t="s">
        <v>161</v>
      </c>
      <c r="U32" s="162">
        <v>0.23599999999999999</v>
      </c>
      <c r="V32" s="162">
        <f>ROUND(E32*U32,2)</f>
        <v>369.66</v>
      </c>
      <c r="W32" s="162"/>
      <c r="X32" s="162" t="s">
        <v>162</v>
      </c>
      <c r="Y32" s="153"/>
      <c r="Z32" s="153"/>
      <c r="AA32" s="153"/>
      <c r="AB32" s="153"/>
      <c r="AC32" s="153"/>
      <c r="AD32" s="153"/>
      <c r="AE32" s="153"/>
      <c r="AF32" s="153"/>
      <c r="AG32" s="153" t="s">
        <v>163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242" t="s">
        <v>516</v>
      </c>
      <c r="D33" s="243"/>
      <c r="E33" s="243"/>
      <c r="F33" s="243"/>
      <c r="G33" s="24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165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33.75" outlineLevel="1" x14ac:dyDescent="0.2">
      <c r="A34" s="160"/>
      <c r="B34" s="161"/>
      <c r="C34" s="183" t="s">
        <v>517</v>
      </c>
      <c r="D34" s="163"/>
      <c r="E34" s="164">
        <v>910.93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178</v>
      </c>
      <c r="AH34" s="153">
        <v>0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45" outlineLevel="1" x14ac:dyDescent="0.2">
      <c r="A35" s="160"/>
      <c r="B35" s="161"/>
      <c r="C35" s="183" t="s">
        <v>518</v>
      </c>
      <c r="D35" s="163"/>
      <c r="E35" s="164">
        <v>272.24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178</v>
      </c>
      <c r="AH35" s="153">
        <v>0</v>
      </c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45" outlineLevel="1" x14ac:dyDescent="0.2">
      <c r="A36" s="160"/>
      <c r="B36" s="161"/>
      <c r="C36" s="183" t="s">
        <v>519</v>
      </c>
      <c r="D36" s="163"/>
      <c r="E36" s="164">
        <v>193.52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178</v>
      </c>
      <c r="AH36" s="153">
        <v>0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33.75" outlineLevel="1" x14ac:dyDescent="0.2">
      <c r="A37" s="160"/>
      <c r="B37" s="161"/>
      <c r="C37" s="183" t="s">
        <v>520</v>
      </c>
      <c r="D37" s="163"/>
      <c r="E37" s="164">
        <v>146.46600000000001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178</v>
      </c>
      <c r="AH37" s="153">
        <v>0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183" t="s">
        <v>521</v>
      </c>
      <c r="D38" s="163"/>
      <c r="E38" s="164">
        <v>43.2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178</v>
      </c>
      <c r="AH38" s="153">
        <v>0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244"/>
      <c r="D39" s="245"/>
      <c r="E39" s="245"/>
      <c r="F39" s="245"/>
      <c r="G39" s="245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166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72">
        <v>7</v>
      </c>
      <c r="B40" s="173" t="s">
        <v>522</v>
      </c>
      <c r="C40" s="182" t="s">
        <v>523</v>
      </c>
      <c r="D40" s="174" t="s">
        <v>221</v>
      </c>
      <c r="E40" s="175">
        <v>1566.356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7" t="s">
        <v>159</v>
      </c>
      <c r="S40" s="177" t="s">
        <v>160</v>
      </c>
      <c r="T40" s="178" t="s">
        <v>161</v>
      </c>
      <c r="U40" s="162">
        <v>7.0000000000000007E-2</v>
      </c>
      <c r="V40" s="162">
        <f>ROUND(E40*U40,2)</f>
        <v>109.64</v>
      </c>
      <c r="W40" s="162"/>
      <c r="X40" s="162" t="s">
        <v>162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163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2" t="s">
        <v>524</v>
      </c>
      <c r="D41" s="243"/>
      <c r="E41" s="243"/>
      <c r="F41" s="243"/>
      <c r="G41" s="24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165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183" t="s">
        <v>525</v>
      </c>
      <c r="D42" s="163"/>
      <c r="E42" s="164">
        <v>1566.356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5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4"/>
      <c r="D43" s="245"/>
      <c r="E43" s="245"/>
      <c r="F43" s="245"/>
      <c r="G43" s="245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166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72">
        <v>8</v>
      </c>
      <c r="B44" s="173" t="s">
        <v>526</v>
      </c>
      <c r="C44" s="182" t="s">
        <v>527</v>
      </c>
      <c r="D44" s="174" t="s">
        <v>189</v>
      </c>
      <c r="E44" s="175">
        <v>663.26239999999996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7" t="s">
        <v>159</v>
      </c>
      <c r="S44" s="177" t="s">
        <v>160</v>
      </c>
      <c r="T44" s="178" t="s">
        <v>161</v>
      </c>
      <c r="U44" s="162">
        <v>0.34499999999999997</v>
      </c>
      <c r="V44" s="162">
        <f>ROUND(E44*U44,2)</f>
        <v>228.83</v>
      </c>
      <c r="W44" s="162"/>
      <c r="X44" s="162" t="s">
        <v>162</v>
      </c>
      <c r="Y44" s="153"/>
      <c r="Z44" s="153"/>
      <c r="AA44" s="153"/>
      <c r="AB44" s="153"/>
      <c r="AC44" s="153"/>
      <c r="AD44" s="153"/>
      <c r="AE44" s="153"/>
      <c r="AF44" s="153"/>
      <c r="AG44" s="153" t="s">
        <v>163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2" t="s">
        <v>528</v>
      </c>
      <c r="D45" s="243"/>
      <c r="E45" s="243"/>
      <c r="F45" s="243"/>
      <c r="G45" s="243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165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79" t="str">
        <f>C45</f>
        <v>bez naložení do dopravní nádoby, ale s vyprázdněním dopravní nádoby na hromadu nebo na dopravní prostředek,</v>
      </c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83" t="s">
        <v>499</v>
      </c>
      <c r="D46" s="163"/>
      <c r="E46" s="164">
        <v>54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178</v>
      </c>
      <c r="AH46" s="153">
        <v>5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183" t="s">
        <v>509</v>
      </c>
      <c r="D47" s="163"/>
      <c r="E47" s="164">
        <v>609.26239999999996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178</v>
      </c>
      <c r="AH47" s="153">
        <v>5</v>
      </c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244"/>
      <c r="D48" s="245"/>
      <c r="E48" s="245"/>
      <c r="F48" s="245"/>
      <c r="G48" s="245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166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72">
        <v>9</v>
      </c>
      <c r="B49" s="173" t="s">
        <v>529</v>
      </c>
      <c r="C49" s="182" t="s">
        <v>530</v>
      </c>
      <c r="D49" s="174" t="s">
        <v>189</v>
      </c>
      <c r="E49" s="175">
        <v>1124.8368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7" t="s">
        <v>159</v>
      </c>
      <c r="S49" s="177" t="s">
        <v>160</v>
      </c>
      <c r="T49" s="178" t="s">
        <v>161</v>
      </c>
      <c r="U49" s="162">
        <v>7.3999999999999996E-2</v>
      </c>
      <c r="V49" s="162">
        <f>ROUND(E49*U49,2)</f>
        <v>83.24</v>
      </c>
      <c r="W49" s="162"/>
      <c r="X49" s="162" t="s">
        <v>162</v>
      </c>
      <c r="Y49" s="153"/>
      <c r="Z49" s="153"/>
      <c r="AA49" s="153"/>
      <c r="AB49" s="153"/>
      <c r="AC49" s="153"/>
      <c r="AD49" s="153"/>
      <c r="AE49" s="153"/>
      <c r="AF49" s="153"/>
      <c r="AG49" s="153" t="s">
        <v>163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2" t="s">
        <v>201</v>
      </c>
      <c r="D50" s="243"/>
      <c r="E50" s="243"/>
      <c r="F50" s="243"/>
      <c r="G50" s="243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165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183" t="s">
        <v>531</v>
      </c>
      <c r="D51" s="163"/>
      <c r="E51" s="164">
        <v>663.26239999999996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178</v>
      </c>
      <c r="AH51" s="153">
        <v>5</v>
      </c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183" t="s">
        <v>532</v>
      </c>
      <c r="D52" s="163"/>
      <c r="E52" s="164">
        <v>461.57440000000003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178</v>
      </c>
      <c r="AH52" s="153">
        <v>5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244"/>
      <c r="D53" s="245"/>
      <c r="E53" s="245"/>
      <c r="F53" s="245"/>
      <c r="G53" s="245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166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72">
        <v>10</v>
      </c>
      <c r="B54" s="173" t="s">
        <v>199</v>
      </c>
      <c r="C54" s="182" t="s">
        <v>200</v>
      </c>
      <c r="D54" s="174" t="s">
        <v>189</v>
      </c>
      <c r="E54" s="175">
        <v>201.68799999999999</v>
      </c>
      <c r="F54" s="176"/>
      <c r="G54" s="177">
        <f>ROUND(E54*F54,2)</f>
        <v>0</v>
      </c>
      <c r="H54" s="176"/>
      <c r="I54" s="177">
        <f>ROUND(E54*H54,2)</f>
        <v>0</v>
      </c>
      <c r="J54" s="176"/>
      <c r="K54" s="177">
        <f>ROUND(E54*J54,2)</f>
        <v>0</v>
      </c>
      <c r="L54" s="177">
        <v>21</v>
      </c>
      <c r="M54" s="177">
        <f>G54*(1+L54/100)</f>
        <v>0</v>
      </c>
      <c r="N54" s="177">
        <v>0</v>
      </c>
      <c r="O54" s="177">
        <f>ROUND(E54*N54,2)</f>
        <v>0</v>
      </c>
      <c r="P54" s="177">
        <v>0</v>
      </c>
      <c r="Q54" s="177">
        <f>ROUND(E54*P54,2)</f>
        <v>0</v>
      </c>
      <c r="R54" s="177" t="s">
        <v>159</v>
      </c>
      <c r="S54" s="177" t="s">
        <v>160</v>
      </c>
      <c r="T54" s="178" t="s">
        <v>170</v>
      </c>
      <c r="U54" s="162">
        <v>1.0999999999999999E-2</v>
      </c>
      <c r="V54" s="162">
        <f>ROUND(E54*U54,2)</f>
        <v>2.2200000000000002</v>
      </c>
      <c r="W54" s="162"/>
      <c r="X54" s="162" t="s">
        <v>162</v>
      </c>
      <c r="Y54" s="153"/>
      <c r="Z54" s="153"/>
      <c r="AA54" s="153"/>
      <c r="AB54" s="153"/>
      <c r="AC54" s="153"/>
      <c r="AD54" s="153"/>
      <c r="AE54" s="153"/>
      <c r="AF54" s="153"/>
      <c r="AG54" s="153" t="s">
        <v>163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242" t="s">
        <v>201</v>
      </c>
      <c r="D55" s="243"/>
      <c r="E55" s="243"/>
      <c r="F55" s="243"/>
      <c r="G55" s="243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165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183" t="s">
        <v>531</v>
      </c>
      <c r="D56" s="163"/>
      <c r="E56" s="164">
        <v>663.26239999999996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178</v>
      </c>
      <c r="AH56" s="153">
        <v>5</v>
      </c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533</v>
      </c>
      <c r="D57" s="163"/>
      <c r="E57" s="164">
        <v>-461.57440000000003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5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244"/>
      <c r="D58" s="245"/>
      <c r="E58" s="245"/>
      <c r="F58" s="245"/>
      <c r="G58" s="245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166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33.75" outlineLevel="1" x14ac:dyDescent="0.2">
      <c r="A59" s="172">
        <v>11</v>
      </c>
      <c r="B59" s="173" t="s">
        <v>202</v>
      </c>
      <c r="C59" s="182" t="s">
        <v>203</v>
      </c>
      <c r="D59" s="174" t="s">
        <v>189</v>
      </c>
      <c r="E59" s="175">
        <v>4033.76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7" t="s">
        <v>159</v>
      </c>
      <c r="S59" s="177" t="s">
        <v>160</v>
      </c>
      <c r="T59" s="178" t="s">
        <v>170</v>
      </c>
      <c r="U59" s="162">
        <v>0</v>
      </c>
      <c r="V59" s="162">
        <f>ROUND(E59*U59,2)</f>
        <v>0</v>
      </c>
      <c r="W59" s="162"/>
      <c r="X59" s="162" t="s">
        <v>162</v>
      </c>
      <c r="Y59" s="153"/>
      <c r="Z59" s="153"/>
      <c r="AA59" s="153"/>
      <c r="AB59" s="153"/>
      <c r="AC59" s="153"/>
      <c r="AD59" s="153"/>
      <c r="AE59" s="153"/>
      <c r="AF59" s="153"/>
      <c r="AG59" s="153" t="s">
        <v>163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242" t="s">
        <v>201</v>
      </c>
      <c r="D60" s="243"/>
      <c r="E60" s="243"/>
      <c r="F60" s="243"/>
      <c r="G60" s="243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165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183" t="s">
        <v>534</v>
      </c>
      <c r="D61" s="163"/>
      <c r="E61" s="164">
        <v>4033.76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178</v>
      </c>
      <c r="AH61" s="153">
        <v>5</v>
      </c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244"/>
      <c r="D62" s="245"/>
      <c r="E62" s="245"/>
      <c r="F62" s="245"/>
      <c r="G62" s="245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166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72">
        <v>12</v>
      </c>
      <c r="B63" s="173" t="s">
        <v>212</v>
      </c>
      <c r="C63" s="182" t="s">
        <v>213</v>
      </c>
      <c r="D63" s="174" t="s">
        <v>189</v>
      </c>
      <c r="E63" s="175">
        <v>201.68799999999999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7">
        <v>0</v>
      </c>
      <c r="O63" s="177">
        <f>ROUND(E63*N63,2)</f>
        <v>0</v>
      </c>
      <c r="P63" s="177">
        <v>0</v>
      </c>
      <c r="Q63" s="177">
        <f>ROUND(E63*P63,2)</f>
        <v>0</v>
      </c>
      <c r="R63" s="177" t="s">
        <v>159</v>
      </c>
      <c r="S63" s="177" t="s">
        <v>160</v>
      </c>
      <c r="T63" s="178" t="s">
        <v>161</v>
      </c>
      <c r="U63" s="162">
        <v>8.9999999999999993E-3</v>
      </c>
      <c r="V63" s="162">
        <f>ROUND(E63*U63,2)</f>
        <v>1.82</v>
      </c>
      <c r="W63" s="162"/>
      <c r="X63" s="162" t="s">
        <v>162</v>
      </c>
      <c r="Y63" s="153"/>
      <c r="Z63" s="153"/>
      <c r="AA63" s="153"/>
      <c r="AB63" s="153"/>
      <c r="AC63" s="153"/>
      <c r="AD63" s="153"/>
      <c r="AE63" s="153"/>
      <c r="AF63" s="153"/>
      <c r="AG63" s="153" t="s">
        <v>163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183" t="s">
        <v>535</v>
      </c>
      <c r="D64" s="163"/>
      <c r="E64" s="164">
        <v>201.68799999999999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178</v>
      </c>
      <c r="AH64" s="153">
        <v>5</v>
      </c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244"/>
      <c r="D65" s="245"/>
      <c r="E65" s="245"/>
      <c r="F65" s="245"/>
      <c r="G65" s="245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166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22.5" outlineLevel="1" x14ac:dyDescent="0.2">
      <c r="A66" s="172">
        <v>13</v>
      </c>
      <c r="B66" s="173" t="s">
        <v>536</v>
      </c>
      <c r="C66" s="182" t="s">
        <v>537</v>
      </c>
      <c r="D66" s="174" t="s">
        <v>189</v>
      </c>
      <c r="E66" s="175">
        <v>461.57440000000003</v>
      </c>
      <c r="F66" s="176"/>
      <c r="G66" s="177">
        <f>ROUND(E66*F66,2)</f>
        <v>0</v>
      </c>
      <c r="H66" s="176"/>
      <c r="I66" s="177">
        <f>ROUND(E66*H66,2)</f>
        <v>0</v>
      </c>
      <c r="J66" s="176"/>
      <c r="K66" s="177">
        <f>ROUND(E66*J66,2)</f>
        <v>0</v>
      </c>
      <c r="L66" s="177">
        <v>21</v>
      </c>
      <c r="M66" s="177">
        <f>G66*(1+L66/100)</f>
        <v>0</v>
      </c>
      <c r="N66" s="177">
        <v>0</v>
      </c>
      <c r="O66" s="177">
        <f>ROUND(E66*N66,2)</f>
        <v>0</v>
      </c>
      <c r="P66" s="177">
        <v>0</v>
      </c>
      <c r="Q66" s="177">
        <f>ROUND(E66*P66,2)</f>
        <v>0</v>
      </c>
      <c r="R66" s="177" t="s">
        <v>159</v>
      </c>
      <c r="S66" s="177" t="s">
        <v>160</v>
      </c>
      <c r="T66" s="178" t="s">
        <v>161</v>
      </c>
      <c r="U66" s="162">
        <v>0.20200000000000001</v>
      </c>
      <c r="V66" s="162">
        <f>ROUND(E66*U66,2)</f>
        <v>93.24</v>
      </c>
      <c r="W66" s="162"/>
      <c r="X66" s="162" t="s">
        <v>162</v>
      </c>
      <c r="Y66" s="153"/>
      <c r="Z66" s="153"/>
      <c r="AA66" s="153"/>
      <c r="AB66" s="153"/>
      <c r="AC66" s="153"/>
      <c r="AD66" s="153"/>
      <c r="AE66" s="153"/>
      <c r="AF66" s="153"/>
      <c r="AG66" s="153" t="s">
        <v>163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242" t="s">
        <v>538</v>
      </c>
      <c r="D67" s="243"/>
      <c r="E67" s="243"/>
      <c r="F67" s="243"/>
      <c r="G67" s="243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165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6" t="s">
        <v>539</v>
      </c>
      <c r="D68" s="247"/>
      <c r="E68" s="247"/>
      <c r="F68" s="247"/>
      <c r="G68" s="247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173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183" t="s">
        <v>499</v>
      </c>
      <c r="D69" s="163"/>
      <c r="E69" s="164">
        <v>54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178</v>
      </c>
      <c r="AH69" s="153">
        <v>5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183" t="s">
        <v>509</v>
      </c>
      <c r="D70" s="163"/>
      <c r="E70" s="164">
        <v>609.26239999999996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178</v>
      </c>
      <c r="AH70" s="153">
        <v>5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183" t="s">
        <v>540</v>
      </c>
      <c r="D71" s="163"/>
      <c r="E71" s="164">
        <v>-159.328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178</v>
      </c>
      <c r="AH71" s="153">
        <v>5</v>
      </c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183" t="s">
        <v>541</v>
      </c>
      <c r="D72" s="163"/>
      <c r="E72" s="164">
        <v>-42.36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178</v>
      </c>
      <c r="AH72" s="153">
        <v>5</v>
      </c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244"/>
      <c r="D73" s="245"/>
      <c r="E73" s="245"/>
      <c r="F73" s="245"/>
      <c r="G73" s="245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166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72">
        <v>14</v>
      </c>
      <c r="B74" s="173" t="s">
        <v>542</v>
      </c>
      <c r="C74" s="182" t="s">
        <v>543</v>
      </c>
      <c r="D74" s="174" t="s">
        <v>189</v>
      </c>
      <c r="E74" s="175">
        <v>159.328</v>
      </c>
      <c r="F74" s="176"/>
      <c r="G74" s="177">
        <f>ROUND(E74*F74,2)</f>
        <v>0</v>
      </c>
      <c r="H74" s="176"/>
      <c r="I74" s="177">
        <f>ROUND(E74*H74,2)</f>
        <v>0</v>
      </c>
      <c r="J74" s="176"/>
      <c r="K74" s="177">
        <f>ROUND(E74*J74,2)</f>
        <v>0</v>
      </c>
      <c r="L74" s="177">
        <v>21</v>
      </c>
      <c r="M74" s="177">
        <f>G74*(1+L74/100)</f>
        <v>0</v>
      </c>
      <c r="N74" s="177">
        <v>1.7</v>
      </c>
      <c r="O74" s="177">
        <f>ROUND(E74*N74,2)</f>
        <v>270.86</v>
      </c>
      <c r="P74" s="177">
        <v>0</v>
      </c>
      <c r="Q74" s="177">
        <f>ROUND(E74*P74,2)</f>
        <v>0</v>
      </c>
      <c r="R74" s="177" t="s">
        <v>159</v>
      </c>
      <c r="S74" s="177" t="s">
        <v>160</v>
      </c>
      <c r="T74" s="178" t="s">
        <v>161</v>
      </c>
      <c r="U74" s="162">
        <v>1.587</v>
      </c>
      <c r="V74" s="162">
        <f>ROUND(E74*U74,2)</f>
        <v>252.85</v>
      </c>
      <c r="W74" s="162"/>
      <c r="X74" s="162" t="s">
        <v>162</v>
      </c>
      <c r="Y74" s="153"/>
      <c r="Z74" s="153"/>
      <c r="AA74" s="153"/>
      <c r="AB74" s="153"/>
      <c r="AC74" s="153"/>
      <c r="AD74" s="153"/>
      <c r="AE74" s="153"/>
      <c r="AF74" s="153"/>
      <c r="AG74" s="153" t="s">
        <v>163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22.5" outlineLevel="1" x14ac:dyDescent="0.2">
      <c r="A75" s="160"/>
      <c r="B75" s="161"/>
      <c r="C75" s="242" t="s">
        <v>544</v>
      </c>
      <c r="D75" s="243"/>
      <c r="E75" s="243"/>
      <c r="F75" s="243"/>
      <c r="G75" s="243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165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79" t="str">
        <f>C75</f>
        <v>sypaninou z vhodných hornin tř. 1 - 4 nebo materiálem připraveným podél výkopu ve vzdálenosti do 3 m od jeho kraje, pro jakoukoliv hloubku výkopu a jakoukoliv míru zhutnění,</v>
      </c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183" t="s">
        <v>545</v>
      </c>
      <c r="D76" s="163"/>
      <c r="E76" s="164">
        <v>87.04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178</v>
      </c>
      <c r="AH76" s="153">
        <v>0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546</v>
      </c>
      <c r="D77" s="163"/>
      <c r="E77" s="164">
        <v>28.64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0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183" t="s">
        <v>547</v>
      </c>
      <c r="D78" s="163"/>
      <c r="E78" s="164">
        <v>23.968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178</v>
      </c>
      <c r="AH78" s="153">
        <v>0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183" t="s">
        <v>548</v>
      </c>
      <c r="D79" s="163"/>
      <c r="E79" s="164">
        <v>19.68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178</v>
      </c>
      <c r="AH79" s="153">
        <v>0</v>
      </c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244"/>
      <c r="D80" s="245"/>
      <c r="E80" s="245"/>
      <c r="F80" s="245"/>
      <c r="G80" s="245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166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72">
        <v>15</v>
      </c>
      <c r="B81" s="173" t="s">
        <v>228</v>
      </c>
      <c r="C81" s="182" t="s">
        <v>229</v>
      </c>
      <c r="D81" s="174" t="s">
        <v>230</v>
      </c>
      <c r="E81" s="175">
        <v>403.37599999999998</v>
      </c>
      <c r="F81" s="176"/>
      <c r="G81" s="177">
        <f>ROUND(E81*F81,2)</f>
        <v>0</v>
      </c>
      <c r="H81" s="176"/>
      <c r="I81" s="177">
        <f>ROUND(E81*H81,2)</f>
        <v>0</v>
      </c>
      <c r="J81" s="176"/>
      <c r="K81" s="177">
        <f>ROUND(E81*J81,2)</f>
        <v>0</v>
      </c>
      <c r="L81" s="177">
        <v>21</v>
      </c>
      <c r="M81" s="177">
        <f>G81*(1+L81/100)</f>
        <v>0</v>
      </c>
      <c r="N81" s="177">
        <v>0</v>
      </c>
      <c r="O81" s="177">
        <f>ROUND(E81*N81,2)</f>
        <v>0</v>
      </c>
      <c r="P81" s="177">
        <v>0</v>
      </c>
      <c r="Q81" s="177">
        <f>ROUND(E81*P81,2)</f>
        <v>0</v>
      </c>
      <c r="R81" s="177" t="s">
        <v>159</v>
      </c>
      <c r="S81" s="177" t="s">
        <v>160</v>
      </c>
      <c r="T81" s="178" t="s">
        <v>170</v>
      </c>
      <c r="U81" s="162">
        <v>0</v>
      </c>
      <c r="V81" s="162">
        <f>ROUND(E81*U81,2)</f>
        <v>0</v>
      </c>
      <c r="W81" s="162"/>
      <c r="X81" s="162" t="s">
        <v>162</v>
      </c>
      <c r="Y81" s="153"/>
      <c r="Z81" s="153"/>
      <c r="AA81" s="153"/>
      <c r="AB81" s="153"/>
      <c r="AC81" s="153"/>
      <c r="AD81" s="153"/>
      <c r="AE81" s="153"/>
      <c r="AF81" s="153"/>
      <c r="AG81" s="153" t="s">
        <v>163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183" t="s">
        <v>549</v>
      </c>
      <c r="D82" s="163"/>
      <c r="E82" s="164">
        <v>403.37599999999998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178</v>
      </c>
      <c r="AH82" s="153">
        <v>5</v>
      </c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4"/>
      <c r="D83" s="245"/>
      <c r="E83" s="245"/>
      <c r="F83" s="245"/>
      <c r="G83" s="245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166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72">
        <v>16</v>
      </c>
      <c r="B84" s="173" t="s">
        <v>550</v>
      </c>
      <c r="C84" s="182" t="s">
        <v>551</v>
      </c>
      <c r="D84" s="174" t="s">
        <v>158</v>
      </c>
      <c r="E84" s="175">
        <v>6</v>
      </c>
      <c r="F84" s="176"/>
      <c r="G84" s="177">
        <f>ROUND(E84*F84,2)</f>
        <v>0</v>
      </c>
      <c r="H84" s="176"/>
      <c r="I84" s="177">
        <f>ROUND(E84*H84,2)</f>
        <v>0</v>
      </c>
      <c r="J84" s="176"/>
      <c r="K84" s="177">
        <f>ROUND(E84*J84,2)</f>
        <v>0</v>
      </c>
      <c r="L84" s="177">
        <v>21</v>
      </c>
      <c r="M84" s="177">
        <f>G84*(1+L84/100)</f>
        <v>0</v>
      </c>
      <c r="N84" s="177">
        <v>0</v>
      </c>
      <c r="O84" s="177">
        <f>ROUND(E84*N84,2)</f>
        <v>0</v>
      </c>
      <c r="P84" s="177">
        <v>0</v>
      </c>
      <c r="Q84" s="177">
        <f>ROUND(E84*P84,2)</f>
        <v>0</v>
      </c>
      <c r="R84" s="177"/>
      <c r="S84" s="177" t="s">
        <v>160</v>
      </c>
      <c r="T84" s="178" t="s">
        <v>161</v>
      </c>
      <c r="U84" s="162">
        <v>0.16</v>
      </c>
      <c r="V84" s="162">
        <f>ROUND(E84*U84,2)</f>
        <v>0.96</v>
      </c>
      <c r="W84" s="162"/>
      <c r="X84" s="162" t="s">
        <v>162</v>
      </c>
      <c r="Y84" s="153"/>
      <c r="Z84" s="153"/>
      <c r="AA84" s="153"/>
      <c r="AB84" s="153"/>
      <c r="AC84" s="153"/>
      <c r="AD84" s="153"/>
      <c r="AE84" s="153"/>
      <c r="AF84" s="153"/>
      <c r="AG84" s="153" t="s">
        <v>163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248"/>
      <c r="D85" s="249"/>
      <c r="E85" s="249"/>
      <c r="F85" s="249"/>
      <c r="G85" s="249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166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72">
        <v>17</v>
      </c>
      <c r="B86" s="173" t="s">
        <v>552</v>
      </c>
      <c r="C86" s="182" t="s">
        <v>553</v>
      </c>
      <c r="D86" s="174" t="s">
        <v>158</v>
      </c>
      <c r="E86" s="175">
        <v>32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7"/>
      <c r="S86" s="177" t="s">
        <v>160</v>
      </c>
      <c r="T86" s="178" t="s">
        <v>161</v>
      </c>
      <c r="U86" s="162">
        <v>0.13</v>
      </c>
      <c r="V86" s="162">
        <f>ROUND(E86*U86,2)</f>
        <v>4.16</v>
      </c>
      <c r="W86" s="162"/>
      <c r="X86" s="162" t="s">
        <v>162</v>
      </c>
      <c r="Y86" s="153"/>
      <c r="Z86" s="153"/>
      <c r="AA86" s="153"/>
      <c r="AB86" s="153"/>
      <c r="AC86" s="153"/>
      <c r="AD86" s="153"/>
      <c r="AE86" s="153"/>
      <c r="AF86" s="153"/>
      <c r="AG86" s="153" t="s">
        <v>163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248"/>
      <c r="D87" s="249"/>
      <c r="E87" s="249"/>
      <c r="F87" s="249"/>
      <c r="G87" s="249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166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22.5" outlineLevel="1" x14ac:dyDescent="0.2">
      <c r="A88" s="172">
        <v>18</v>
      </c>
      <c r="B88" s="173" t="s">
        <v>554</v>
      </c>
      <c r="C88" s="182" t="s">
        <v>555</v>
      </c>
      <c r="D88" s="174" t="s">
        <v>158</v>
      </c>
      <c r="E88" s="175">
        <v>6</v>
      </c>
      <c r="F88" s="176"/>
      <c r="G88" s="177">
        <f>ROUND(E88*F88,2)</f>
        <v>0</v>
      </c>
      <c r="H88" s="176"/>
      <c r="I88" s="177">
        <f>ROUND(E88*H88,2)</f>
        <v>0</v>
      </c>
      <c r="J88" s="176"/>
      <c r="K88" s="177">
        <f>ROUND(E88*J88,2)</f>
        <v>0</v>
      </c>
      <c r="L88" s="177">
        <v>21</v>
      </c>
      <c r="M88" s="177">
        <f>G88*(1+L88/100)</f>
        <v>0</v>
      </c>
      <c r="N88" s="177">
        <v>1E-3</v>
      </c>
      <c r="O88" s="177">
        <f>ROUND(E88*N88,2)</f>
        <v>0.01</v>
      </c>
      <c r="P88" s="177">
        <v>0</v>
      </c>
      <c r="Q88" s="177">
        <f>ROUND(E88*P88,2)</f>
        <v>0</v>
      </c>
      <c r="R88" s="177" t="s">
        <v>331</v>
      </c>
      <c r="S88" s="177" t="s">
        <v>160</v>
      </c>
      <c r="T88" s="178" t="s">
        <v>161</v>
      </c>
      <c r="U88" s="162">
        <v>0</v>
      </c>
      <c r="V88" s="162">
        <f>ROUND(E88*U88,2)</f>
        <v>0</v>
      </c>
      <c r="W88" s="162"/>
      <c r="X88" s="162" t="s">
        <v>332</v>
      </c>
      <c r="Y88" s="153"/>
      <c r="Z88" s="153"/>
      <c r="AA88" s="153"/>
      <c r="AB88" s="153"/>
      <c r="AC88" s="153"/>
      <c r="AD88" s="153"/>
      <c r="AE88" s="153"/>
      <c r="AF88" s="153"/>
      <c r="AG88" s="153" t="s">
        <v>333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248"/>
      <c r="D89" s="249"/>
      <c r="E89" s="249"/>
      <c r="F89" s="249"/>
      <c r="G89" s="249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166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72">
        <v>19</v>
      </c>
      <c r="B90" s="173" t="s">
        <v>556</v>
      </c>
      <c r="C90" s="182" t="s">
        <v>557</v>
      </c>
      <c r="D90" s="174" t="s">
        <v>356</v>
      </c>
      <c r="E90" s="175">
        <v>34.76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7">
        <v>6.6899999999999998E-3</v>
      </c>
      <c r="O90" s="177">
        <f>ROUND(E90*N90,2)</f>
        <v>0.23</v>
      </c>
      <c r="P90" s="177">
        <v>0</v>
      </c>
      <c r="Q90" s="177">
        <f>ROUND(E90*P90,2)</f>
        <v>0</v>
      </c>
      <c r="R90" s="177" t="s">
        <v>331</v>
      </c>
      <c r="S90" s="177" t="s">
        <v>161</v>
      </c>
      <c r="T90" s="178" t="s">
        <v>161</v>
      </c>
      <c r="U90" s="162">
        <v>0</v>
      </c>
      <c r="V90" s="162">
        <f>ROUND(E90*U90,2)</f>
        <v>0</v>
      </c>
      <c r="W90" s="162"/>
      <c r="X90" s="162" t="s">
        <v>332</v>
      </c>
      <c r="Y90" s="153"/>
      <c r="Z90" s="153"/>
      <c r="AA90" s="153"/>
      <c r="AB90" s="153"/>
      <c r="AC90" s="153"/>
      <c r="AD90" s="153"/>
      <c r="AE90" s="153"/>
      <c r="AF90" s="153"/>
      <c r="AG90" s="153" t="s">
        <v>333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183" t="s">
        <v>558</v>
      </c>
      <c r="D91" s="163"/>
      <c r="E91" s="164">
        <v>34.76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178</v>
      </c>
      <c r="AH91" s="153">
        <v>5</v>
      </c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244"/>
      <c r="D92" s="245"/>
      <c r="E92" s="245"/>
      <c r="F92" s="245"/>
      <c r="G92" s="245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166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72">
        <v>20</v>
      </c>
      <c r="B93" s="173" t="s">
        <v>559</v>
      </c>
      <c r="C93" s="182" t="s">
        <v>560</v>
      </c>
      <c r="D93" s="174" t="s">
        <v>158</v>
      </c>
      <c r="E93" s="175">
        <v>96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3.0000000000000001E-5</v>
      </c>
      <c r="O93" s="177">
        <f>ROUND(E93*N93,2)</f>
        <v>0</v>
      </c>
      <c r="P93" s="177">
        <v>0</v>
      </c>
      <c r="Q93" s="177">
        <f>ROUND(E93*P93,2)</f>
        <v>0</v>
      </c>
      <c r="R93" s="177"/>
      <c r="S93" s="177" t="s">
        <v>235</v>
      </c>
      <c r="T93" s="178" t="s">
        <v>161</v>
      </c>
      <c r="U93" s="162">
        <v>0</v>
      </c>
      <c r="V93" s="162">
        <f>ROUND(E93*U93,2)</f>
        <v>0</v>
      </c>
      <c r="W93" s="162"/>
      <c r="X93" s="162" t="s">
        <v>332</v>
      </c>
      <c r="Y93" s="153"/>
      <c r="Z93" s="153"/>
      <c r="AA93" s="153"/>
      <c r="AB93" s="153"/>
      <c r="AC93" s="153"/>
      <c r="AD93" s="153"/>
      <c r="AE93" s="153"/>
      <c r="AF93" s="153"/>
      <c r="AG93" s="153" t="s">
        <v>333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183" t="s">
        <v>561</v>
      </c>
      <c r="D94" s="163"/>
      <c r="E94" s="164">
        <v>96</v>
      </c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178</v>
      </c>
      <c r="AH94" s="153">
        <v>0</v>
      </c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244"/>
      <c r="D95" s="245"/>
      <c r="E95" s="245"/>
      <c r="F95" s="245"/>
      <c r="G95" s="245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166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x14ac:dyDescent="0.2">
      <c r="A96" s="166" t="s">
        <v>154</v>
      </c>
      <c r="B96" s="167" t="s">
        <v>102</v>
      </c>
      <c r="C96" s="181" t="s">
        <v>103</v>
      </c>
      <c r="D96" s="168"/>
      <c r="E96" s="169"/>
      <c r="F96" s="170"/>
      <c r="G96" s="170">
        <f>SUMIF(AG97:AG113,"&lt;&gt;NOR",G97:G113)</f>
        <v>0</v>
      </c>
      <c r="H96" s="170"/>
      <c r="I96" s="170">
        <f>SUM(I97:I113)</f>
        <v>0</v>
      </c>
      <c r="J96" s="170"/>
      <c r="K96" s="170">
        <f>SUM(K97:K113)</f>
        <v>0</v>
      </c>
      <c r="L96" s="170"/>
      <c r="M96" s="170">
        <f>SUM(M97:M113)</f>
        <v>0</v>
      </c>
      <c r="N96" s="170"/>
      <c r="O96" s="170">
        <f>SUM(O97:O113)</f>
        <v>81.849999999999994</v>
      </c>
      <c r="P96" s="170"/>
      <c r="Q96" s="170">
        <f>SUM(Q97:Q113)</f>
        <v>0</v>
      </c>
      <c r="R96" s="170"/>
      <c r="S96" s="170"/>
      <c r="T96" s="171"/>
      <c r="U96" s="165"/>
      <c r="V96" s="165">
        <f>SUM(V97:V113)</f>
        <v>93.08</v>
      </c>
      <c r="W96" s="165"/>
      <c r="X96" s="165"/>
      <c r="AG96" t="s">
        <v>155</v>
      </c>
    </row>
    <row r="97" spans="1:60" outlineLevel="1" x14ac:dyDescent="0.2">
      <c r="A97" s="172">
        <v>21</v>
      </c>
      <c r="B97" s="173" t="s">
        <v>349</v>
      </c>
      <c r="C97" s="182" t="s">
        <v>350</v>
      </c>
      <c r="D97" s="174" t="s">
        <v>189</v>
      </c>
      <c r="E97" s="175">
        <v>42.36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77">
        <v>1.9205000000000001</v>
      </c>
      <c r="O97" s="177">
        <f>ROUND(E97*N97,2)</f>
        <v>81.349999999999994</v>
      </c>
      <c r="P97" s="177">
        <v>0</v>
      </c>
      <c r="Q97" s="177">
        <f>ROUND(E97*P97,2)</f>
        <v>0</v>
      </c>
      <c r="R97" s="177" t="s">
        <v>345</v>
      </c>
      <c r="S97" s="177" t="s">
        <v>160</v>
      </c>
      <c r="T97" s="178" t="s">
        <v>161</v>
      </c>
      <c r="U97" s="162">
        <v>0.76</v>
      </c>
      <c r="V97" s="162">
        <f>ROUND(E97*U97,2)</f>
        <v>32.19</v>
      </c>
      <c r="W97" s="162"/>
      <c r="X97" s="162" t="s">
        <v>162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163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242" t="s">
        <v>351</v>
      </c>
      <c r="D98" s="243"/>
      <c r="E98" s="243"/>
      <c r="F98" s="243"/>
      <c r="G98" s="243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165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183" t="s">
        <v>562</v>
      </c>
      <c r="D99" s="163"/>
      <c r="E99" s="164">
        <v>42.36</v>
      </c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178</v>
      </c>
      <c r="AH99" s="153">
        <v>0</v>
      </c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4"/>
      <c r="D100" s="245"/>
      <c r="E100" s="245"/>
      <c r="F100" s="245"/>
      <c r="G100" s="245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2.5" outlineLevel="1" x14ac:dyDescent="0.2">
      <c r="A101" s="172">
        <v>22</v>
      </c>
      <c r="B101" s="173" t="s">
        <v>354</v>
      </c>
      <c r="C101" s="182" t="s">
        <v>355</v>
      </c>
      <c r="D101" s="174" t="s">
        <v>356</v>
      </c>
      <c r="E101" s="175">
        <v>529.5</v>
      </c>
      <c r="F101" s="176"/>
      <c r="G101" s="177">
        <f>ROUND(E101*F101,2)</f>
        <v>0</v>
      </c>
      <c r="H101" s="176"/>
      <c r="I101" s="177">
        <f>ROUND(E101*H101,2)</f>
        <v>0</v>
      </c>
      <c r="J101" s="176"/>
      <c r="K101" s="177">
        <f>ROUND(E101*J101,2)</f>
        <v>0</v>
      </c>
      <c r="L101" s="177">
        <v>21</v>
      </c>
      <c r="M101" s="177">
        <f>G101*(1+L101/100)</f>
        <v>0</v>
      </c>
      <c r="N101" s="177">
        <v>0</v>
      </c>
      <c r="O101" s="177">
        <f>ROUND(E101*N101,2)</f>
        <v>0</v>
      </c>
      <c r="P101" s="177">
        <v>0</v>
      </c>
      <c r="Q101" s="177">
        <f>ROUND(E101*P101,2)</f>
        <v>0</v>
      </c>
      <c r="R101" s="177" t="s">
        <v>357</v>
      </c>
      <c r="S101" s="177" t="s">
        <v>160</v>
      </c>
      <c r="T101" s="178" t="s">
        <v>161</v>
      </c>
      <c r="U101" s="162">
        <v>5.5E-2</v>
      </c>
      <c r="V101" s="162">
        <f>ROUND(E101*U101,2)</f>
        <v>29.12</v>
      </c>
      <c r="W101" s="162"/>
      <c r="X101" s="162" t="s">
        <v>162</v>
      </c>
      <c r="Y101" s="153"/>
      <c r="Z101" s="153"/>
      <c r="AA101" s="153"/>
      <c r="AB101" s="153"/>
      <c r="AC101" s="153"/>
      <c r="AD101" s="153"/>
      <c r="AE101" s="153"/>
      <c r="AF101" s="153"/>
      <c r="AG101" s="153" t="s">
        <v>163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60"/>
      <c r="B102" s="161"/>
      <c r="C102" s="183" t="s">
        <v>563</v>
      </c>
      <c r="D102" s="163"/>
      <c r="E102" s="164">
        <v>529.5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178</v>
      </c>
      <c r="AH102" s="153">
        <v>0</v>
      </c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244"/>
      <c r="D103" s="245"/>
      <c r="E103" s="245"/>
      <c r="F103" s="245"/>
      <c r="G103" s="245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166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72">
        <v>23</v>
      </c>
      <c r="B104" s="173" t="s">
        <v>564</v>
      </c>
      <c r="C104" s="182" t="s">
        <v>565</v>
      </c>
      <c r="D104" s="174" t="s">
        <v>221</v>
      </c>
      <c r="E104" s="175">
        <v>423.6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1.8000000000000001E-4</v>
      </c>
      <c r="O104" s="177">
        <f>ROUND(E104*N104,2)</f>
        <v>0.08</v>
      </c>
      <c r="P104" s="177">
        <v>0</v>
      </c>
      <c r="Q104" s="177">
        <f>ROUND(E104*P104,2)</f>
        <v>0</v>
      </c>
      <c r="R104" s="177" t="s">
        <v>345</v>
      </c>
      <c r="S104" s="177" t="s">
        <v>160</v>
      </c>
      <c r="T104" s="178" t="s">
        <v>161</v>
      </c>
      <c r="U104" s="162">
        <v>7.4999999999999997E-2</v>
      </c>
      <c r="V104" s="162">
        <f>ROUND(E104*U104,2)</f>
        <v>31.77</v>
      </c>
      <c r="W104" s="162"/>
      <c r="X104" s="162" t="s">
        <v>162</v>
      </c>
      <c r="Y104" s="153"/>
      <c r="Z104" s="153"/>
      <c r="AA104" s="153"/>
      <c r="AB104" s="153"/>
      <c r="AC104" s="153"/>
      <c r="AD104" s="153"/>
      <c r="AE104" s="153"/>
      <c r="AF104" s="153"/>
      <c r="AG104" s="153" t="s">
        <v>163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60"/>
      <c r="B105" s="161"/>
      <c r="C105" s="242" t="s">
        <v>566</v>
      </c>
      <c r="D105" s="243"/>
      <c r="E105" s="243"/>
      <c r="F105" s="243"/>
      <c r="G105" s="243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165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567</v>
      </c>
      <c r="D106" s="163"/>
      <c r="E106" s="164">
        <v>423.6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5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4"/>
      <c r="D107" s="245"/>
      <c r="E107" s="245"/>
      <c r="F107" s="245"/>
      <c r="G107" s="245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72">
        <v>24</v>
      </c>
      <c r="B108" s="173" t="s">
        <v>360</v>
      </c>
      <c r="C108" s="182" t="s">
        <v>361</v>
      </c>
      <c r="D108" s="174" t="s">
        <v>356</v>
      </c>
      <c r="E108" s="175">
        <v>582.45000000000005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4.8000000000000001E-4</v>
      </c>
      <c r="O108" s="177">
        <f>ROUND(E108*N108,2)</f>
        <v>0.28000000000000003</v>
      </c>
      <c r="P108" s="177">
        <v>0</v>
      </c>
      <c r="Q108" s="177">
        <f>ROUND(E108*P108,2)</f>
        <v>0</v>
      </c>
      <c r="R108" s="177" t="s">
        <v>331</v>
      </c>
      <c r="S108" s="177" t="s">
        <v>160</v>
      </c>
      <c r="T108" s="178" t="s">
        <v>161</v>
      </c>
      <c r="U108" s="162">
        <v>0</v>
      </c>
      <c r="V108" s="162">
        <f>ROUND(E108*U108,2)</f>
        <v>0</v>
      </c>
      <c r="W108" s="162"/>
      <c r="X108" s="162" t="s">
        <v>332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333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183" t="s">
        <v>568</v>
      </c>
      <c r="D109" s="163"/>
      <c r="E109" s="164">
        <v>582.45000000000005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178</v>
      </c>
      <c r="AH109" s="153">
        <v>5</v>
      </c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244"/>
      <c r="D110" s="245"/>
      <c r="E110" s="245"/>
      <c r="F110" s="245"/>
      <c r="G110" s="245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166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22.5" outlineLevel="1" x14ac:dyDescent="0.2">
      <c r="A111" s="172">
        <v>25</v>
      </c>
      <c r="B111" s="173" t="s">
        <v>569</v>
      </c>
      <c r="C111" s="182" t="s">
        <v>570</v>
      </c>
      <c r="D111" s="174" t="s">
        <v>221</v>
      </c>
      <c r="E111" s="175">
        <v>465.96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7">
        <v>2.9999999999999997E-4</v>
      </c>
      <c r="O111" s="177">
        <f>ROUND(E111*N111,2)</f>
        <v>0.14000000000000001</v>
      </c>
      <c r="P111" s="177">
        <v>0</v>
      </c>
      <c r="Q111" s="177">
        <f>ROUND(E111*P111,2)</f>
        <v>0</v>
      </c>
      <c r="R111" s="177" t="s">
        <v>331</v>
      </c>
      <c r="S111" s="177" t="s">
        <v>160</v>
      </c>
      <c r="T111" s="178" t="s">
        <v>161</v>
      </c>
      <c r="U111" s="162">
        <v>0</v>
      </c>
      <c r="V111" s="162">
        <f>ROUND(E111*U111,2)</f>
        <v>0</v>
      </c>
      <c r="W111" s="162"/>
      <c r="X111" s="162" t="s">
        <v>332</v>
      </c>
      <c r="Y111" s="153"/>
      <c r="Z111" s="153"/>
      <c r="AA111" s="153"/>
      <c r="AB111" s="153"/>
      <c r="AC111" s="153"/>
      <c r="AD111" s="153"/>
      <c r="AE111" s="153"/>
      <c r="AF111" s="153"/>
      <c r="AG111" s="153" t="s">
        <v>333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183" t="s">
        <v>571</v>
      </c>
      <c r="D112" s="163"/>
      <c r="E112" s="164">
        <v>465.96</v>
      </c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178</v>
      </c>
      <c r="AH112" s="153">
        <v>5</v>
      </c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244"/>
      <c r="D113" s="245"/>
      <c r="E113" s="245"/>
      <c r="F113" s="245"/>
      <c r="G113" s="245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166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x14ac:dyDescent="0.2">
      <c r="A114" s="166" t="s">
        <v>154</v>
      </c>
      <c r="B114" s="167" t="s">
        <v>110</v>
      </c>
      <c r="C114" s="181" t="s">
        <v>111</v>
      </c>
      <c r="D114" s="168"/>
      <c r="E114" s="169"/>
      <c r="F114" s="170"/>
      <c r="G114" s="170">
        <f>SUMIF(AG115:AG230,"&lt;&gt;NOR",G115:G230)</f>
        <v>0</v>
      </c>
      <c r="H114" s="170"/>
      <c r="I114" s="170">
        <f>SUM(I115:I230)</f>
        <v>0</v>
      </c>
      <c r="J114" s="170"/>
      <c r="K114" s="170">
        <f>SUM(K115:K230)</f>
        <v>0</v>
      </c>
      <c r="L114" s="170"/>
      <c r="M114" s="170">
        <f>SUM(M115:M230)</f>
        <v>0</v>
      </c>
      <c r="N114" s="170"/>
      <c r="O114" s="170">
        <f>SUM(O115:O230)</f>
        <v>6.4399999999999986</v>
      </c>
      <c r="P114" s="170"/>
      <c r="Q114" s="170">
        <f>SUM(Q115:Q230)</f>
        <v>0</v>
      </c>
      <c r="R114" s="170"/>
      <c r="S114" s="170"/>
      <c r="T114" s="171"/>
      <c r="U114" s="165"/>
      <c r="V114" s="165">
        <f>SUM(V115:V230)</f>
        <v>244.35000000000002</v>
      </c>
      <c r="W114" s="165"/>
      <c r="X114" s="165"/>
      <c r="AG114" t="s">
        <v>155</v>
      </c>
    </row>
    <row r="115" spans="1:60" ht="22.5" outlineLevel="1" x14ac:dyDescent="0.2">
      <c r="A115" s="172">
        <v>26</v>
      </c>
      <c r="B115" s="173" t="s">
        <v>572</v>
      </c>
      <c r="C115" s="182" t="s">
        <v>573</v>
      </c>
      <c r="D115" s="174" t="s">
        <v>356</v>
      </c>
      <c r="E115" s="175">
        <v>529.5</v>
      </c>
      <c r="F115" s="176"/>
      <c r="G115" s="177">
        <f>ROUND(E115*F115,2)</f>
        <v>0</v>
      </c>
      <c r="H115" s="176"/>
      <c r="I115" s="177">
        <f>ROUND(E115*H115,2)</f>
        <v>0</v>
      </c>
      <c r="J115" s="176"/>
      <c r="K115" s="177">
        <f>ROUND(E115*J115,2)</f>
        <v>0</v>
      </c>
      <c r="L115" s="177">
        <v>21</v>
      </c>
      <c r="M115" s="177">
        <f>G115*(1+L115/100)</f>
        <v>0</v>
      </c>
      <c r="N115" s="177">
        <v>0</v>
      </c>
      <c r="O115" s="177">
        <f>ROUND(E115*N115,2)</f>
        <v>0</v>
      </c>
      <c r="P115" s="177">
        <v>0</v>
      </c>
      <c r="Q115" s="177">
        <f>ROUND(E115*P115,2)</f>
        <v>0</v>
      </c>
      <c r="R115" s="177" t="s">
        <v>357</v>
      </c>
      <c r="S115" s="177" t="s">
        <v>160</v>
      </c>
      <c r="T115" s="178" t="s">
        <v>161</v>
      </c>
      <c r="U115" s="162">
        <v>0.126</v>
      </c>
      <c r="V115" s="162">
        <f>ROUND(E115*U115,2)</f>
        <v>66.72</v>
      </c>
      <c r="W115" s="162"/>
      <c r="X115" s="162" t="s">
        <v>162</v>
      </c>
      <c r="Y115" s="153"/>
      <c r="Z115" s="153"/>
      <c r="AA115" s="153"/>
      <c r="AB115" s="153"/>
      <c r="AC115" s="153"/>
      <c r="AD115" s="153"/>
      <c r="AE115" s="153"/>
      <c r="AF115" s="153"/>
      <c r="AG115" s="153" t="s">
        <v>163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242" t="s">
        <v>574</v>
      </c>
      <c r="D116" s="243"/>
      <c r="E116" s="243"/>
      <c r="F116" s="243"/>
      <c r="G116" s="243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165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183" t="s">
        <v>575</v>
      </c>
      <c r="D117" s="163"/>
      <c r="E117" s="164">
        <v>272</v>
      </c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178</v>
      </c>
      <c r="AH117" s="153">
        <v>0</v>
      </c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576</v>
      </c>
      <c r="D118" s="163"/>
      <c r="E118" s="164">
        <v>101.5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0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577</v>
      </c>
      <c r="D119" s="163"/>
      <c r="E119" s="164">
        <v>84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0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183" t="s">
        <v>578</v>
      </c>
      <c r="D120" s="163"/>
      <c r="E120" s="164">
        <v>72</v>
      </c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178</v>
      </c>
      <c r="AH120" s="153">
        <v>0</v>
      </c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60"/>
      <c r="B121" s="161"/>
      <c r="C121" s="244"/>
      <c r="D121" s="245"/>
      <c r="E121" s="245"/>
      <c r="F121" s="245"/>
      <c r="G121" s="245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166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72">
        <v>27</v>
      </c>
      <c r="B122" s="173" t="s">
        <v>579</v>
      </c>
      <c r="C122" s="182" t="s">
        <v>580</v>
      </c>
      <c r="D122" s="174" t="s">
        <v>158</v>
      </c>
      <c r="E122" s="175">
        <v>25</v>
      </c>
      <c r="F122" s="176"/>
      <c r="G122" s="177">
        <f>ROUND(E122*F122,2)</f>
        <v>0</v>
      </c>
      <c r="H122" s="176"/>
      <c r="I122" s="177">
        <f>ROUND(E122*H122,2)</f>
        <v>0</v>
      </c>
      <c r="J122" s="176"/>
      <c r="K122" s="177">
        <f>ROUND(E122*J122,2)</f>
        <v>0</v>
      </c>
      <c r="L122" s="177">
        <v>21</v>
      </c>
      <c r="M122" s="177">
        <f>G122*(1+L122/100)</f>
        <v>0</v>
      </c>
      <c r="N122" s="177">
        <v>0</v>
      </c>
      <c r="O122" s="177">
        <f>ROUND(E122*N122,2)</f>
        <v>0</v>
      </c>
      <c r="P122" s="177">
        <v>0</v>
      </c>
      <c r="Q122" s="177">
        <f>ROUND(E122*P122,2)</f>
        <v>0</v>
      </c>
      <c r="R122" s="177" t="s">
        <v>357</v>
      </c>
      <c r="S122" s="177" t="s">
        <v>160</v>
      </c>
      <c r="T122" s="178" t="s">
        <v>170</v>
      </c>
      <c r="U122" s="162">
        <v>0.28320000000000001</v>
      </c>
      <c r="V122" s="162">
        <f>ROUND(E122*U122,2)</f>
        <v>7.08</v>
      </c>
      <c r="W122" s="162"/>
      <c r="X122" s="162" t="s">
        <v>162</v>
      </c>
      <c r="Y122" s="153"/>
      <c r="Z122" s="153"/>
      <c r="AA122" s="153"/>
      <c r="AB122" s="153"/>
      <c r="AC122" s="153"/>
      <c r="AD122" s="153"/>
      <c r="AE122" s="153"/>
      <c r="AF122" s="153"/>
      <c r="AG122" s="153" t="s">
        <v>163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242" t="s">
        <v>574</v>
      </c>
      <c r="D123" s="243"/>
      <c r="E123" s="243"/>
      <c r="F123" s="243"/>
      <c r="G123" s="243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165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244"/>
      <c r="D124" s="245"/>
      <c r="E124" s="245"/>
      <c r="F124" s="245"/>
      <c r="G124" s="245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22.5" outlineLevel="1" x14ac:dyDescent="0.2">
      <c r="A125" s="172">
        <v>28</v>
      </c>
      <c r="B125" s="173" t="s">
        <v>581</v>
      </c>
      <c r="C125" s="182" t="s">
        <v>582</v>
      </c>
      <c r="D125" s="174" t="s">
        <v>158</v>
      </c>
      <c r="E125" s="175">
        <v>5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3.4000000000000002E-4</v>
      </c>
      <c r="O125" s="177">
        <f>ROUND(E125*N125,2)</f>
        <v>0</v>
      </c>
      <c r="P125" s="177">
        <v>0</v>
      </c>
      <c r="Q125" s="177">
        <f>ROUND(E125*P125,2)</f>
        <v>0</v>
      </c>
      <c r="R125" s="177" t="s">
        <v>357</v>
      </c>
      <c r="S125" s="177" t="s">
        <v>160</v>
      </c>
      <c r="T125" s="178" t="s">
        <v>236</v>
      </c>
      <c r="U125" s="162">
        <v>0.70799999999999996</v>
      </c>
      <c r="V125" s="162">
        <f>ROUND(E125*U125,2)</f>
        <v>3.54</v>
      </c>
      <c r="W125" s="162"/>
      <c r="X125" s="162" t="s">
        <v>162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583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50" t="s">
        <v>584</v>
      </c>
      <c r="D126" s="251"/>
      <c r="E126" s="251"/>
      <c r="F126" s="251"/>
      <c r="G126" s="251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173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60"/>
      <c r="B127" s="161"/>
      <c r="C127" s="246" t="s">
        <v>585</v>
      </c>
      <c r="D127" s="247"/>
      <c r="E127" s="247"/>
      <c r="F127" s="247"/>
      <c r="G127" s="247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173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246" t="s">
        <v>586</v>
      </c>
      <c r="D128" s="247"/>
      <c r="E128" s="247"/>
      <c r="F128" s="247"/>
      <c r="G128" s="247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173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246" t="s">
        <v>587</v>
      </c>
      <c r="D129" s="247"/>
      <c r="E129" s="247"/>
      <c r="F129" s="247"/>
      <c r="G129" s="247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173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79" t="str">
        <f>C129</f>
        <v>a) u šoupátek ceny -1112 na vytvoření otvorů ve stropech šachet pro prostup zemních souprav šoupátek,</v>
      </c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6" t="s">
        <v>588</v>
      </c>
      <c r="D130" s="247"/>
      <c r="E130" s="247"/>
      <c r="F130" s="247"/>
      <c r="G130" s="247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173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246" t="s">
        <v>589</v>
      </c>
      <c r="D131" s="247"/>
      <c r="E131" s="247"/>
      <c r="F131" s="247"/>
      <c r="G131" s="247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173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79" t="str">
        <f>C131</f>
        <v>c) u navrtávacích pasů ceny -9111 na výkop montážních jamek, opravu izolace ocelových trubek a na osazení zemních souprav.</v>
      </c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6" t="s">
        <v>590</v>
      </c>
      <c r="D132" s="247"/>
      <c r="E132" s="247"/>
      <c r="F132" s="247"/>
      <c r="G132" s="247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173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33.75" outlineLevel="1" x14ac:dyDescent="0.2">
      <c r="A133" s="160"/>
      <c r="B133" s="161"/>
      <c r="C133" s="246" t="s">
        <v>591</v>
      </c>
      <c r="D133" s="247"/>
      <c r="E133" s="247"/>
      <c r="F133" s="247"/>
      <c r="G133" s="247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3"/>
      <c r="Z133" s="153"/>
      <c r="AA133" s="153"/>
      <c r="AB133" s="153"/>
      <c r="AC133" s="153"/>
      <c r="AD133" s="153"/>
      <c r="AE133" s="153"/>
      <c r="AF133" s="153"/>
      <c r="AG133" s="153" t="s">
        <v>173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79" t="str">
        <f t="shared" ref="BA133:BA138" si="0">C133</f>
        <v>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</v>
      </c>
      <c r="BB133" s="153"/>
      <c r="BC133" s="153"/>
      <c r="BD133" s="153"/>
      <c r="BE133" s="153"/>
      <c r="BF133" s="153"/>
      <c r="BG133" s="153"/>
      <c r="BH133" s="153"/>
    </row>
    <row r="134" spans="1:60" ht="33.75" outlineLevel="1" x14ac:dyDescent="0.2">
      <c r="A134" s="160"/>
      <c r="B134" s="161"/>
      <c r="C134" s="246" t="s">
        <v>592</v>
      </c>
      <c r="D134" s="247"/>
      <c r="E134" s="247"/>
      <c r="F134" s="247"/>
      <c r="G134" s="247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173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79" t="str">
        <f t="shared" si="0"/>
        <v>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</v>
      </c>
      <c r="BB134" s="153"/>
      <c r="BC134" s="153"/>
      <c r="BD134" s="153"/>
      <c r="BE134" s="153"/>
      <c r="BF134" s="153"/>
      <c r="BG134" s="153"/>
      <c r="BH134" s="153"/>
    </row>
    <row r="135" spans="1:60" ht="22.5" outlineLevel="1" x14ac:dyDescent="0.2">
      <c r="A135" s="160"/>
      <c r="B135" s="161"/>
      <c r="C135" s="246" t="s">
        <v>593</v>
      </c>
      <c r="D135" s="247"/>
      <c r="E135" s="247"/>
      <c r="F135" s="247"/>
      <c r="G135" s="247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173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79" t="str">
        <f t="shared" si="0"/>
        <v>c) obsyp odvodňovacího zařízení hydrantů ze štěrku nebo štěrkopísku; obsyp se oceňuje příslušnými cenami souboru cen 451 5 . - . 1 Lože pod potrubí, stoky a drobné objekty části A 01 tohoto katalogu,</v>
      </c>
      <c r="BB135" s="153"/>
      <c r="BC135" s="153"/>
      <c r="BD135" s="153"/>
      <c r="BE135" s="153"/>
      <c r="BF135" s="153"/>
      <c r="BG135" s="153"/>
      <c r="BH135" s="153"/>
    </row>
    <row r="136" spans="1:60" ht="22.5" outlineLevel="1" x14ac:dyDescent="0.2">
      <c r="A136" s="160"/>
      <c r="B136" s="161"/>
      <c r="C136" s="246" t="s">
        <v>594</v>
      </c>
      <c r="D136" s="247"/>
      <c r="E136" s="247"/>
      <c r="F136" s="247"/>
      <c r="G136" s="247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173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79" t="str">
        <f t="shared" si="0"/>
        <v>d) osazení hydrantových, šoupátkových a ventilových poklopů; osazení poklopů se oceňuje příslušnými cenami souboru cen 899 40-11 Osazení poklopů litinových části A 01 tohoto katalogu.</v>
      </c>
      <c r="BB136" s="153"/>
      <c r="BC136" s="153"/>
      <c r="BD136" s="153"/>
      <c r="BE136" s="153"/>
      <c r="BF136" s="153"/>
      <c r="BG136" s="153"/>
      <c r="BH136" s="153"/>
    </row>
    <row r="137" spans="1:60" ht="22.5" outlineLevel="1" x14ac:dyDescent="0.2">
      <c r="A137" s="160"/>
      <c r="B137" s="161"/>
      <c r="C137" s="246" t="s">
        <v>595</v>
      </c>
      <c r="D137" s="247"/>
      <c r="E137" s="247"/>
      <c r="F137" s="247"/>
      <c r="G137" s="247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173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79" t="str">
        <f t="shared" si="0"/>
        <v>3. Vcenách 891 52-4121 a -5211 nejsou započteny náklady na dodání těsnících pryžových kroužků. Tyto se oceňují ve specifikaci, nejsou-li zahrnuty vceně trub.</v>
      </c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60"/>
      <c r="B138" s="161"/>
      <c r="C138" s="246" t="s">
        <v>596</v>
      </c>
      <c r="D138" s="247"/>
      <c r="E138" s="247"/>
      <c r="F138" s="247"/>
      <c r="G138" s="247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173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79" t="str">
        <f t="shared" si="0"/>
        <v>4. Vcenách 891 ..-5313 nejsou započteny náklady na dodání potrubní spojky. Tyto jsou zahrnuty vceně trub.</v>
      </c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244"/>
      <c r="D139" s="245"/>
      <c r="E139" s="245"/>
      <c r="F139" s="245"/>
      <c r="G139" s="245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166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72">
        <v>29</v>
      </c>
      <c r="B140" s="173" t="s">
        <v>597</v>
      </c>
      <c r="C140" s="182" t="s">
        <v>598</v>
      </c>
      <c r="D140" s="174" t="s">
        <v>356</v>
      </c>
      <c r="E140" s="175">
        <v>529.5</v>
      </c>
      <c r="F140" s="176"/>
      <c r="G140" s="177">
        <f>ROUND(E140*F140,2)</f>
        <v>0</v>
      </c>
      <c r="H140" s="176"/>
      <c r="I140" s="177">
        <f>ROUND(E140*H140,2)</f>
        <v>0</v>
      </c>
      <c r="J140" s="176"/>
      <c r="K140" s="177">
        <f>ROUND(E140*J140,2)</f>
        <v>0</v>
      </c>
      <c r="L140" s="177">
        <v>21</v>
      </c>
      <c r="M140" s="177">
        <f>G140*(1+L140/100)</f>
        <v>0</v>
      </c>
      <c r="N140" s="177">
        <v>0</v>
      </c>
      <c r="O140" s="177">
        <f>ROUND(E140*N140,2)</f>
        <v>0</v>
      </c>
      <c r="P140" s="177">
        <v>0</v>
      </c>
      <c r="Q140" s="177">
        <f>ROUND(E140*P140,2)</f>
        <v>0</v>
      </c>
      <c r="R140" s="177" t="s">
        <v>357</v>
      </c>
      <c r="S140" s="177" t="s">
        <v>160</v>
      </c>
      <c r="T140" s="178" t="s">
        <v>161</v>
      </c>
      <c r="U140" s="162">
        <v>4.3999999999999997E-2</v>
      </c>
      <c r="V140" s="162">
        <f>ROUND(E140*U140,2)</f>
        <v>23.3</v>
      </c>
      <c r="W140" s="162"/>
      <c r="X140" s="162" t="s">
        <v>162</v>
      </c>
      <c r="Y140" s="153"/>
      <c r="Z140" s="153"/>
      <c r="AA140" s="153"/>
      <c r="AB140" s="153"/>
      <c r="AC140" s="153"/>
      <c r="AD140" s="153"/>
      <c r="AE140" s="153"/>
      <c r="AF140" s="153"/>
      <c r="AG140" s="153" t="s">
        <v>163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242" t="s">
        <v>599</v>
      </c>
      <c r="D141" s="243"/>
      <c r="E141" s="243"/>
      <c r="F141" s="243"/>
      <c r="G141" s="243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165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79" t="str">
        <f>C141</f>
        <v>přísun, montáže, demontáže a odsunu zkoušecího čerpadla, napuštění tlakovou vodou a dodání vody pro tlakovou zkoušku,</v>
      </c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183" t="s">
        <v>600</v>
      </c>
      <c r="D142" s="163"/>
      <c r="E142" s="164">
        <v>529.5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178</v>
      </c>
      <c r="AH142" s="153">
        <v>5</v>
      </c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60"/>
      <c r="B143" s="161"/>
      <c r="C143" s="244"/>
      <c r="D143" s="245"/>
      <c r="E143" s="245"/>
      <c r="F143" s="245"/>
      <c r="G143" s="245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166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72">
        <v>30</v>
      </c>
      <c r="B144" s="173" t="s">
        <v>601</v>
      </c>
      <c r="C144" s="182" t="s">
        <v>602</v>
      </c>
      <c r="D144" s="174" t="s">
        <v>158</v>
      </c>
      <c r="E144" s="175">
        <v>6</v>
      </c>
      <c r="F144" s="176"/>
      <c r="G144" s="177">
        <f>ROUND(E144*F144,2)</f>
        <v>0</v>
      </c>
      <c r="H144" s="176"/>
      <c r="I144" s="177">
        <f>ROUND(E144*H144,2)</f>
        <v>0</v>
      </c>
      <c r="J144" s="176"/>
      <c r="K144" s="177">
        <f>ROUND(E144*J144,2)</f>
        <v>0</v>
      </c>
      <c r="L144" s="177">
        <v>21</v>
      </c>
      <c r="M144" s="177">
        <f>G144*(1+L144/100)</f>
        <v>0</v>
      </c>
      <c r="N144" s="177">
        <v>0.46009</v>
      </c>
      <c r="O144" s="177">
        <f>ROUND(E144*N144,2)</f>
        <v>2.76</v>
      </c>
      <c r="P144" s="177">
        <v>0</v>
      </c>
      <c r="Q144" s="177">
        <f>ROUND(E144*P144,2)</f>
        <v>0</v>
      </c>
      <c r="R144" s="177" t="s">
        <v>357</v>
      </c>
      <c r="S144" s="177" t="s">
        <v>160</v>
      </c>
      <c r="T144" s="178" t="s">
        <v>236</v>
      </c>
      <c r="U144" s="162">
        <v>10.130000000000001</v>
      </c>
      <c r="V144" s="162">
        <f>ROUND(E144*U144,2)</f>
        <v>60.78</v>
      </c>
      <c r="W144" s="162"/>
      <c r="X144" s="162" t="s">
        <v>162</v>
      </c>
      <c r="Y144" s="153"/>
      <c r="Z144" s="153"/>
      <c r="AA144" s="153"/>
      <c r="AB144" s="153"/>
      <c r="AC144" s="153"/>
      <c r="AD144" s="153"/>
      <c r="AE144" s="153"/>
      <c r="AF144" s="153"/>
      <c r="AG144" s="153" t="s">
        <v>583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ht="33.75" outlineLevel="1" x14ac:dyDescent="0.2">
      <c r="A145" s="160"/>
      <c r="B145" s="161"/>
      <c r="C145" s="242" t="s">
        <v>603</v>
      </c>
      <c r="D145" s="243"/>
      <c r="E145" s="243"/>
      <c r="F145" s="243"/>
      <c r="G145" s="243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165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79" t="str">
        <f>C145</f>
        <v>montáž a demontáž výrobků nebo dílců pro zabezpečení dvou konců zkoušeného úseku potrubí pro jakýkoliv způsob zabezpečení,  montáž a demontáž koncových tvarovek, montáž zaslepovací příruby, zaslepení odboček pro hydranty, vzdušníky a jiné armatury a odbočky pro odbočující řady,</v>
      </c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60"/>
      <c r="B146" s="161"/>
      <c r="C146" s="246" t="s">
        <v>604</v>
      </c>
      <c r="D146" s="247"/>
      <c r="E146" s="247"/>
      <c r="F146" s="247"/>
      <c r="G146" s="247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173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246" t="s">
        <v>585</v>
      </c>
      <c r="D147" s="247"/>
      <c r="E147" s="247"/>
      <c r="F147" s="247"/>
      <c r="G147" s="247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173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246" t="s">
        <v>605</v>
      </c>
      <c r="D148" s="247"/>
      <c r="E148" s="247"/>
      <c r="F148" s="247"/>
      <c r="G148" s="247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173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246" t="s">
        <v>606</v>
      </c>
      <c r="D149" s="247"/>
      <c r="E149" s="247"/>
      <c r="F149" s="247"/>
      <c r="G149" s="247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173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ht="22.5" outlineLevel="1" x14ac:dyDescent="0.2">
      <c r="A150" s="160"/>
      <c r="B150" s="161"/>
      <c r="C150" s="246" t="s">
        <v>607</v>
      </c>
      <c r="D150" s="247"/>
      <c r="E150" s="247"/>
      <c r="F150" s="247"/>
      <c r="G150" s="247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53"/>
      <c r="Z150" s="153"/>
      <c r="AA150" s="153"/>
      <c r="AB150" s="153"/>
      <c r="AC150" s="153"/>
      <c r="AD150" s="153"/>
      <c r="AE150" s="153"/>
      <c r="AF150" s="153"/>
      <c r="AG150" s="153" t="s">
        <v>173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79" t="str">
        <f>C150</f>
        <v>a) u cen -1111 - na přísun, montáž, demontáž a odsun zkoušecího čerpadla, napuštění tlakovou vodou a dodání vody pro tlakovou zkoušku,</v>
      </c>
      <c r="BB150" s="153"/>
      <c r="BC150" s="153"/>
      <c r="BD150" s="153"/>
      <c r="BE150" s="153"/>
      <c r="BF150" s="153"/>
      <c r="BG150" s="153"/>
      <c r="BH150" s="153"/>
    </row>
    <row r="151" spans="1:60" ht="33.75" outlineLevel="1" x14ac:dyDescent="0.2">
      <c r="A151" s="160"/>
      <c r="B151" s="161"/>
      <c r="C151" s="246" t="s">
        <v>608</v>
      </c>
      <c r="D151" s="247"/>
      <c r="E151" s="247"/>
      <c r="F151" s="247"/>
      <c r="G151" s="247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173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79" t="str">
        <f>C151</f>
        <v>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</v>
      </c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60"/>
      <c r="B152" s="161"/>
      <c r="C152" s="244"/>
      <c r="D152" s="245"/>
      <c r="E152" s="245"/>
      <c r="F152" s="245"/>
      <c r="G152" s="245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166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72">
        <v>31</v>
      </c>
      <c r="B153" s="173" t="s">
        <v>609</v>
      </c>
      <c r="C153" s="182" t="s">
        <v>610</v>
      </c>
      <c r="D153" s="174" t="s">
        <v>158</v>
      </c>
      <c r="E153" s="175">
        <v>16</v>
      </c>
      <c r="F153" s="176"/>
      <c r="G153" s="177">
        <f>ROUND(E153*F153,2)</f>
        <v>0</v>
      </c>
      <c r="H153" s="176"/>
      <c r="I153" s="177">
        <f>ROUND(E153*H153,2)</f>
        <v>0</v>
      </c>
      <c r="J153" s="176"/>
      <c r="K153" s="177">
        <f>ROUND(E153*J153,2)</f>
        <v>0</v>
      </c>
      <c r="L153" s="177">
        <v>21</v>
      </c>
      <c r="M153" s="177">
        <f>G153*(1+L153/100)</f>
        <v>0</v>
      </c>
      <c r="N153" s="177">
        <v>0.12303</v>
      </c>
      <c r="O153" s="177">
        <f>ROUND(E153*N153,2)</f>
        <v>1.97</v>
      </c>
      <c r="P153" s="177">
        <v>0</v>
      </c>
      <c r="Q153" s="177">
        <f>ROUND(E153*P153,2)</f>
        <v>0</v>
      </c>
      <c r="R153" s="177" t="s">
        <v>357</v>
      </c>
      <c r="S153" s="177" t="s">
        <v>160</v>
      </c>
      <c r="T153" s="178" t="s">
        <v>236</v>
      </c>
      <c r="U153" s="162">
        <v>0.86299999999999999</v>
      </c>
      <c r="V153" s="162">
        <f>ROUND(E153*U153,2)</f>
        <v>13.81</v>
      </c>
      <c r="W153" s="162"/>
      <c r="X153" s="162" t="s">
        <v>162</v>
      </c>
      <c r="Y153" s="153"/>
      <c r="Z153" s="153"/>
      <c r="AA153" s="153"/>
      <c r="AB153" s="153"/>
      <c r="AC153" s="153"/>
      <c r="AD153" s="153"/>
      <c r="AE153" s="153"/>
      <c r="AF153" s="153"/>
      <c r="AG153" s="153" t="s">
        <v>583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60"/>
      <c r="B154" s="161"/>
      <c r="C154" s="242" t="s">
        <v>611</v>
      </c>
      <c r="D154" s="243"/>
      <c r="E154" s="243"/>
      <c r="F154" s="243"/>
      <c r="G154" s="243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53"/>
      <c r="Z154" s="153"/>
      <c r="AA154" s="153"/>
      <c r="AB154" s="153"/>
      <c r="AC154" s="153"/>
      <c r="AD154" s="153"/>
      <c r="AE154" s="153"/>
      <c r="AF154" s="153"/>
      <c r="AG154" s="153" t="s">
        <v>165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246" t="s">
        <v>610</v>
      </c>
      <c r="D155" s="247"/>
      <c r="E155" s="247"/>
      <c r="F155" s="247"/>
      <c r="G155" s="247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173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60"/>
      <c r="B156" s="161"/>
      <c r="C156" s="246" t="s">
        <v>585</v>
      </c>
      <c r="D156" s="247"/>
      <c r="E156" s="247"/>
      <c r="F156" s="247"/>
      <c r="G156" s="247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173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246" t="s">
        <v>612</v>
      </c>
      <c r="D157" s="247"/>
      <c r="E157" s="247"/>
      <c r="F157" s="247"/>
      <c r="G157" s="247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173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246" t="s">
        <v>613</v>
      </c>
      <c r="D158" s="247"/>
      <c r="E158" s="247"/>
      <c r="F158" s="247"/>
      <c r="G158" s="247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173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79" t="str">
        <f>C158</f>
        <v>2. V cenách nejsou započteny náklady na dodání poklopů; tyto se oceňují ve specifikaci. Ztratné se nestanoví.</v>
      </c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244"/>
      <c r="D159" s="245"/>
      <c r="E159" s="245"/>
      <c r="F159" s="245"/>
      <c r="G159" s="245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166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ht="22.5" outlineLevel="1" x14ac:dyDescent="0.2">
      <c r="A160" s="172">
        <v>32</v>
      </c>
      <c r="B160" s="173" t="s">
        <v>614</v>
      </c>
      <c r="C160" s="182" t="s">
        <v>615</v>
      </c>
      <c r="D160" s="174" t="s">
        <v>158</v>
      </c>
      <c r="E160" s="175">
        <v>7</v>
      </c>
      <c r="F160" s="176"/>
      <c r="G160" s="177">
        <f>ROUND(E160*F160,2)</f>
        <v>0</v>
      </c>
      <c r="H160" s="176"/>
      <c r="I160" s="177">
        <f>ROUND(E160*H160,2)</f>
        <v>0</v>
      </c>
      <c r="J160" s="176"/>
      <c r="K160" s="177">
        <f>ROUND(E160*J160,2)</f>
        <v>0</v>
      </c>
      <c r="L160" s="177">
        <v>21</v>
      </c>
      <c r="M160" s="177">
        <f>G160*(1+L160/100)</f>
        <v>0</v>
      </c>
      <c r="N160" s="177">
        <v>1.6000000000000001E-4</v>
      </c>
      <c r="O160" s="177">
        <f>ROUND(E160*N160,2)</f>
        <v>0</v>
      </c>
      <c r="P160" s="177">
        <v>0</v>
      </c>
      <c r="Q160" s="177">
        <f>ROUND(E160*P160,2)</f>
        <v>0</v>
      </c>
      <c r="R160" s="177" t="s">
        <v>357</v>
      </c>
      <c r="S160" s="177" t="s">
        <v>160</v>
      </c>
      <c r="T160" s="178" t="s">
        <v>236</v>
      </c>
      <c r="U160" s="162">
        <v>0.40300000000000002</v>
      </c>
      <c r="V160" s="162">
        <f>ROUND(E160*U160,2)</f>
        <v>2.82</v>
      </c>
      <c r="W160" s="162"/>
      <c r="X160" s="162" t="s">
        <v>162</v>
      </c>
      <c r="Y160" s="153"/>
      <c r="Z160" s="153"/>
      <c r="AA160" s="153"/>
      <c r="AB160" s="153"/>
      <c r="AC160" s="153"/>
      <c r="AD160" s="153"/>
      <c r="AE160" s="153"/>
      <c r="AF160" s="153"/>
      <c r="AG160" s="153" t="s">
        <v>583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60"/>
      <c r="B161" s="161"/>
      <c r="C161" s="250" t="s">
        <v>615</v>
      </c>
      <c r="D161" s="251"/>
      <c r="E161" s="251"/>
      <c r="F161" s="251"/>
      <c r="G161" s="251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53"/>
      <c r="Z161" s="153"/>
      <c r="AA161" s="153"/>
      <c r="AB161" s="153"/>
      <c r="AC161" s="153"/>
      <c r="AD161" s="153"/>
      <c r="AE161" s="153"/>
      <c r="AF161" s="153"/>
      <c r="AG161" s="153" t="s">
        <v>173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246" t="s">
        <v>585</v>
      </c>
      <c r="D162" s="247"/>
      <c r="E162" s="247"/>
      <c r="F162" s="247"/>
      <c r="G162" s="247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173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6" t="s">
        <v>616</v>
      </c>
      <c r="D163" s="247"/>
      <c r="E163" s="247"/>
      <c r="F163" s="247"/>
      <c r="G163" s="247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173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60"/>
      <c r="B164" s="161"/>
      <c r="C164" s="246" t="s">
        <v>617</v>
      </c>
      <c r="D164" s="247"/>
      <c r="E164" s="247"/>
      <c r="F164" s="247"/>
      <c r="G164" s="247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3"/>
      <c r="Z164" s="153"/>
      <c r="AA164" s="153"/>
      <c r="AB164" s="153"/>
      <c r="AC164" s="153"/>
      <c r="AD164" s="153"/>
      <c r="AE164" s="153"/>
      <c r="AF164" s="153"/>
      <c r="AG164" s="153" t="s">
        <v>173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ht="22.5" outlineLevel="1" x14ac:dyDescent="0.2">
      <c r="A165" s="160"/>
      <c r="B165" s="161"/>
      <c r="C165" s="246" t="s">
        <v>618</v>
      </c>
      <c r="D165" s="247"/>
      <c r="E165" s="247"/>
      <c r="F165" s="247"/>
      <c r="G165" s="247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173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79" t="str">
        <f>C165</f>
        <v>3. V ceně -3111 nejsou započteny náklady na zemní práce a na dodání sloupků (betonových nebo ocelových s betonovými patkami); sloupky se oceňují ve specifikaci.</v>
      </c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244"/>
      <c r="D166" s="245"/>
      <c r="E166" s="245"/>
      <c r="F166" s="245"/>
      <c r="G166" s="245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166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72">
        <v>33</v>
      </c>
      <c r="B167" s="173" t="s">
        <v>619</v>
      </c>
      <c r="C167" s="182" t="s">
        <v>620</v>
      </c>
      <c r="D167" s="174" t="s">
        <v>356</v>
      </c>
      <c r="E167" s="175">
        <v>529.5</v>
      </c>
      <c r="F167" s="176"/>
      <c r="G167" s="177">
        <f>ROUND(E167*F167,2)</f>
        <v>0</v>
      </c>
      <c r="H167" s="176"/>
      <c r="I167" s="177">
        <f>ROUND(E167*H167,2)</f>
        <v>0</v>
      </c>
      <c r="J167" s="176"/>
      <c r="K167" s="177">
        <f>ROUND(E167*J167,2)</f>
        <v>0</v>
      </c>
      <c r="L167" s="177">
        <v>21</v>
      </c>
      <c r="M167" s="177">
        <f>G167*(1+L167/100)</f>
        <v>0</v>
      </c>
      <c r="N167" s="177">
        <v>0</v>
      </c>
      <c r="O167" s="177">
        <f>ROUND(E167*N167,2)</f>
        <v>0</v>
      </c>
      <c r="P167" s="177">
        <v>0</v>
      </c>
      <c r="Q167" s="177">
        <f>ROUND(E167*P167,2)</f>
        <v>0</v>
      </c>
      <c r="R167" s="177" t="s">
        <v>357</v>
      </c>
      <c r="S167" s="177" t="s">
        <v>160</v>
      </c>
      <c r="T167" s="178" t="s">
        <v>161</v>
      </c>
      <c r="U167" s="162">
        <v>2.5999999999999999E-2</v>
      </c>
      <c r="V167" s="162">
        <f>ROUND(E167*U167,2)</f>
        <v>13.77</v>
      </c>
      <c r="W167" s="162"/>
      <c r="X167" s="162" t="s">
        <v>162</v>
      </c>
      <c r="Y167" s="153"/>
      <c r="Z167" s="153"/>
      <c r="AA167" s="153"/>
      <c r="AB167" s="153"/>
      <c r="AC167" s="153"/>
      <c r="AD167" s="153"/>
      <c r="AE167" s="153"/>
      <c r="AF167" s="153"/>
      <c r="AG167" s="153" t="s">
        <v>163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183" t="s">
        <v>600</v>
      </c>
      <c r="D168" s="163"/>
      <c r="E168" s="164">
        <v>529.5</v>
      </c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178</v>
      </c>
      <c r="AH168" s="153">
        <v>5</v>
      </c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244"/>
      <c r="D169" s="245"/>
      <c r="E169" s="245"/>
      <c r="F169" s="245"/>
      <c r="G169" s="245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166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72">
        <v>34</v>
      </c>
      <c r="B170" s="173" t="s">
        <v>621</v>
      </c>
      <c r="C170" s="182" t="s">
        <v>622</v>
      </c>
      <c r="D170" s="174" t="s">
        <v>356</v>
      </c>
      <c r="E170" s="175">
        <v>529.5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7">
        <v>8.0000000000000007E-5</v>
      </c>
      <c r="O170" s="177">
        <f>ROUND(E170*N170,2)</f>
        <v>0.04</v>
      </c>
      <c r="P170" s="177">
        <v>0</v>
      </c>
      <c r="Q170" s="177">
        <f>ROUND(E170*P170,2)</f>
        <v>0</v>
      </c>
      <c r="R170" s="177" t="s">
        <v>357</v>
      </c>
      <c r="S170" s="177" t="s">
        <v>160</v>
      </c>
      <c r="T170" s="178" t="s">
        <v>161</v>
      </c>
      <c r="U170" s="162">
        <v>3.4000000000000002E-2</v>
      </c>
      <c r="V170" s="162">
        <f>ROUND(E170*U170,2)</f>
        <v>18</v>
      </c>
      <c r="W170" s="162"/>
      <c r="X170" s="162" t="s">
        <v>162</v>
      </c>
      <c r="Y170" s="153"/>
      <c r="Z170" s="153"/>
      <c r="AA170" s="153"/>
      <c r="AB170" s="153"/>
      <c r="AC170" s="153"/>
      <c r="AD170" s="153"/>
      <c r="AE170" s="153"/>
      <c r="AF170" s="153"/>
      <c r="AG170" s="153" t="s">
        <v>163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183" t="s">
        <v>600</v>
      </c>
      <c r="D171" s="163"/>
      <c r="E171" s="164">
        <v>529.5</v>
      </c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178</v>
      </c>
      <c r="AH171" s="153">
        <v>5</v>
      </c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60"/>
      <c r="B172" s="161"/>
      <c r="C172" s="244"/>
      <c r="D172" s="245"/>
      <c r="E172" s="245"/>
      <c r="F172" s="245"/>
      <c r="G172" s="245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166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72">
        <v>35</v>
      </c>
      <c r="B173" s="173" t="s">
        <v>623</v>
      </c>
      <c r="C173" s="182" t="s">
        <v>624</v>
      </c>
      <c r="D173" s="174" t="s">
        <v>356</v>
      </c>
      <c r="E173" s="175">
        <v>529.5</v>
      </c>
      <c r="F173" s="176"/>
      <c r="G173" s="177">
        <f>ROUND(E173*F173,2)</f>
        <v>0</v>
      </c>
      <c r="H173" s="176"/>
      <c r="I173" s="177">
        <f>ROUND(E173*H173,2)</f>
        <v>0</v>
      </c>
      <c r="J173" s="176"/>
      <c r="K173" s="177">
        <f>ROUND(E173*J173,2)</f>
        <v>0</v>
      </c>
      <c r="L173" s="177">
        <v>21</v>
      </c>
      <c r="M173" s="177">
        <f>G173*(1+L173/100)</f>
        <v>0</v>
      </c>
      <c r="N173" s="177">
        <v>1.0000000000000001E-5</v>
      </c>
      <c r="O173" s="177">
        <f>ROUND(E173*N173,2)</f>
        <v>0.01</v>
      </c>
      <c r="P173" s="177">
        <v>0</v>
      </c>
      <c r="Q173" s="177">
        <f>ROUND(E173*P173,2)</f>
        <v>0</v>
      </c>
      <c r="R173" s="177" t="s">
        <v>625</v>
      </c>
      <c r="S173" s="177" t="s">
        <v>160</v>
      </c>
      <c r="T173" s="178" t="s">
        <v>161</v>
      </c>
      <c r="U173" s="162">
        <v>6.2E-2</v>
      </c>
      <c r="V173" s="162">
        <f>ROUND(E173*U173,2)</f>
        <v>32.83</v>
      </c>
      <c r="W173" s="162"/>
      <c r="X173" s="162" t="s">
        <v>162</v>
      </c>
      <c r="Y173" s="153"/>
      <c r="Z173" s="153"/>
      <c r="AA173" s="153"/>
      <c r="AB173" s="153"/>
      <c r="AC173" s="153"/>
      <c r="AD173" s="153"/>
      <c r="AE173" s="153"/>
      <c r="AF173" s="153"/>
      <c r="AG173" s="153" t="s">
        <v>163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250" t="s">
        <v>626</v>
      </c>
      <c r="D174" s="251"/>
      <c r="E174" s="251"/>
      <c r="F174" s="251"/>
      <c r="G174" s="251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173</v>
      </c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183" t="s">
        <v>627</v>
      </c>
      <c r="D175" s="163"/>
      <c r="E175" s="164">
        <v>529.5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178</v>
      </c>
      <c r="AH175" s="153">
        <v>5</v>
      </c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60"/>
      <c r="B176" s="161"/>
      <c r="C176" s="244"/>
      <c r="D176" s="245"/>
      <c r="E176" s="245"/>
      <c r="F176" s="245"/>
      <c r="G176" s="245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166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72">
        <v>36</v>
      </c>
      <c r="B177" s="173" t="s">
        <v>628</v>
      </c>
      <c r="C177" s="182" t="s">
        <v>629</v>
      </c>
      <c r="D177" s="174" t="s">
        <v>158</v>
      </c>
      <c r="E177" s="175">
        <v>1</v>
      </c>
      <c r="F177" s="176"/>
      <c r="G177" s="177">
        <f>ROUND(E177*F177,2)</f>
        <v>0</v>
      </c>
      <c r="H177" s="176"/>
      <c r="I177" s="177">
        <f>ROUND(E177*H177,2)</f>
        <v>0</v>
      </c>
      <c r="J177" s="176"/>
      <c r="K177" s="177">
        <f>ROUND(E177*J177,2)</f>
        <v>0</v>
      </c>
      <c r="L177" s="177">
        <v>21</v>
      </c>
      <c r="M177" s="177">
        <f>G177*(1+L177/100)</f>
        <v>0</v>
      </c>
      <c r="N177" s="177">
        <v>4.2000000000000002E-4</v>
      </c>
      <c r="O177" s="177">
        <f>ROUND(E177*N177,2)</f>
        <v>0</v>
      </c>
      <c r="P177" s="177">
        <v>0</v>
      </c>
      <c r="Q177" s="177">
        <f>ROUND(E177*P177,2)</f>
        <v>0</v>
      </c>
      <c r="R177" s="177"/>
      <c r="S177" s="177" t="s">
        <v>235</v>
      </c>
      <c r="T177" s="178" t="s">
        <v>236</v>
      </c>
      <c r="U177" s="162">
        <v>1.7</v>
      </c>
      <c r="V177" s="162">
        <f>ROUND(E177*U177,2)</f>
        <v>1.7</v>
      </c>
      <c r="W177" s="162"/>
      <c r="X177" s="162" t="s">
        <v>162</v>
      </c>
      <c r="Y177" s="153"/>
      <c r="Z177" s="153"/>
      <c r="AA177" s="153"/>
      <c r="AB177" s="153"/>
      <c r="AC177" s="153"/>
      <c r="AD177" s="153"/>
      <c r="AE177" s="153"/>
      <c r="AF177" s="153"/>
      <c r="AG177" s="153" t="s">
        <v>163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60"/>
      <c r="B178" s="161"/>
      <c r="C178" s="248"/>
      <c r="D178" s="249"/>
      <c r="E178" s="249"/>
      <c r="F178" s="249"/>
      <c r="G178" s="249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53"/>
      <c r="Z178" s="153"/>
      <c r="AA178" s="153"/>
      <c r="AB178" s="153"/>
      <c r="AC178" s="153"/>
      <c r="AD178" s="153"/>
      <c r="AE178" s="153"/>
      <c r="AF178" s="153"/>
      <c r="AG178" s="153" t="s">
        <v>166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72">
        <v>37</v>
      </c>
      <c r="B179" s="173" t="s">
        <v>630</v>
      </c>
      <c r="C179" s="182" t="s">
        <v>631</v>
      </c>
      <c r="D179" s="174" t="s">
        <v>158</v>
      </c>
      <c r="E179" s="175">
        <v>31</v>
      </c>
      <c r="F179" s="176"/>
      <c r="G179" s="177">
        <f>ROUND(E179*F179,2)</f>
        <v>0</v>
      </c>
      <c r="H179" s="176"/>
      <c r="I179" s="177">
        <f>ROUND(E179*H179,2)</f>
        <v>0</v>
      </c>
      <c r="J179" s="176"/>
      <c r="K179" s="177">
        <f>ROUND(E179*J179,2)</f>
        <v>0</v>
      </c>
      <c r="L179" s="177">
        <v>21</v>
      </c>
      <c r="M179" s="177">
        <f>G179*(1+L179/100)</f>
        <v>0</v>
      </c>
      <c r="N179" s="177">
        <v>1.67E-3</v>
      </c>
      <c r="O179" s="177">
        <f>ROUND(E179*N179,2)</f>
        <v>0.05</v>
      </c>
      <c r="P179" s="177">
        <v>0</v>
      </c>
      <c r="Q179" s="177">
        <f>ROUND(E179*P179,2)</f>
        <v>0</v>
      </c>
      <c r="R179" s="177"/>
      <c r="S179" s="177" t="s">
        <v>632</v>
      </c>
      <c r="T179" s="178" t="s">
        <v>236</v>
      </c>
      <c r="U179" s="162">
        <v>0</v>
      </c>
      <c r="V179" s="162">
        <f>ROUND(E179*U179,2)</f>
        <v>0</v>
      </c>
      <c r="W179" s="162"/>
      <c r="X179" s="162" t="s">
        <v>162</v>
      </c>
      <c r="Y179" s="153"/>
      <c r="Z179" s="153"/>
      <c r="AA179" s="153"/>
      <c r="AB179" s="153"/>
      <c r="AC179" s="153"/>
      <c r="AD179" s="153"/>
      <c r="AE179" s="153"/>
      <c r="AF179" s="153"/>
      <c r="AG179" s="153" t="s">
        <v>583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ht="22.5" outlineLevel="1" x14ac:dyDescent="0.2">
      <c r="A180" s="160"/>
      <c r="B180" s="161"/>
      <c r="C180" s="250" t="s">
        <v>633</v>
      </c>
      <c r="D180" s="251"/>
      <c r="E180" s="251"/>
      <c r="F180" s="251"/>
      <c r="G180" s="251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173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79" t="str">
        <f>C180</f>
        <v>Montáž litinových tvarovek na potrubí litinovém tlakovém jednoosých na potrubí z trub přírubových v otevřeném výkopu, kanálu nebo v šachtě DN 80</v>
      </c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60"/>
      <c r="B181" s="161"/>
      <c r="C181" s="246" t="s">
        <v>585</v>
      </c>
      <c r="D181" s="247"/>
      <c r="E181" s="247"/>
      <c r="F181" s="247"/>
      <c r="G181" s="247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53"/>
      <c r="Z181" s="153"/>
      <c r="AA181" s="153"/>
      <c r="AB181" s="153"/>
      <c r="AC181" s="153"/>
      <c r="AD181" s="153"/>
      <c r="AE181" s="153"/>
      <c r="AF181" s="153"/>
      <c r="AG181" s="153" t="s">
        <v>173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60"/>
      <c r="B182" s="161"/>
      <c r="C182" s="246" t="s">
        <v>634</v>
      </c>
      <c r="D182" s="247"/>
      <c r="E182" s="247"/>
      <c r="F182" s="247"/>
      <c r="G182" s="247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53"/>
      <c r="Z182" s="153"/>
      <c r="AA182" s="153"/>
      <c r="AB182" s="153"/>
      <c r="AC182" s="153"/>
      <c r="AD182" s="153"/>
      <c r="AE182" s="153"/>
      <c r="AF182" s="153"/>
      <c r="AG182" s="153" t="s">
        <v>173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60"/>
      <c r="B183" s="161"/>
      <c r="C183" s="246" t="s">
        <v>635</v>
      </c>
      <c r="D183" s="247"/>
      <c r="E183" s="247"/>
      <c r="F183" s="247"/>
      <c r="G183" s="247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173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246" t="s">
        <v>636</v>
      </c>
      <c r="D184" s="247"/>
      <c r="E184" s="247"/>
      <c r="F184" s="247"/>
      <c r="G184" s="247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173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79" t="str">
        <f>C184</f>
        <v>b) podkladní konstrukci ze štěrkopísku - podkladní vrstva ze štěrkopísku se oceňuje cenou 564 28-111 Podklad ze štěrkopísku.</v>
      </c>
      <c r="BB184" s="153"/>
      <c r="BC184" s="153"/>
      <c r="BD184" s="153"/>
      <c r="BE184" s="153"/>
      <c r="BF184" s="153"/>
      <c r="BG184" s="153"/>
      <c r="BH184" s="153"/>
    </row>
    <row r="185" spans="1:60" ht="22.5" outlineLevel="1" x14ac:dyDescent="0.2">
      <c r="A185" s="160"/>
      <c r="B185" s="161"/>
      <c r="C185" s="246" t="s">
        <v>637</v>
      </c>
      <c r="D185" s="247"/>
      <c r="E185" s="247"/>
      <c r="F185" s="247"/>
      <c r="G185" s="247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173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79" t="str">
        <f>C185</f>
        <v>2. V cenách 857 ..-1141, -1151, -3141 a -3151 nejsou započteny náklady nadodání těsnících nebo zámkových kroužků; tyto se oceňují ve specifikaci.</v>
      </c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60"/>
      <c r="B186" s="161"/>
      <c r="C186" s="244"/>
      <c r="D186" s="245"/>
      <c r="E186" s="245"/>
      <c r="F186" s="245"/>
      <c r="G186" s="245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166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72">
        <v>38</v>
      </c>
      <c r="B187" s="173" t="s">
        <v>638</v>
      </c>
      <c r="C187" s="182" t="s">
        <v>639</v>
      </c>
      <c r="D187" s="174" t="s">
        <v>158</v>
      </c>
      <c r="E187" s="175">
        <v>7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7">
        <v>0</v>
      </c>
      <c r="O187" s="177">
        <f>ROUND(E187*N187,2)</f>
        <v>0</v>
      </c>
      <c r="P187" s="177">
        <v>0</v>
      </c>
      <c r="Q187" s="177">
        <f>ROUND(E187*P187,2)</f>
        <v>0</v>
      </c>
      <c r="R187" s="177"/>
      <c r="S187" s="177" t="s">
        <v>235</v>
      </c>
      <c r="T187" s="178" t="s">
        <v>236</v>
      </c>
      <c r="U187" s="162">
        <v>0</v>
      </c>
      <c r="V187" s="162">
        <f>ROUND(E187*U187,2)</f>
        <v>0</v>
      </c>
      <c r="W187" s="162"/>
      <c r="X187" s="162" t="s">
        <v>162</v>
      </c>
      <c r="Y187" s="153"/>
      <c r="Z187" s="153"/>
      <c r="AA187" s="153"/>
      <c r="AB187" s="153"/>
      <c r="AC187" s="153"/>
      <c r="AD187" s="153"/>
      <c r="AE187" s="153"/>
      <c r="AF187" s="153"/>
      <c r="AG187" s="153" t="s">
        <v>583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250" t="s">
        <v>639</v>
      </c>
      <c r="D188" s="251"/>
      <c r="E188" s="251"/>
      <c r="F188" s="251"/>
      <c r="G188" s="251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173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60"/>
      <c r="B189" s="161"/>
      <c r="C189" s="244"/>
      <c r="D189" s="245"/>
      <c r="E189" s="245"/>
      <c r="F189" s="245"/>
      <c r="G189" s="245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166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72">
        <v>39</v>
      </c>
      <c r="B190" s="173" t="s">
        <v>640</v>
      </c>
      <c r="C190" s="182" t="s">
        <v>641</v>
      </c>
      <c r="D190" s="174" t="s">
        <v>158</v>
      </c>
      <c r="E190" s="175">
        <v>18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77">
        <v>0</v>
      </c>
      <c r="O190" s="177">
        <f>ROUND(E190*N190,2)</f>
        <v>0</v>
      </c>
      <c r="P190" s="177">
        <v>0</v>
      </c>
      <c r="Q190" s="177">
        <f>ROUND(E190*P190,2)</f>
        <v>0</v>
      </c>
      <c r="R190" s="177"/>
      <c r="S190" s="177" t="s">
        <v>235</v>
      </c>
      <c r="T190" s="178" t="s">
        <v>236</v>
      </c>
      <c r="U190" s="162">
        <v>0</v>
      </c>
      <c r="V190" s="162">
        <f>ROUND(E190*U190,2)</f>
        <v>0</v>
      </c>
      <c r="W190" s="162"/>
      <c r="X190" s="162" t="s">
        <v>162</v>
      </c>
      <c r="Y190" s="153"/>
      <c r="Z190" s="153"/>
      <c r="AA190" s="153"/>
      <c r="AB190" s="153"/>
      <c r="AC190" s="153"/>
      <c r="AD190" s="153"/>
      <c r="AE190" s="153"/>
      <c r="AF190" s="153"/>
      <c r="AG190" s="153" t="s">
        <v>583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250" t="s">
        <v>641</v>
      </c>
      <c r="D191" s="251"/>
      <c r="E191" s="251"/>
      <c r="F191" s="251"/>
      <c r="G191" s="251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173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60"/>
      <c r="B192" s="161"/>
      <c r="C192" s="244"/>
      <c r="D192" s="245"/>
      <c r="E192" s="245"/>
      <c r="F192" s="245"/>
      <c r="G192" s="245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53"/>
      <c r="Z192" s="153"/>
      <c r="AA192" s="153"/>
      <c r="AB192" s="153"/>
      <c r="AC192" s="153"/>
      <c r="AD192" s="153"/>
      <c r="AE192" s="153"/>
      <c r="AF192" s="153"/>
      <c r="AG192" s="153" t="s">
        <v>166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72">
        <v>40</v>
      </c>
      <c r="B193" s="173" t="s">
        <v>642</v>
      </c>
      <c r="C193" s="182" t="s">
        <v>643</v>
      </c>
      <c r="D193" s="174" t="s">
        <v>644</v>
      </c>
      <c r="E193" s="175">
        <v>529.5</v>
      </c>
      <c r="F193" s="176"/>
      <c r="G193" s="177">
        <f>ROUND(E193*F193,2)</f>
        <v>0</v>
      </c>
      <c r="H193" s="176"/>
      <c r="I193" s="177">
        <f>ROUND(E193*H193,2)</f>
        <v>0</v>
      </c>
      <c r="J193" s="176"/>
      <c r="K193" s="177">
        <f>ROUND(E193*J193,2)</f>
        <v>0</v>
      </c>
      <c r="L193" s="177">
        <v>21</v>
      </c>
      <c r="M193" s="177">
        <f>G193*(1+L193/100)</f>
        <v>0</v>
      </c>
      <c r="N193" s="177">
        <v>0</v>
      </c>
      <c r="O193" s="177">
        <f>ROUND(E193*N193,2)</f>
        <v>0</v>
      </c>
      <c r="P193" s="177">
        <v>0</v>
      </c>
      <c r="Q193" s="177">
        <f>ROUND(E193*P193,2)</f>
        <v>0</v>
      </c>
      <c r="R193" s="177"/>
      <c r="S193" s="177" t="s">
        <v>235</v>
      </c>
      <c r="T193" s="178" t="s">
        <v>236</v>
      </c>
      <c r="U193" s="162">
        <v>0</v>
      </c>
      <c r="V193" s="162">
        <f>ROUND(E193*U193,2)</f>
        <v>0</v>
      </c>
      <c r="W193" s="162"/>
      <c r="X193" s="162" t="s">
        <v>162</v>
      </c>
      <c r="Y193" s="153"/>
      <c r="Z193" s="153"/>
      <c r="AA193" s="153"/>
      <c r="AB193" s="153"/>
      <c r="AC193" s="153"/>
      <c r="AD193" s="153"/>
      <c r="AE193" s="153"/>
      <c r="AF193" s="153"/>
      <c r="AG193" s="153" t="s">
        <v>163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60"/>
      <c r="B194" s="161"/>
      <c r="C194" s="183" t="s">
        <v>645</v>
      </c>
      <c r="D194" s="163"/>
      <c r="E194" s="164">
        <v>529.5</v>
      </c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178</v>
      </c>
      <c r="AH194" s="153">
        <v>5</v>
      </c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60"/>
      <c r="B195" s="161"/>
      <c r="C195" s="244"/>
      <c r="D195" s="245"/>
      <c r="E195" s="245"/>
      <c r="F195" s="245"/>
      <c r="G195" s="245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166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">
      <c r="A196" s="172">
        <v>41</v>
      </c>
      <c r="B196" s="173" t="s">
        <v>646</v>
      </c>
      <c r="C196" s="182" t="s">
        <v>647</v>
      </c>
      <c r="D196" s="174" t="s">
        <v>244</v>
      </c>
      <c r="E196" s="175">
        <v>1</v>
      </c>
      <c r="F196" s="176"/>
      <c r="G196" s="177">
        <f>ROUND(E196*F196,2)</f>
        <v>0</v>
      </c>
      <c r="H196" s="176"/>
      <c r="I196" s="177">
        <f>ROUND(E196*H196,2)</f>
        <v>0</v>
      </c>
      <c r="J196" s="176"/>
      <c r="K196" s="177">
        <f>ROUND(E196*J196,2)</f>
        <v>0</v>
      </c>
      <c r="L196" s="177">
        <v>21</v>
      </c>
      <c r="M196" s="177">
        <f>G196*(1+L196/100)</f>
        <v>0</v>
      </c>
      <c r="N196" s="177">
        <v>0</v>
      </c>
      <c r="O196" s="177">
        <f>ROUND(E196*N196,2)</f>
        <v>0</v>
      </c>
      <c r="P196" s="177">
        <v>0</v>
      </c>
      <c r="Q196" s="177">
        <f>ROUND(E196*P196,2)</f>
        <v>0</v>
      </c>
      <c r="R196" s="177"/>
      <c r="S196" s="177" t="s">
        <v>235</v>
      </c>
      <c r="T196" s="178" t="s">
        <v>236</v>
      </c>
      <c r="U196" s="162">
        <v>0</v>
      </c>
      <c r="V196" s="162">
        <f>ROUND(E196*U196,2)</f>
        <v>0</v>
      </c>
      <c r="W196" s="162"/>
      <c r="X196" s="162" t="s">
        <v>162</v>
      </c>
      <c r="Y196" s="153"/>
      <c r="Z196" s="153"/>
      <c r="AA196" s="153"/>
      <c r="AB196" s="153"/>
      <c r="AC196" s="153"/>
      <c r="AD196" s="153"/>
      <c r="AE196" s="153"/>
      <c r="AF196" s="153"/>
      <c r="AG196" s="153" t="s">
        <v>163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60"/>
      <c r="B197" s="161"/>
      <c r="C197" s="248"/>
      <c r="D197" s="249"/>
      <c r="E197" s="249"/>
      <c r="F197" s="249"/>
      <c r="G197" s="249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53"/>
      <c r="Z197" s="153"/>
      <c r="AA197" s="153"/>
      <c r="AB197" s="153"/>
      <c r="AC197" s="153"/>
      <c r="AD197" s="153"/>
      <c r="AE197" s="153"/>
      <c r="AF197" s="153"/>
      <c r="AG197" s="153" t="s">
        <v>166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">
      <c r="A198" s="172">
        <v>42</v>
      </c>
      <c r="B198" s="173" t="s">
        <v>648</v>
      </c>
      <c r="C198" s="182" t="s">
        <v>649</v>
      </c>
      <c r="D198" s="174" t="s">
        <v>158</v>
      </c>
      <c r="E198" s="175">
        <v>25</v>
      </c>
      <c r="F198" s="176"/>
      <c r="G198" s="177">
        <f>ROUND(E198*F198,2)</f>
        <v>0</v>
      </c>
      <c r="H198" s="176"/>
      <c r="I198" s="177">
        <f>ROUND(E198*H198,2)</f>
        <v>0</v>
      </c>
      <c r="J198" s="176"/>
      <c r="K198" s="177">
        <f>ROUND(E198*J198,2)</f>
        <v>0</v>
      </c>
      <c r="L198" s="177">
        <v>21</v>
      </c>
      <c r="M198" s="177">
        <f>G198*(1+L198/100)</f>
        <v>0</v>
      </c>
      <c r="N198" s="177">
        <v>0</v>
      </c>
      <c r="O198" s="177">
        <f>ROUND(E198*N198,2)</f>
        <v>0</v>
      </c>
      <c r="P198" s="177">
        <v>0</v>
      </c>
      <c r="Q198" s="177">
        <f>ROUND(E198*P198,2)</f>
        <v>0</v>
      </c>
      <c r="R198" s="177"/>
      <c r="S198" s="177" t="s">
        <v>235</v>
      </c>
      <c r="T198" s="178" t="s">
        <v>170</v>
      </c>
      <c r="U198" s="162">
        <v>0</v>
      </c>
      <c r="V198" s="162">
        <f>ROUND(E198*U198,2)</f>
        <v>0</v>
      </c>
      <c r="W198" s="162"/>
      <c r="X198" s="162" t="s">
        <v>332</v>
      </c>
      <c r="Y198" s="153"/>
      <c r="Z198" s="153"/>
      <c r="AA198" s="153"/>
      <c r="AB198" s="153"/>
      <c r="AC198" s="153"/>
      <c r="AD198" s="153"/>
      <c r="AE198" s="153"/>
      <c r="AF198" s="153"/>
      <c r="AG198" s="153" t="s">
        <v>333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60"/>
      <c r="B199" s="161"/>
      <c r="C199" s="183" t="s">
        <v>650</v>
      </c>
      <c r="D199" s="163"/>
      <c r="E199" s="164">
        <v>25</v>
      </c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53"/>
      <c r="Z199" s="153"/>
      <c r="AA199" s="153"/>
      <c r="AB199" s="153"/>
      <c r="AC199" s="153"/>
      <c r="AD199" s="153"/>
      <c r="AE199" s="153"/>
      <c r="AF199" s="153"/>
      <c r="AG199" s="153" t="s">
        <v>178</v>
      </c>
      <c r="AH199" s="153">
        <v>5</v>
      </c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60"/>
      <c r="B200" s="161"/>
      <c r="C200" s="244"/>
      <c r="D200" s="245"/>
      <c r="E200" s="245"/>
      <c r="F200" s="245"/>
      <c r="G200" s="245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53"/>
      <c r="Z200" s="153"/>
      <c r="AA200" s="153"/>
      <c r="AB200" s="153"/>
      <c r="AC200" s="153"/>
      <c r="AD200" s="153"/>
      <c r="AE200" s="153"/>
      <c r="AF200" s="153"/>
      <c r="AG200" s="153" t="s">
        <v>166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ht="22.5" outlineLevel="1" x14ac:dyDescent="0.2">
      <c r="A201" s="172">
        <v>43</v>
      </c>
      <c r="B201" s="173" t="s">
        <v>651</v>
      </c>
      <c r="C201" s="182" t="s">
        <v>652</v>
      </c>
      <c r="D201" s="174" t="s">
        <v>356</v>
      </c>
      <c r="E201" s="175">
        <v>582.45000000000005</v>
      </c>
      <c r="F201" s="176"/>
      <c r="G201" s="177">
        <f>ROUND(E201*F201,2)</f>
        <v>0</v>
      </c>
      <c r="H201" s="176"/>
      <c r="I201" s="177">
        <f>ROUND(E201*H201,2)</f>
        <v>0</v>
      </c>
      <c r="J201" s="176"/>
      <c r="K201" s="177">
        <f>ROUND(E201*J201,2)</f>
        <v>0</v>
      </c>
      <c r="L201" s="177">
        <v>21</v>
      </c>
      <c r="M201" s="177">
        <f>G201*(1+L201/100)</f>
        <v>0</v>
      </c>
      <c r="N201" s="177">
        <v>1.4599999999999999E-3</v>
      </c>
      <c r="O201" s="177">
        <f>ROUND(E201*N201,2)</f>
        <v>0.85</v>
      </c>
      <c r="P201" s="177">
        <v>0</v>
      </c>
      <c r="Q201" s="177">
        <f>ROUND(E201*P201,2)</f>
        <v>0</v>
      </c>
      <c r="R201" s="177" t="s">
        <v>331</v>
      </c>
      <c r="S201" s="177" t="s">
        <v>160</v>
      </c>
      <c r="T201" s="178" t="s">
        <v>161</v>
      </c>
      <c r="U201" s="162">
        <v>0</v>
      </c>
      <c r="V201" s="162">
        <f>ROUND(E201*U201,2)</f>
        <v>0</v>
      </c>
      <c r="W201" s="162"/>
      <c r="X201" s="162" t="s">
        <v>332</v>
      </c>
      <c r="Y201" s="153"/>
      <c r="Z201" s="153"/>
      <c r="AA201" s="153"/>
      <c r="AB201" s="153"/>
      <c r="AC201" s="153"/>
      <c r="AD201" s="153"/>
      <c r="AE201" s="153"/>
      <c r="AF201" s="153"/>
      <c r="AG201" s="153" t="s">
        <v>333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">
      <c r="A202" s="160"/>
      <c r="B202" s="161"/>
      <c r="C202" s="183" t="s">
        <v>653</v>
      </c>
      <c r="D202" s="163"/>
      <c r="E202" s="164">
        <v>582.45000000000005</v>
      </c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53"/>
      <c r="Z202" s="153"/>
      <c r="AA202" s="153"/>
      <c r="AB202" s="153"/>
      <c r="AC202" s="153"/>
      <c r="AD202" s="153"/>
      <c r="AE202" s="153"/>
      <c r="AF202" s="153"/>
      <c r="AG202" s="153" t="s">
        <v>178</v>
      </c>
      <c r="AH202" s="153">
        <v>5</v>
      </c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60"/>
      <c r="B203" s="161"/>
      <c r="C203" s="244"/>
      <c r="D203" s="245"/>
      <c r="E203" s="245"/>
      <c r="F203" s="245"/>
      <c r="G203" s="245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53"/>
      <c r="Z203" s="153"/>
      <c r="AA203" s="153"/>
      <c r="AB203" s="153"/>
      <c r="AC203" s="153"/>
      <c r="AD203" s="153"/>
      <c r="AE203" s="153"/>
      <c r="AF203" s="153"/>
      <c r="AG203" s="153" t="s">
        <v>166</v>
      </c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72">
        <v>44</v>
      </c>
      <c r="B204" s="173" t="s">
        <v>654</v>
      </c>
      <c r="C204" s="182" t="s">
        <v>655</v>
      </c>
      <c r="D204" s="174" t="s">
        <v>158</v>
      </c>
      <c r="E204" s="175">
        <v>11</v>
      </c>
      <c r="F204" s="176"/>
      <c r="G204" s="177">
        <f>ROUND(E204*F204,2)</f>
        <v>0</v>
      </c>
      <c r="H204" s="176"/>
      <c r="I204" s="177">
        <f>ROUND(E204*H204,2)</f>
        <v>0</v>
      </c>
      <c r="J204" s="176"/>
      <c r="K204" s="177">
        <f>ROUND(E204*J204,2)</f>
        <v>0</v>
      </c>
      <c r="L204" s="177">
        <v>21</v>
      </c>
      <c r="M204" s="177">
        <f>G204*(1+L204/100)</f>
        <v>0</v>
      </c>
      <c r="N204" s="177">
        <v>5.0400000000000002E-3</v>
      </c>
      <c r="O204" s="177">
        <f>ROUND(E204*N204,2)</f>
        <v>0.06</v>
      </c>
      <c r="P204" s="177">
        <v>0</v>
      </c>
      <c r="Q204" s="177">
        <f>ROUND(E204*P204,2)</f>
        <v>0</v>
      </c>
      <c r="R204" s="177"/>
      <c r="S204" s="177" t="s">
        <v>235</v>
      </c>
      <c r="T204" s="178" t="s">
        <v>236</v>
      </c>
      <c r="U204" s="162">
        <v>0</v>
      </c>
      <c r="V204" s="162">
        <f>ROUND(E204*U204,2)</f>
        <v>0</v>
      </c>
      <c r="W204" s="162"/>
      <c r="X204" s="162" t="s">
        <v>332</v>
      </c>
      <c r="Y204" s="153"/>
      <c r="Z204" s="153"/>
      <c r="AA204" s="153"/>
      <c r="AB204" s="153"/>
      <c r="AC204" s="153"/>
      <c r="AD204" s="153"/>
      <c r="AE204" s="153"/>
      <c r="AF204" s="153"/>
      <c r="AG204" s="153" t="s">
        <v>656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60"/>
      <c r="B205" s="161"/>
      <c r="C205" s="250" t="s">
        <v>657</v>
      </c>
      <c r="D205" s="251"/>
      <c r="E205" s="251"/>
      <c r="F205" s="251"/>
      <c r="G205" s="251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53"/>
      <c r="Z205" s="153"/>
      <c r="AA205" s="153"/>
      <c r="AB205" s="153"/>
      <c r="AC205" s="153"/>
      <c r="AD205" s="153"/>
      <c r="AE205" s="153"/>
      <c r="AF205" s="153"/>
      <c r="AG205" s="153" t="s">
        <v>173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">
      <c r="A206" s="160"/>
      <c r="B206" s="161"/>
      <c r="C206" s="244"/>
      <c r="D206" s="245"/>
      <c r="E206" s="245"/>
      <c r="F206" s="245"/>
      <c r="G206" s="245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53"/>
      <c r="Z206" s="153"/>
      <c r="AA206" s="153"/>
      <c r="AB206" s="153"/>
      <c r="AC206" s="153"/>
      <c r="AD206" s="153"/>
      <c r="AE206" s="153"/>
      <c r="AF206" s="153"/>
      <c r="AG206" s="153" t="s">
        <v>166</v>
      </c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72">
        <v>45</v>
      </c>
      <c r="B207" s="173" t="s">
        <v>658</v>
      </c>
      <c r="C207" s="182" t="s">
        <v>659</v>
      </c>
      <c r="D207" s="174" t="s">
        <v>158</v>
      </c>
      <c r="E207" s="175">
        <v>9</v>
      </c>
      <c r="F207" s="176"/>
      <c r="G207" s="177">
        <f>ROUND(E207*F207,2)</f>
        <v>0</v>
      </c>
      <c r="H207" s="176"/>
      <c r="I207" s="177">
        <f>ROUND(E207*H207,2)</f>
        <v>0</v>
      </c>
      <c r="J207" s="176"/>
      <c r="K207" s="177">
        <f>ROUND(E207*J207,2)</f>
        <v>0</v>
      </c>
      <c r="L207" s="177">
        <v>21</v>
      </c>
      <c r="M207" s="177">
        <f>G207*(1+L207/100)</f>
        <v>0</v>
      </c>
      <c r="N207" s="177">
        <v>2.1000000000000001E-2</v>
      </c>
      <c r="O207" s="177">
        <f>ROUND(E207*N207,2)</f>
        <v>0.19</v>
      </c>
      <c r="P207" s="177">
        <v>0</v>
      </c>
      <c r="Q207" s="177">
        <f>ROUND(E207*P207,2)</f>
        <v>0</v>
      </c>
      <c r="R207" s="177"/>
      <c r="S207" s="177" t="s">
        <v>632</v>
      </c>
      <c r="T207" s="178" t="s">
        <v>236</v>
      </c>
      <c r="U207" s="162">
        <v>0</v>
      </c>
      <c r="V207" s="162">
        <f>ROUND(E207*U207,2)</f>
        <v>0</v>
      </c>
      <c r="W207" s="162"/>
      <c r="X207" s="162" t="s">
        <v>332</v>
      </c>
      <c r="Y207" s="153"/>
      <c r="Z207" s="153"/>
      <c r="AA207" s="153"/>
      <c r="AB207" s="153"/>
      <c r="AC207" s="153"/>
      <c r="AD207" s="153"/>
      <c r="AE207" s="153"/>
      <c r="AF207" s="153"/>
      <c r="AG207" s="153" t="s">
        <v>656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outlineLevel="1" x14ac:dyDescent="0.2">
      <c r="A208" s="160"/>
      <c r="B208" s="161"/>
      <c r="C208" s="250" t="s">
        <v>660</v>
      </c>
      <c r="D208" s="251"/>
      <c r="E208" s="251"/>
      <c r="F208" s="251"/>
      <c r="G208" s="251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53"/>
      <c r="Z208" s="153"/>
      <c r="AA208" s="153"/>
      <c r="AB208" s="153"/>
      <c r="AC208" s="153"/>
      <c r="AD208" s="153"/>
      <c r="AE208" s="153"/>
      <c r="AF208" s="153"/>
      <c r="AG208" s="153" t="s">
        <v>173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60"/>
      <c r="B209" s="161"/>
      <c r="C209" s="244"/>
      <c r="D209" s="245"/>
      <c r="E209" s="245"/>
      <c r="F209" s="245"/>
      <c r="G209" s="245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166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72">
        <v>46</v>
      </c>
      <c r="B210" s="173" t="s">
        <v>661</v>
      </c>
      <c r="C210" s="182" t="s">
        <v>662</v>
      </c>
      <c r="D210" s="174" t="s">
        <v>158</v>
      </c>
      <c r="E210" s="175">
        <v>5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4.2500000000000003E-2</v>
      </c>
      <c r="O210" s="177">
        <f>ROUND(E210*N210,2)</f>
        <v>0.21</v>
      </c>
      <c r="P210" s="177">
        <v>0</v>
      </c>
      <c r="Q210" s="177">
        <f>ROUND(E210*P210,2)</f>
        <v>0</v>
      </c>
      <c r="R210" s="177"/>
      <c r="S210" s="177" t="s">
        <v>632</v>
      </c>
      <c r="T210" s="178" t="s">
        <v>236</v>
      </c>
      <c r="U210" s="162">
        <v>0</v>
      </c>
      <c r="V210" s="162">
        <f>ROUND(E210*U210,2)</f>
        <v>0</v>
      </c>
      <c r="W210" s="162"/>
      <c r="X210" s="162" t="s">
        <v>332</v>
      </c>
      <c r="Y210" s="153"/>
      <c r="Z210" s="153"/>
      <c r="AA210" s="153"/>
      <c r="AB210" s="153"/>
      <c r="AC210" s="153"/>
      <c r="AD210" s="153"/>
      <c r="AE210" s="153"/>
      <c r="AF210" s="153"/>
      <c r="AG210" s="153" t="s">
        <v>656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60"/>
      <c r="B211" s="161"/>
      <c r="C211" s="250" t="s">
        <v>662</v>
      </c>
      <c r="D211" s="251"/>
      <c r="E211" s="251"/>
      <c r="F211" s="251"/>
      <c r="G211" s="251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53"/>
      <c r="Z211" s="153"/>
      <c r="AA211" s="153"/>
      <c r="AB211" s="153"/>
      <c r="AC211" s="153"/>
      <c r="AD211" s="153"/>
      <c r="AE211" s="153"/>
      <c r="AF211" s="153"/>
      <c r="AG211" s="153" t="s">
        <v>173</v>
      </c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60"/>
      <c r="B212" s="161"/>
      <c r="C212" s="244"/>
      <c r="D212" s="245"/>
      <c r="E212" s="245"/>
      <c r="F212" s="245"/>
      <c r="G212" s="245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53"/>
      <c r="Z212" s="153"/>
      <c r="AA212" s="153"/>
      <c r="AB212" s="153"/>
      <c r="AC212" s="153"/>
      <c r="AD212" s="153"/>
      <c r="AE212" s="153"/>
      <c r="AF212" s="153"/>
      <c r="AG212" s="153" t="s">
        <v>166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72">
        <v>47</v>
      </c>
      <c r="B213" s="173" t="s">
        <v>663</v>
      </c>
      <c r="C213" s="182" t="s">
        <v>664</v>
      </c>
      <c r="D213" s="174" t="s">
        <v>158</v>
      </c>
      <c r="E213" s="175">
        <v>9</v>
      </c>
      <c r="F213" s="176"/>
      <c r="G213" s="177">
        <f>ROUND(E213*F213,2)</f>
        <v>0</v>
      </c>
      <c r="H213" s="176"/>
      <c r="I213" s="177">
        <f>ROUND(E213*H213,2)</f>
        <v>0</v>
      </c>
      <c r="J213" s="176"/>
      <c r="K213" s="177">
        <f>ROUND(E213*J213,2)</f>
        <v>0</v>
      </c>
      <c r="L213" s="177">
        <v>21</v>
      </c>
      <c r="M213" s="177">
        <f>G213*(1+L213/100)</f>
        <v>0</v>
      </c>
      <c r="N213" s="177">
        <v>3.5000000000000001E-3</v>
      </c>
      <c r="O213" s="177">
        <f>ROUND(E213*N213,2)</f>
        <v>0.03</v>
      </c>
      <c r="P213" s="177">
        <v>0</v>
      </c>
      <c r="Q213" s="177">
        <f>ROUND(E213*P213,2)</f>
        <v>0</v>
      </c>
      <c r="R213" s="177"/>
      <c r="S213" s="177" t="s">
        <v>632</v>
      </c>
      <c r="T213" s="178" t="s">
        <v>236</v>
      </c>
      <c r="U213" s="162">
        <v>0</v>
      </c>
      <c r="V213" s="162">
        <f>ROUND(E213*U213,2)</f>
        <v>0</v>
      </c>
      <c r="W213" s="162"/>
      <c r="X213" s="162" t="s">
        <v>332</v>
      </c>
      <c r="Y213" s="153"/>
      <c r="Z213" s="153"/>
      <c r="AA213" s="153"/>
      <c r="AB213" s="153"/>
      <c r="AC213" s="153"/>
      <c r="AD213" s="153"/>
      <c r="AE213" s="153"/>
      <c r="AF213" s="153"/>
      <c r="AG213" s="153" t="s">
        <v>656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60"/>
      <c r="B214" s="161"/>
      <c r="C214" s="250" t="s">
        <v>664</v>
      </c>
      <c r="D214" s="251"/>
      <c r="E214" s="251"/>
      <c r="F214" s="251"/>
      <c r="G214" s="251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53"/>
      <c r="Z214" s="153"/>
      <c r="AA214" s="153"/>
      <c r="AB214" s="153"/>
      <c r="AC214" s="153"/>
      <c r="AD214" s="153"/>
      <c r="AE214" s="153"/>
      <c r="AF214" s="153"/>
      <c r="AG214" s="153" t="s">
        <v>173</v>
      </c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">
      <c r="A215" s="160"/>
      <c r="B215" s="161"/>
      <c r="C215" s="244"/>
      <c r="D215" s="245"/>
      <c r="E215" s="245"/>
      <c r="F215" s="245"/>
      <c r="G215" s="245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53"/>
      <c r="Z215" s="153"/>
      <c r="AA215" s="153"/>
      <c r="AB215" s="153"/>
      <c r="AC215" s="153"/>
      <c r="AD215" s="153"/>
      <c r="AE215" s="153"/>
      <c r="AF215" s="153"/>
      <c r="AG215" s="153" t="s">
        <v>166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">
      <c r="A216" s="172">
        <v>48</v>
      </c>
      <c r="B216" s="173" t="s">
        <v>665</v>
      </c>
      <c r="C216" s="182" t="s">
        <v>666</v>
      </c>
      <c r="D216" s="174" t="s">
        <v>158</v>
      </c>
      <c r="E216" s="175">
        <v>5</v>
      </c>
      <c r="F216" s="176"/>
      <c r="G216" s="177">
        <f>ROUND(E216*F216,2)</f>
        <v>0</v>
      </c>
      <c r="H216" s="176"/>
      <c r="I216" s="177">
        <f>ROUND(E216*H216,2)</f>
        <v>0</v>
      </c>
      <c r="J216" s="176"/>
      <c r="K216" s="177">
        <f>ROUND(E216*J216,2)</f>
        <v>0</v>
      </c>
      <c r="L216" s="177">
        <v>21</v>
      </c>
      <c r="M216" s="177">
        <f>G216*(1+L216/100)</f>
        <v>0</v>
      </c>
      <c r="N216" s="177">
        <v>1.34E-2</v>
      </c>
      <c r="O216" s="177">
        <f>ROUND(E216*N216,2)</f>
        <v>7.0000000000000007E-2</v>
      </c>
      <c r="P216" s="177">
        <v>0</v>
      </c>
      <c r="Q216" s="177">
        <f>ROUND(E216*P216,2)</f>
        <v>0</v>
      </c>
      <c r="R216" s="177"/>
      <c r="S216" s="177" t="s">
        <v>235</v>
      </c>
      <c r="T216" s="178" t="s">
        <v>236</v>
      </c>
      <c r="U216" s="162">
        <v>0</v>
      </c>
      <c r="V216" s="162">
        <f>ROUND(E216*U216,2)</f>
        <v>0</v>
      </c>
      <c r="W216" s="162"/>
      <c r="X216" s="162" t="s">
        <v>332</v>
      </c>
      <c r="Y216" s="153"/>
      <c r="Z216" s="153"/>
      <c r="AA216" s="153"/>
      <c r="AB216" s="153"/>
      <c r="AC216" s="153"/>
      <c r="AD216" s="153"/>
      <c r="AE216" s="153"/>
      <c r="AF216" s="153"/>
      <c r="AG216" s="153" t="s">
        <v>656</v>
      </c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60"/>
      <c r="B217" s="161"/>
      <c r="C217" s="250" t="s">
        <v>666</v>
      </c>
      <c r="D217" s="251"/>
      <c r="E217" s="251"/>
      <c r="F217" s="251"/>
      <c r="G217" s="251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53"/>
      <c r="Z217" s="153"/>
      <c r="AA217" s="153"/>
      <c r="AB217" s="153"/>
      <c r="AC217" s="153"/>
      <c r="AD217" s="153"/>
      <c r="AE217" s="153"/>
      <c r="AF217" s="153"/>
      <c r="AG217" s="153" t="s">
        <v>173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60"/>
      <c r="B218" s="161"/>
      <c r="C218" s="244"/>
      <c r="D218" s="245"/>
      <c r="E218" s="245"/>
      <c r="F218" s="245"/>
      <c r="G218" s="245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53"/>
      <c r="Z218" s="153"/>
      <c r="AA218" s="153"/>
      <c r="AB218" s="153"/>
      <c r="AC218" s="153"/>
      <c r="AD218" s="153"/>
      <c r="AE218" s="153"/>
      <c r="AF218" s="153"/>
      <c r="AG218" s="153" t="s">
        <v>166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72">
        <v>49</v>
      </c>
      <c r="B219" s="173" t="s">
        <v>667</v>
      </c>
      <c r="C219" s="182" t="s">
        <v>668</v>
      </c>
      <c r="D219" s="174" t="s">
        <v>158</v>
      </c>
      <c r="E219" s="175">
        <v>1</v>
      </c>
      <c r="F219" s="176"/>
      <c r="G219" s="177">
        <f>ROUND(E219*F219,2)</f>
        <v>0</v>
      </c>
      <c r="H219" s="176"/>
      <c r="I219" s="177">
        <f>ROUND(E219*H219,2)</f>
        <v>0</v>
      </c>
      <c r="J219" s="176"/>
      <c r="K219" s="177">
        <f>ROUND(E219*J219,2)</f>
        <v>0</v>
      </c>
      <c r="L219" s="177">
        <v>21</v>
      </c>
      <c r="M219" s="177">
        <f>G219*(1+L219/100)</f>
        <v>0</v>
      </c>
      <c r="N219" s="177">
        <v>2.5000000000000001E-3</v>
      </c>
      <c r="O219" s="177">
        <f>ROUND(E219*N219,2)</f>
        <v>0</v>
      </c>
      <c r="P219" s="177">
        <v>0</v>
      </c>
      <c r="Q219" s="177">
        <f>ROUND(E219*P219,2)</f>
        <v>0</v>
      </c>
      <c r="R219" s="177" t="s">
        <v>331</v>
      </c>
      <c r="S219" s="177" t="s">
        <v>160</v>
      </c>
      <c r="T219" s="178" t="s">
        <v>161</v>
      </c>
      <c r="U219" s="162">
        <v>0</v>
      </c>
      <c r="V219" s="162">
        <f>ROUND(E219*U219,2)</f>
        <v>0</v>
      </c>
      <c r="W219" s="162"/>
      <c r="X219" s="162" t="s">
        <v>332</v>
      </c>
      <c r="Y219" s="153"/>
      <c r="Z219" s="153"/>
      <c r="AA219" s="153"/>
      <c r="AB219" s="153"/>
      <c r="AC219" s="153"/>
      <c r="AD219" s="153"/>
      <c r="AE219" s="153"/>
      <c r="AF219" s="153"/>
      <c r="AG219" s="153" t="s">
        <v>333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60"/>
      <c r="B220" s="161"/>
      <c r="C220" s="248"/>
      <c r="D220" s="249"/>
      <c r="E220" s="249"/>
      <c r="F220" s="249"/>
      <c r="G220" s="249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53"/>
      <c r="Z220" s="153"/>
      <c r="AA220" s="153"/>
      <c r="AB220" s="153"/>
      <c r="AC220" s="153"/>
      <c r="AD220" s="153"/>
      <c r="AE220" s="153"/>
      <c r="AF220" s="153"/>
      <c r="AG220" s="153" t="s">
        <v>166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ht="22.5" outlineLevel="1" x14ac:dyDescent="0.2">
      <c r="A221" s="172">
        <v>50</v>
      </c>
      <c r="B221" s="173" t="s">
        <v>669</v>
      </c>
      <c r="C221" s="182" t="s">
        <v>670</v>
      </c>
      <c r="D221" s="174" t="s">
        <v>158</v>
      </c>
      <c r="E221" s="175">
        <v>3</v>
      </c>
      <c r="F221" s="176"/>
      <c r="G221" s="177">
        <f>ROUND(E221*F221,2)</f>
        <v>0</v>
      </c>
      <c r="H221" s="176"/>
      <c r="I221" s="177">
        <f>ROUND(E221*H221,2)</f>
        <v>0</v>
      </c>
      <c r="J221" s="176"/>
      <c r="K221" s="177">
        <f>ROUND(E221*J221,2)</f>
        <v>0</v>
      </c>
      <c r="L221" s="177">
        <v>21</v>
      </c>
      <c r="M221" s="177">
        <f>G221*(1+L221/100)</f>
        <v>0</v>
      </c>
      <c r="N221" s="177">
        <v>1.5299999999999999E-2</v>
      </c>
      <c r="O221" s="177">
        <f>ROUND(E221*N221,2)</f>
        <v>0.05</v>
      </c>
      <c r="P221" s="177">
        <v>0</v>
      </c>
      <c r="Q221" s="177">
        <f>ROUND(E221*P221,2)</f>
        <v>0</v>
      </c>
      <c r="R221" s="177" t="s">
        <v>331</v>
      </c>
      <c r="S221" s="177" t="s">
        <v>160</v>
      </c>
      <c r="T221" s="178" t="s">
        <v>161</v>
      </c>
      <c r="U221" s="162">
        <v>0</v>
      </c>
      <c r="V221" s="162">
        <f>ROUND(E221*U221,2)</f>
        <v>0</v>
      </c>
      <c r="W221" s="162"/>
      <c r="X221" s="162" t="s">
        <v>332</v>
      </c>
      <c r="Y221" s="153"/>
      <c r="Z221" s="153"/>
      <c r="AA221" s="153"/>
      <c r="AB221" s="153"/>
      <c r="AC221" s="153"/>
      <c r="AD221" s="153"/>
      <c r="AE221" s="153"/>
      <c r="AF221" s="153"/>
      <c r="AG221" s="153" t="s">
        <v>333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">
      <c r="A222" s="160"/>
      <c r="B222" s="161"/>
      <c r="C222" s="248"/>
      <c r="D222" s="249"/>
      <c r="E222" s="249"/>
      <c r="F222" s="249"/>
      <c r="G222" s="249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53"/>
      <c r="Z222" s="153"/>
      <c r="AA222" s="153"/>
      <c r="AB222" s="153"/>
      <c r="AC222" s="153"/>
      <c r="AD222" s="153"/>
      <c r="AE222" s="153"/>
      <c r="AF222" s="153"/>
      <c r="AG222" s="153" t="s">
        <v>166</v>
      </c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ht="22.5" outlineLevel="1" x14ac:dyDescent="0.2">
      <c r="A223" s="172">
        <v>51</v>
      </c>
      <c r="B223" s="173" t="s">
        <v>671</v>
      </c>
      <c r="C223" s="182" t="s">
        <v>672</v>
      </c>
      <c r="D223" s="174" t="s">
        <v>158</v>
      </c>
      <c r="E223" s="175">
        <v>1</v>
      </c>
      <c r="F223" s="176"/>
      <c r="G223" s="177">
        <f>ROUND(E223*F223,2)</f>
        <v>0</v>
      </c>
      <c r="H223" s="176"/>
      <c r="I223" s="177">
        <f>ROUND(E223*H223,2)</f>
        <v>0</v>
      </c>
      <c r="J223" s="176"/>
      <c r="K223" s="177">
        <f>ROUND(E223*J223,2)</f>
        <v>0</v>
      </c>
      <c r="L223" s="177">
        <v>21</v>
      </c>
      <c r="M223" s="177">
        <f>G223*(1+L223/100)</f>
        <v>0</v>
      </c>
      <c r="N223" s="177">
        <v>1.84E-2</v>
      </c>
      <c r="O223" s="177">
        <f>ROUND(E223*N223,2)</f>
        <v>0.02</v>
      </c>
      <c r="P223" s="177">
        <v>0</v>
      </c>
      <c r="Q223" s="177">
        <f>ROUND(E223*P223,2)</f>
        <v>0</v>
      </c>
      <c r="R223" s="177" t="s">
        <v>331</v>
      </c>
      <c r="S223" s="177" t="s">
        <v>160</v>
      </c>
      <c r="T223" s="178" t="s">
        <v>161</v>
      </c>
      <c r="U223" s="162">
        <v>0</v>
      </c>
      <c r="V223" s="162">
        <f>ROUND(E223*U223,2)</f>
        <v>0</v>
      </c>
      <c r="W223" s="162"/>
      <c r="X223" s="162" t="s">
        <v>332</v>
      </c>
      <c r="Y223" s="153"/>
      <c r="Z223" s="153"/>
      <c r="AA223" s="153"/>
      <c r="AB223" s="153"/>
      <c r="AC223" s="153"/>
      <c r="AD223" s="153"/>
      <c r="AE223" s="153"/>
      <c r="AF223" s="153"/>
      <c r="AG223" s="153" t="s">
        <v>333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60"/>
      <c r="B224" s="161"/>
      <c r="C224" s="248"/>
      <c r="D224" s="249"/>
      <c r="E224" s="249"/>
      <c r="F224" s="249"/>
      <c r="G224" s="249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53"/>
      <c r="Z224" s="153"/>
      <c r="AA224" s="153"/>
      <c r="AB224" s="153"/>
      <c r="AC224" s="153"/>
      <c r="AD224" s="153"/>
      <c r="AE224" s="153"/>
      <c r="AF224" s="153"/>
      <c r="AG224" s="153" t="s">
        <v>166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outlineLevel="1" x14ac:dyDescent="0.2">
      <c r="A225" s="172">
        <v>52</v>
      </c>
      <c r="B225" s="173" t="s">
        <v>673</v>
      </c>
      <c r="C225" s="182" t="s">
        <v>674</v>
      </c>
      <c r="D225" s="174" t="s">
        <v>158</v>
      </c>
      <c r="E225" s="175">
        <v>9</v>
      </c>
      <c r="F225" s="176"/>
      <c r="G225" s="177">
        <f>ROUND(E225*F225,2)</f>
        <v>0</v>
      </c>
      <c r="H225" s="176"/>
      <c r="I225" s="177">
        <f>ROUND(E225*H225,2)</f>
        <v>0</v>
      </c>
      <c r="J225" s="176"/>
      <c r="K225" s="177">
        <f>ROUND(E225*J225,2)</f>
        <v>0</v>
      </c>
      <c r="L225" s="177">
        <v>21</v>
      </c>
      <c r="M225" s="177">
        <f>G225*(1+L225/100)</f>
        <v>0</v>
      </c>
      <c r="N225" s="177">
        <v>6.8999999999999999E-3</v>
      </c>
      <c r="O225" s="177">
        <f>ROUND(E225*N225,2)</f>
        <v>0.06</v>
      </c>
      <c r="P225" s="177">
        <v>0</v>
      </c>
      <c r="Q225" s="177">
        <f>ROUND(E225*P225,2)</f>
        <v>0</v>
      </c>
      <c r="R225" s="177"/>
      <c r="S225" s="177" t="s">
        <v>632</v>
      </c>
      <c r="T225" s="178" t="s">
        <v>236</v>
      </c>
      <c r="U225" s="162">
        <v>0</v>
      </c>
      <c r="V225" s="162">
        <f>ROUND(E225*U225,2)</f>
        <v>0</v>
      </c>
      <c r="W225" s="162"/>
      <c r="X225" s="162" t="s">
        <v>332</v>
      </c>
      <c r="Y225" s="153"/>
      <c r="Z225" s="153"/>
      <c r="AA225" s="153"/>
      <c r="AB225" s="153"/>
      <c r="AC225" s="153"/>
      <c r="AD225" s="153"/>
      <c r="AE225" s="153"/>
      <c r="AF225" s="153"/>
      <c r="AG225" s="153" t="s">
        <v>656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">
      <c r="A226" s="160"/>
      <c r="B226" s="161"/>
      <c r="C226" s="250" t="s">
        <v>674</v>
      </c>
      <c r="D226" s="251"/>
      <c r="E226" s="251"/>
      <c r="F226" s="251"/>
      <c r="G226" s="251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53"/>
      <c r="Z226" s="153"/>
      <c r="AA226" s="153"/>
      <c r="AB226" s="153"/>
      <c r="AC226" s="153"/>
      <c r="AD226" s="153"/>
      <c r="AE226" s="153"/>
      <c r="AF226" s="153"/>
      <c r="AG226" s="153" t="s">
        <v>173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outlineLevel="1" x14ac:dyDescent="0.2">
      <c r="A227" s="160"/>
      <c r="B227" s="161"/>
      <c r="C227" s="244"/>
      <c r="D227" s="245"/>
      <c r="E227" s="245"/>
      <c r="F227" s="245"/>
      <c r="G227" s="245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53"/>
      <c r="Z227" s="153"/>
      <c r="AA227" s="153"/>
      <c r="AB227" s="153"/>
      <c r="AC227" s="153"/>
      <c r="AD227" s="153"/>
      <c r="AE227" s="153"/>
      <c r="AF227" s="153"/>
      <c r="AG227" s="153" t="s">
        <v>166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outlineLevel="1" x14ac:dyDescent="0.2">
      <c r="A228" s="172">
        <v>53</v>
      </c>
      <c r="B228" s="173" t="s">
        <v>675</v>
      </c>
      <c r="C228" s="182" t="s">
        <v>676</v>
      </c>
      <c r="D228" s="174" t="s">
        <v>158</v>
      </c>
      <c r="E228" s="175">
        <v>5</v>
      </c>
      <c r="F228" s="176"/>
      <c r="G228" s="177">
        <f>ROUND(E228*F228,2)</f>
        <v>0</v>
      </c>
      <c r="H228" s="176"/>
      <c r="I228" s="177">
        <f>ROUND(E228*H228,2)</f>
        <v>0</v>
      </c>
      <c r="J228" s="176"/>
      <c r="K228" s="177">
        <f>ROUND(E228*J228,2)</f>
        <v>0</v>
      </c>
      <c r="L228" s="177">
        <v>21</v>
      </c>
      <c r="M228" s="177">
        <f>G228*(1+L228/100)</f>
        <v>0</v>
      </c>
      <c r="N228" s="177">
        <v>1.4E-2</v>
      </c>
      <c r="O228" s="177">
        <f>ROUND(E228*N228,2)</f>
        <v>7.0000000000000007E-2</v>
      </c>
      <c r="P228" s="177">
        <v>0</v>
      </c>
      <c r="Q228" s="177">
        <f>ROUND(E228*P228,2)</f>
        <v>0</v>
      </c>
      <c r="R228" s="177"/>
      <c r="S228" s="177" t="s">
        <v>632</v>
      </c>
      <c r="T228" s="178" t="s">
        <v>236</v>
      </c>
      <c r="U228" s="162">
        <v>0</v>
      </c>
      <c r="V228" s="162">
        <f>ROUND(E228*U228,2)</f>
        <v>0</v>
      </c>
      <c r="W228" s="162"/>
      <c r="X228" s="162" t="s">
        <v>332</v>
      </c>
      <c r="Y228" s="153"/>
      <c r="Z228" s="153"/>
      <c r="AA228" s="153"/>
      <c r="AB228" s="153"/>
      <c r="AC228" s="153"/>
      <c r="AD228" s="153"/>
      <c r="AE228" s="153"/>
      <c r="AF228" s="153"/>
      <c r="AG228" s="153" t="s">
        <v>656</v>
      </c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outlineLevel="1" x14ac:dyDescent="0.2">
      <c r="A229" s="160"/>
      <c r="B229" s="161"/>
      <c r="C229" s="250" t="s">
        <v>676</v>
      </c>
      <c r="D229" s="251"/>
      <c r="E229" s="251"/>
      <c r="F229" s="251"/>
      <c r="G229" s="251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53"/>
      <c r="Z229" s="153"/>
      <c r="AA229" s="153"/>
      <c r="AB229" s="153"/>
      <c r="AC229" s="153"/>
      <c r="AD229" s="153"/>
      <c r="AE229" s="153"/>
      <c r="AF229" s="153"/>
      <c r="AG229" s="153" t="s">
        <v>173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">
      <c r="A230" s="160"/>
      <c r="B230" s="161"/>
      <c r="C230" s="244"/>
      <c r="D230" s="245"/>
      <c r="E230" s="245"/>
      <c r="F230" s="245"/>
      <c r="G230" s="245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53"/>
      <c r="Z230" s="153"/>
      <c r="AA230" s="153"/>
      <c r="AB230" s="153"/>
      <c r="AC230" s="153"/>
      <c r="AD230" s="153"/>
      <c r="AE230" s="153"/>
      <c r="AF230" s="153"/>
      <c r="AG230" s="153" t="s">
        <v>166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x14ac:dyDescent="0.2">
      <c r="A231" s="166" t="s">
        <v>154</v>
      </c>
      <c r="B231" s="167" t="s">
        <v>116</v>
      </c>
      <c r="C231" s="181" t="s">
        <v>117</v>
      </c>
      <c r="D231" s="168"/>
      <c r="E231" s="169"/>
      <c r="F231" s="170"/>
      <c r="G231" s="170">
        <f>SUMIF(AG232:AG235,"&lt;&gt;NOR",G232:G235)</f>
        <v>0</v>
      </c>
      <c r="H231" s="170"/>
      <c r="I231" s="170">
        <f>SUM(I232:I235)</f>
        <v>0</v>
      </c>
      <c r="J231" s="170"/>
      <c r="K231" s="170">
        <f>SUM(K232:K235)</f>
        <v>0</v>
      </c>
      <c r="L231" s="170"/>
      <c r="M231" s="170">
        <f>SUM(M232:M235)</f>
        <v>0</v>
      </c>
      <c r="N231" s="170"/>
      <c r="O231" s="170">
        <f>SUM(O232:O235)</f>
        <v>0</v>
      </c>
      <c r="P231" s="170"/>
      <c r="Q231" s="170">
        <f>SUM(Q232:Q235)</f>
        <v>0</v>
      </c>
      <c r="R231" s="170"/>
      <c r="S231" s="170"/>
      <c r="T231" s="171"/>
      <c r="U231" s="165"/>
      <c r="V231" s="165">
        <f>SUM(V232:V235)</f>
        <v>76.37</v>
      </c>
      <c r="W231" s="165"/>
      <c r="X231" s="165"/>
      <c r="AG231" t="s">
        <v>155</v>
      </c>
    </row>
    <row r="232" spans="1:60" ht="22.5" outlineLevel="1" x14ac:dyDescent="0.2">
      <c r="A232" s="172">
        <v>54</v>
      </c>
      <c r="B232" s="173" t="s">
        <v>677</v>
      </c>
      <c r="C232" s="182" t="s">
        <v>678</v>
      </c>
      <c r="D232" s="174" t="s">
        <v>230</v>
      </c>
      <c r="E232" s="175">
        <v>361.09906000000001</v>
      </c>
      <c r="F232" s="176"/>
      <c r="G232" s="177">
        <f>ROUND(E232*F232,2)</f>
        <v>0</v>
      </c>
      <c r="H232" s="176"/>
      <c r="I232" s="177">
        <f>ROUND(E232*H232,2)</f>
        <v>0</v>
      </c>
      <c r="J232" s="176"/>
      <c r="K232" s="177">
        <f>ROUND(E232*J232,2)</f>
        <v>0</v>
      </c>
      <c r="L232" s="177">
        <v>21</v>
      </c>
      <c r="M232" s="177">
        <f>G232*(1+L232/100)</f>
        <v>0</v>
      </c>
      <c r="N232" s="177">
        <v>0</v>
      </c>
      <c r="O232" s="177">
        <f>ROUND(E232*N232,2)</f>
        <v>0</v>
      </c>
      <c r="P232" s="177">
        <v>0</v>
      </c>
      <c r="Q232" s="177">
        <f>ROUND(E232*P232,2)</f>
        <v>0</v>
      </c>
      <c r="R232" s="177" t="s">
        <v>357</v>
      </c>
      <c r="S232" s="177" t="s">
        <v>160</v>
      </c>
      <c r="T232" s="178" t="s">
        <v>161</v>
      </c>
      <c r="U232" s="162">
        <v>0.21149999999999999</v>
      </c>
      <c r="V232" s="162">
        <f>ROUND(E232*U232,2)</f>
        <v>76.37</v>
      </c>
      <c r="W232" s="162"/>
      <c r="X232" s="162" t="s">
        <v>262</v>
      </c>
      <c r="Y232" s="153"/>
      <c r="Z232" s="153"/>
      <c r="AA232" s="153"/>
      <c r="AB232" s="153"/>
      <c r="AC232" s="153"/>
      <c r="AD232" s="153"/>
      <c r="AE232" s="153"/>
      <c r="AF232" s="153"/>
      <c r="AG232" s="153" t="s">
        <v>263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outlineLevel="1" x14ac:dyDescent="0.2">
      <c r="A233" s="160"/>
      <c r="B233" s="161"/>
      <c r="C233" s="242" t="s">
        <v>679</v>
      </c>
      <c r="D233" s="243"/>
      <c r="E233" s="243"/>
      <c r="F233" s="243"/>
      <c r="G233" s="243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53"/>
      <c r="Z233" s="153"/>
      <c r="AA233" s="153"/>
      <c r="AB233" s="153"/>
      <c r="AC233" s="153"/>
      <c r="AD233" s="153"/>
      <c r="AE233" s="153"/>
      <c r="AF233" s="153"/>
      <c r="AG233" s="153" t="s">
        <v>165</v>
      </c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60"/>
      <c r="B234" s="161"/>
      <c r="C234" s="246" t="s">
        <v>680</v>
      </c>
      <c r="D234" s="247"/>
      <c r="E234" s="247"/>
      <c r="F234" s="247"/>
      <c r="G234" s="247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53"/>
      <c r="Z234" s="153"/>
      <c r="AA234" s="153"/>
      <c r="AB234" s="153"/>
      <c r="AC234" s="153"/>
      <c r="AD234" s="153"/>
      <c r="AE234" s="153"/>
      <c r="AF234" s="153"/>
      <c r="AG234" s="153" t="s">
        <v>173</v>
      </c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outlineLevel="1" x14ac:dyDescent="0.2">
      <c r="A235" s="160"/>
      <c r="B235" s="161"/>
      <c r="C235" s="244"/>
      <c r="D235" s="245"/>
      <c r="E235" s="245"/>
      <c r="F235" s="245"/>
      <c r="G235" s="245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53"/>
      <c r="Z235" s="153"/>
      <c r="AA235" s="153"/>
      <c r="AB235" s="153"/>
      <c r="AC235" s="153"/>
      <c r="AD235" s="153"/>
      <c r="AE235" s="153"/>
      <c r="AF235" s="153"/>
      <c r="AG235" s="153" t="s">
        <v>166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x14ac:dyDescent="0.2">
      <c r="A236" s="3"/>
      <c r="B236" s="4"/>
      <c r="C236" s="184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AE236">
        <v>15</v>
      </c>
      <c r="AF236">
        <v>21</v>
      </c>
      <c r="AG236" t="s">
        <v>141</v>
      </c>
    </row>
    <row r="237" spans="1:60" x14ac:dyDescent="0.2">
      <c r="A237" s="156"/>
      <c r="B237" s="157" t="s">
        <v>29</v>
      </c>
      <c r="C237" s="185"/>
      <c r="D237" s="158"/>
      <c r="E237" s="159"/>
      <c r="F237" s="159"/>
      <c r="G237" s="180">
        <f>G8+G96+G114+G231</f>
        <v>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AE237">
        <f>SUMIF(L7:L235,AE236,G7:G235)</f>
        <v>0</v>
      </c>
      <c r="AF237">
        <f>SUMIF(L7:L235,AF236,G7:G235)</f>
        <v>0</v>
      </c>
      <c r="AG237" t="s">
        <v>265</v>
      </c>
    </row>
    <row r="238" spans="1:60" x14ac:dyDescent="0.2">
      <c r="C238" s="186"/>
      <c r="D238" s="10"/>
      <c r="AG238" t="s">
        <v>266</v>
      </c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125">
    <mergeCell ref="A1:G1"/>
    <mergeCell ref="C2:G2"/>
    <mergeCell ref="C3:G3"/>
    <mergeCell ref="C4:G4"/>
    <mergeCell ref="C10:G10"/>
    <mergeCell ref="C12:G12"/>
    <mergeCell ref="C29:G29"/>
    <mergeCell ref="C31:G31"/>
    <mergeCell ref="C33:G33"/>
    <mergeCell ref="C39:G39"/>
    <mergeCell ref="C41:G41"/>
    <mergeCell ref="C43:G43"/>
    <mergeCell ref="C14:G14"/>
    <mergeCell ref="C16:G16"/>
    <mergeCell ref="C18:G18"/>
    <mergeCell ref="C23:G23"/>
    <mergeCell ref="C25:G25"/>
    <mergeCell ref="C27:G27"/>
    <mergeCell ref="C60:G60"/>
    <mergeCell ref="C62:G62"/>
    <mergeCell ref="C65:G65"/>
    <mergeCell ref="C67:G67"/>
    <mergeCell ref="C68:G68"/>
    <mergeCell ref="C73:G73"/>
    <mergeCell ref="C45:G45"/>
    <mergeCell ref="C48:G48"/>
    <mergeCell ref="C50:G50"/>
    <mergeCell ref="C53:G53"/>
    <mergeCell ref="C55:G55"/>
    <mergeCell ref="C58:G58"/>
    <mergeCell ref="C92:G92"/>
    <mergeCell ref="C95:G95"/>
    <mergeCell ref="C98:G98"/>
    <mergeCell ref="C100:G100"/>
    <mergeCell ref="C103:G103"/>
    <mergeCell ref="C105:G105"/>
    <mergeCell ref="C75:G75"/>
    <mergeCell ref="C80:G80"/>
    <mergeCell ref="C83:G83"/>
    <mergeCell ref="C85:G85"/>
    <mergeCell ref="C87:G87"/>
    <mergeCell ref="C89:G89"/>
    <mergeCell ref="C124:G124"/>
    <mergeCell ref="C126:G126"/>
    <mergeCell ref="C127:G127"/>
    <mergeCell ref="C128:G128"/>
    <mergeCell ref="C129:G129"/>
    <mergeCell ref="C130:G130"/>
    <mergeCell ref="C107:G107"/>
    <mergeCell ref="C110:G110"/>
    <mergeCell ref="C113:G113"/>
    <mergeCell ref="C116:G116"/>
    <mergeCell ref="C121:G121"/>
    <mergeCell ref="C123:G123"/>
    <mergeCell ref="C137:G137"/>
    <mergeCell ref="C138:G138"/>
    <mergeCell ref="C139:G139"/>
    <mergeCell ref="C141:G141"/>
    <mergeCell ref="C143:G143"/>
    <mergeCell ref="C145:G145"/>
    <mergeCell ref="C131:G131"/>
    <mergeCell ref="C132:G132"/>
    <mergeCell ref="C133:G133"/>
    <mergeCell ref="C134:G134"/>
    <mergeCell ref="C135:G135"/>
    <mergeCell ref="C136:G136"/>
    <mergeCell ref="C152:G152"/>
    <mergeCell ref="C154:G154"/>
    <mergeCell ref="C155:G155"/>
    <mergeCell ref="C156:G156"/>
    <mergeCell ref="C157:G157"/>
    <mergeCell ref="C158:G158"/>
    <mergeCell ref="C146:G146"/>
    <mergeCell ref="C147:G147"/>
    <mergeCell ref="C148:G148"/>
    <mergeCell ref="C149:G149"/>
    <mergeCell ref="C150:G150"/>
    <mergeCell ref="C151:G151"/>
    <mergeCell ref="C166:G166"/>
    <mergeCell ref="C169:G169"/>
    <mergeCell ref="C172:G172"/>
    <mergeCell ref="C174:G174"/>
    <mergeCell ref="C176:G176"/>
    <mergeCell ref="C178:G178"/>
    <mergeCell ref="C159:G159"/>
    <mergeCell ref="C161:G161"/>
    <mergeCell ref="C162:G162"/>
    <mergeCell ref="C163:G163"/>
    <mergeCell ref="C164:G164"/>
    <mergeCell ref="C165:G165"/>
    <mergeCell ref="C186:G186"/>
    <mergeCell ref="C188:G188"/>
    <mergeCell ref="C189:G189"/>
    <mergeCell ref="C191:G191"/>
    <mergeCell ref="C192:G192"/>
    <mergeCell ref="C195:G195"/>
    <mergeCell ref="C180:G180"/>
    <mergeCell ref="C181:G181"/>
    <mergeCell ref="C182:G182"/>
    <mergeCell ref="C183:G183"/>
    <mergeCell ref="C184:G184"/>
    <mergeCell ref="C185:G185"/>
    <mergeCell ref="C209:G209"/>
    <mergeCell ref="C211:G211"/>
    <mergeCell ref="C212:G212"/>
    <mergeCell ref="C214:G214"/>
    <mergeCell ref="C215:G215"/>
    <mergeCell ref="C217:G217"/>
    <mergeCell ref="C197:G197"/>
    <mergeCell ref="C200:G200"/>
    <mergeCell ref="C203:G203"/>
    <mergeCell ref="C205:G205"/>
    <mergeCell ref="C206:G206"/>
    <mergeCell ref="C208:G208"/>
    <mergeCell ref="C229:G229"/>
    <mergeCell ref="C230:G230"/>
    <mergeCell ref="C233:G233"/>
    <mergeCell ref="C234:G234"/>
    <mergeCell ref="C235:G235"/>
    <mergeCell ref="C218:G218"/>
    <mergeCell ref="C220:G220"/>
    <mergeCell ref="C222:G222"/>
    <mergeCell ref="C224:G224"/>
    <mergeCell ref="C226:G226"/>
    <mergeCell ref="C227:G22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61</v>
      </c>
      <c r="C3" s="253" t="s">
        <v>62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65</v>
      </c>
      <c r="C4" s="256" t="s">
        <v>66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SUMIF(AG9:AG150,"&lt;&gt;NOR",G9:G150)</f>
        <v>0</v>
      </c>
      <c r="H8" s="170"/>
      <c r="I8" s="170">
        <f>SUM(I9:I150)</f>
        <v>0</v>
      </c>
      <c r="J8" s="170"/>
      <c r="K8" s="170">
        <f>SUM(K9:K150)</f>
        <v>0</v>
      </c>
      <c r="L8" s="170"/>
      <c r="M8" s="170">
        <f>SUM(M9:M150)</f>
        <v>0</v>
      </c>
      <c r="N8" s="170"/>
      <c r="O8" s="170">
        <f>SUM(O9:O150)</f>
        <v>138.9</v>
      </c>
      <c r="P8" s="170"/>
      <c r="Q8" s="170">
        <f>SUM(Q9:Q150)</f>
        <v>0</v>
      </c>
      <c r="R8" s="170"/>
      <c r="S8" s="170"/>
      <c r="T8" s="171"/>
      <c r="U8" s="165"/>
      <c r="V8" s="165">
        <f>SUM(V9:V150)</f>
        <v>575.41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496</v>
      </c>
      <c r="C9" s="182" t="s">
        <v>497</v>
      </c>
      <c r="D9" s="174" t="s">
        <v>189</v>
      </c>
      <c r="E9" s="175">
        <v>309.1456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0.12</v>
      </c>
      <c r="V9" s="162">
        <f>ROUND(E9*U9,2)</f>
        <v>37.1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60"/>
      <c r="B10" s="161"/>
      <c r="C10" s="242" t="s">
        <v>274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681</v>
      </c>
      <c r="D11" s="163"/>
      <c r="E11" s="16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83" t="s">
        <v>682</v>
      </c>
      <c r="D12" s="163"/>
      <c r="E12" s="164">
        <v>14.0288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178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183" t="s">
        <v>683</v>
      </c>
      <c r="D13" s="163"/>
      <c r="E13" s="164">
        <v>13.107200000000001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178</v>
      </c>
      <c r="AH13" s="153">
        <v>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183" t="s">
        <v>684</v>
      </c>
      <c r="D14" s="163"/>
      <c r="E14" s="164">
        <v>11.6736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178</v>
      </c>
      <c r="AH14" s="153">
        <v>0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685</v>
      </c>
      <c r="D15" s="163"/>
      <c r="E15" s="164">
        <v>11.263999999999999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0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183" t="s">
        <v>686</v>
      </c>
      <c r="D16" s="163"/>
      <c r="E16" s="164">
        <v>13.824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178</v>
      </c>
      <c r="AH16" s="153">
        <v>0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183" t="s">
        <v>687</v>
      </c>
      <c r="D17" s="163"/>
      <c r="E17" s="164">
        <v>13.5168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178</v>
      </c>
      <c r="AH17" s="153">
        <v>0</v>
      </c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183" t="s">
        <v>688</v>
      </c>
      <c r="D18" s="163"/>
      <c r="E18" s="164">
        <v>13.414400000000001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178</v>
      </c>
      <c r="AH18" s="153">
        <v>0</v>
      </c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183" t="s">
        <v>689</v>
      </c>
      <c r="D19" s="163"/>
      <c r="E19" s="164">
        <v>13.926399999999999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183" t="s">
        <v>690</v>
      </c>
      <c r="D20" s="163"/>
      <c r="E20" s="164">
        <v>14.0288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183" t="s">
        <v>691</v>
      </c>
      <c r="D21" s="163"/>
      <c r="E21" s="164">
        <v>16.793600000000001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183" t="s">
        <v>692</v>
      </c>
      <c r="D22" s="163"/>
      <c r="E22" s="164">
        <v>16.793600000000001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178</v>
      </c>
      <c r="AH22" s="153">
        <v>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183" t="s">
        <v>693</v>
      </c>
      <c r="D23" s="163"/>
      <c r="E23" s="164">
        <v>15.36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178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83" t="s">
        <v>694</v>
      </c>
      <c r="D24" s="163"/>
      <c r="E24" s="164">
        <v>16.281600000000001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178</v>
      </c>
      <c r="AH24" s="153">
        <v>0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183" t="s">
        <v>695</v>
      </c>
      <c r="D25" s="163"/>
      <c r="E25" s="164">
        <v>16.281600000000001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178</v>
      </c>
      <c r="AH25" s="153">
        <v>0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183" t="s">
        <v>696</v>
      </c>
      <c r="D26" s="163"/>
      <c r="E26" s="164">
        <v>16.076799999999999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178</v>
      </c>
      <c r="AH26" s="153">
        <v>0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183" t="s">
        <v>697</v>
      </c>
      <c r="D27" s="163"/>
      <c r="E27" s="164">
        <v>16.076799999999999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178</v>
      </c>
      <c r="AH27" s="153">
        <v>0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183" t="s">
        <v>698</v>
      </c>
      <c r="D28" s="163"/>
      <c r="E28" s="164">
        <v>16.588799999999999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0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183" t="s">
        <v>699</v>
      </c>
      <c r="D29" s="163"/>
      <c r="E29" s="164">
        <v>16.588799999999999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700</v>
      </c>
      <c r="D30" s="163"/>
      <c r="E30" s="164">
        <v>14.0288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183" t="s">
        <v>701</v>
      </c>
      <c r="D31" s="163"/>
      <c r="E31" s="164">
        <v>14.1312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178</v>
      </c>
      <c r="AH31" s="153">
        <v>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83" t="s">
        <v>702</v>
      </c>
      <c r="D32" s="163"/>
      <c r="E32" s="164">
        <v>15.36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178</v>
      </c>
      <c r="AH32" s="153">
        <v>0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244"/>
      <c r="D33" s="245"/>
      <c r="E33" s="245"/>
      <c r="F33" s="245"/>
      <c r="G33" s="245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166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72">
        <v>2</v>
      </c>
      <c r="B34" s="173" t="s">
        <v>276</v>
      </c>
      <c r="C34" s="182" t="s">
        <v>277</v>
      </c>
      <c r="D34" s="174" t="s">
        <v>189</v>
      </c>
      <c r="E34" s="175">
        <v>309.1456</v>
      </c>
      <c r="F34" s="176"/>
      <c r="G34" s="177">
        <f>ROUND(E34*F34,2)</f>
        <v>0</v>
      </c>
      <c r="H34" s="176"/>
      <c r="I34" s="177">
        <f>ROUND(E34*H34,2)</f>
        <v>0</v>
      </c>
      <c r="J34" s="176"/>
      <c r="K34" s="177">
        <f>ROUND(E34*J34,2)</f>
        <v>0</v>
      </c>
      <c r="L34" s="177">
        <v>21</v>
      </c>
      <c r="M34" s="177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77" t="s">
        <v>159</v>
      </c>
      <c r="S34" s="177" t="s">
        <v>160</v>
      </c>
      <c r="T34" s="178" t="s">
        <v>161</v>
      </c>
      <c r="U34" s="162">
        <v>4.3099999999999999E-2</v>
      </c>
      <c r="V34" s="162">
        <f>ROUND(E34*U34,2)</f>
        <v>13.32</v>
      </c>
      <c r="W34" s="162"/>
      <c r="X34" s="162" t="s">
        <v>162</v>
      </c>
      <c r="Y34" s="153"/>
      <c r="Z34" s="153"/>
      <c r="AA34" s="153"/>
      <c r="AB34" s="153"/>
      <c r="AC34" s="153"/>
      <c r="AD34" s="153"/>
      <c r="AE34" s="153"/>
      <c r="AF34" s="153"/>
      <c r="AG34" s="153" t="s">
        <v>163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33.75" outlineLevel="1" x14ac:dyDescent="0.2">
      <c r="A35" s="160"/>
      <c r="B35" s="161"/>
      <c r="C35" s="242" t="s">
        <v>274</v>
      </c>
      <c r="D35" s="243"/>
      <c r="E35" s="243"/>
      <c r="F35" s="243"/>
      <c r="G35" s="243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165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79" t="str">
        <f>C35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183" t="s">
        <v>703</v>
      </c>
      <c r="D36" s="163"/>
      <c r="E36" s="164">
        <v>309.1456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178</v>
      </c>
      <c r="AH36" s="153">
        <v>5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244"/>
      <c r="D37" s="245"/>
      <c r="E37" s="245"/>
      <c r="F37" s="245"/>
      <c r="G37" s="245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166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72">
        <v>3</v>
      </c>
      <c r="B38" s="173" t="s">
        <v>704</v>
      </c>
      <c r="C38" s="182" t="s">
        <v>705</v>
      </c>
      <c r="D38" s="174" t="s">
        <v>189</v>
      </c>
      <c r="E38" s="175">
        <v>95.688000000000002</v>
      </c>
      <c r="F38" s="176"/>
      <c r="G38" s="177">
        <f>ROUND(E38*F38,2)</f>
        <v>0</v>
      </c>
      <c r="H38" s="176"/>
      <c r="I38" s="177">
        <f>ROUND(E38*H38,2)</f>
        <v>0</v>
      </c>
      <c r="J38" s="176"/>
      <c r="K38" s="177">
        <f>ROUND(E38*J38,2)</f>
        <v>0</v>
      </c>
      <c r="L38" s="177">
        <v>21</v>
      </c>
      <c r="M38" s="177">
        <f>G38*(1+L38/100)</f>
        <v>0</v>
      </c>
      <c r="N38" s="177">
        <v>0</v>
      </c>
      <c r="O38" s="177">
        <f>ROUND(E38*N38,2)</f>
        <v>0</v>
      </c>
      <c r="P38" s="177">
        <v>0</v>
      </c>
      <c r="Q38" s="177">
        <f>ROUND(E38*P38,2)</f>
        <v>0</v>
      </c>
      <c r="R38" s="177" t="s">
        <v>159</v>
      </c>
      <c r="S38" s="177" t="s">
        <v>160</v>
      </c>
      <c r="T38" s="178" t="s">
        <v>161</v>
      </c>
      <c r="U38" s="162">
        <v>0.23</v>
      </c>
      <c r="V38" s="162">
        <f>ROUND(E38*U38,2)</f>
        <v>22.01</v>
      </c>
      <c r="W38" s="162"/>
      <c r="X38" s="162" t="s">
        <v>162</v>
      </c>
      <c r="Y38" s="153"/>
      <c r="Z38" s="153"/>
      <c r="AA38" s="153"/>
      <c r="AB38" s="153"/>
      <c r="AC38" s="153"/>
      <c r="AD38" s="153"/>
      <c r="AE38" s="153"/>
      <c r="AF38" s="153"/>
      <c r="AG38" s="153" t="s">
        <v>163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22.5" outlineLevel="1" x14ac:dyDescent="0.2">
      <c r="A39" s="160"/>
      <c r="B39" s="161"/>
      <c r="C39" s="242" t="s">
        <v>281</v>
      </c>
      <c r="D39" s="243"/>
      <c r="E39" s="243"/>
      <c r="F39" s="243"/>
      <c r="G39" s="243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165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79" t="str">
        <f>C39</f>
        <v>zapažených i nezapažených s urovnáním dna do předepsaného profilu a spádu, s přehozením výkopku na přilehlém terénu na vzdálenost do 3 m od podélné osy rýhy nebo s naložením výkopku na dopravní prostředek.</v>
      </c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183" t="s">
        <v>681</v>
      </c>
      <c r="D40" s="163"/>
      <c r="E40" s="164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178</v>
      </c>
      <c r="AH40" s="153">
        <v>0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183" t="s">
        <v>706</v>
      </c>
      <c r="D41" s="163"/>
      <c r="E41" s="164">
        <v>2.0550000000000002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178</v>
      </c>
      <c r="AH41" s="153">
        <v>0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60"/>
      <c r="B42" s="161"/>
      <c r="C42" s="183" t="s">
        <v>707</v>
      </c>
      <c r="D42" s="163"/>
      <c r="E42" s="164">
        <v>6.5279999999999996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178</v>
      </c>
      <c r="AH42" s="153">
        <v>0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183" t="s">
        <v>708</v>
      </c>
      <c r="D43" s="163"/>
      <c r="E43" s="164">
        <v>1.71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178</v>
      </c>
      <c r="AH43" s="153">
        <v>0</v>
      </c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183" t="s">
        <v>709</v>
      </c>
      <c r="D44" s="163"/>
      <c r="E44" s="164">
        <v>5.61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178</v>
      </c>
      <c r="AH44" s="153">
        <v>0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183" t="s">
        <v>710</v>
      </c>
      <c r="D45" s="163"/>
      <c r="E45" s="164">
        <v>2.0249999999999999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178</v>
      </c>
      <c r="AH45" s="153">
        <v>0</v>
      </c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83" t="s">
        <v>711</v>
      </c>
      <c r="D46" s="163"/>
      <c r="E46" s="164">
        <v>1.98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178</v>
      </c>
      <c r="AH46" s="153">
        <v>0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183" t="s">
        <v>712</v>
      </c>
      <c r="D47" s="163"/>
      <c r="E47" s="164">
        <v>6.681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178</v>
      </c>
      <c r="AH47" s="153">
        <v>0</v>
      </c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183" t="s">
        <v>713</v>
      </c>
      <c r="D48" s="163"/>
      <c r="E48" s="164">
        <v>6.9359999999999999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178</v>
      </c>
      <c r="AH48" s="153">
        <v>0</v>
      </c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183" t="s">
        <v>714</v>
      </c>
      <c r="D49" s="163"/>
      <c r="E49" s="164">
        <v>2.0550000000000002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178</v>
      </c>
      <c r="AH49" s="153">
        <v>0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183" t="s">
        <v>715</v>
      </c>
      <c r="D50" s="163"/>
      <c r="E50" s="164">
        <v>2.46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178</v>
      </c>
      <c r="AH50" s="153">
        <v>0</v>
      </c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183" t="s">
        <v>716</v>
      </c>
      <c r="D51" s="163"/>
      <c r="E51" s="164">
        <v>8.3640000000000008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178</v>
      </c>
      <c r="AH51" s="153">
        <v>0</v>
      </c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183" t="s">
        <v>717</v>
      </c>
      <c r="D52" s="163"/>
      <c r="E52" s="164">
        <v>2.25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178</v>
      </c>
      <c r="AH52" s="153">
        <v>0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718</v>
      </c>
      <c r="D53" s="163"/>
      <c r="E53" s="164">
        <v>8.5860000000000003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0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719</v>
      </c>
      <c r="D54" s="163"/>
      <c r="E54" s="164">
        <v>1.431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0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183" t="s">
        <v>720</v>
      </c>
      <c r="D55" s="163"/>
      <c r="E55" s="164">
        <v>8.4779999999999998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178</v>
      </c>
      <c r="AH55" s="153">
        <v>0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183" t="s">
        <v>721</v>
      </c>
      <c r="D56" s="163"/>
      <c r="E56" s="164">
        <v>1.413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178</v>
      </c>
      <c r="AH56" s="153">
        <v>0</v>
      </c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722</v>
      </c>
      <c r="D57" s="163"/>
      <c r="E57" s="164">
        <v>8.7479999999999993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0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183" t="s">
        <v>723</v>
      </c>
      <c r="D58" s="163"/>
      <c r="E58" s="164">
        <v>1.458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178</v>
      </c>
      <c r="AH58" s="153">
        <v>0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724</v>
      </c>
      <c r="D59" s="163"/>
      <c r="E59" s="164">
        <v>7.3979999999999997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0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183" t="s">
        <v>725</v>
      </c>
      <c r="D60" s="163"/>
      <c r="E60" s="164">
        <v>1.242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178</v>
      </c>
      <c r="AH60" s="153">
        <v>0</v>
      </c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183" t="s">
        <v>726</v>
      </c>
      <c r="D61" s="163"/>
      <c r="E61" s="164">
        <v>8.2799999999999994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178</v>
      </c>
      <c r="AH61" s="153">
        <v>0</v>
      </c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244"/>
      <c r="D62" s="245"/>
      <c r="E62" s="245"/>
      <c r="F62" s="245"/>
      <c r="G62" s="245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166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72">
        <v>4</v>
      </c>
      <c r="B63" s="173" t="s">
        <v>284</v>
      </c>
      <c r="C63" s="182" t="s">
        <v>285</v>
      </c>
      <c r="D63" s="174" t="s">
        <v>189</v>
      </c>
      <c r="E63" s="175">
        <v>95.688000000000002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7">
        <v>0</v>
      </c>
      <c r="O63" s="177">
        <f>ROUND(E63*N63,2)</f>
        <v>0</v>
      </c>
      <c r="P63" s="177">
        <v>0</v>
      </c>
      <c r="Q63" s="177">
        <f>ROUND(E63*P63,2)</f>
        <v>0</v>
      </c>
      <c r="R63" s="177" t="s">
        <v>159</v>
      </c>
      <c r="S63" s="177" t="s">
        <v>160</v>
      </c>
      <c r="T63" s="178" t="s">
        <v>161</v>
      </c>
      <c r="U63" s="162">
        <v>0.38979999999999998</v>
      </c>
      <c r="V63" s="162">
        <f>ROUND(E63*U63,2)</f>
        <v>37.299999999999997</v>
      </c>
      <c r="W63" s="162"/>
      <c r="X63" s="162" t="s">
        <v>162</v>
      </c>
      <c r="Y63" s="153"/>
      <c r="Z63" s="153"/>
      <c r="AA63" s="153"/>
      <c r="AB63" s="153"/>
      <c r="AC63" s="153"/>
      <c r="AD63" s="153"/>
      <c r="AE63" s="153"/>
      <c r="AF63" s="153"/>
      <c r="AG63" s="153" t="s">
        <v>163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2.5" outlineLevel="1" x14ac:dyDescent="0.2">
      <c r="A64" s="160"/>
      <c r="B64" s="161"/>
      <c r="C64" s="242" t="s">
        <v>281</v>
      </c>
      <c r="D64" s="243"/>
      <c r="E64" s="243"/>
      <c r="F64" s="243"/>
      <c r="G64" s="243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165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79" t="str">
        <f>C64</f>
        <v>zapažených i nezapažených s urovnáním dna do předepsaného profilu a spádu, s přehozením výkopku na přilehlém terénu na vzdálenost do 3 m od podélné osy rýhy nebo s naložením výkopku na dopravní prostředek.</v>
      </c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183" t="s">
        <v>727</v>
      </c>
      <c r="D65" s="163"/>
      <c r="E65" s="164">
        <v>95.688000000000002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178</v>
      </c>
      <c r="AH65" s="153">
        <v>5</v>
      </c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4"/>
      <c r="D66" s="245"/>
      <c r="E66" s="245"/>
      <c r="F66" s="245"/>
      <c r="G66" s="245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166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72">
        <v>5</v>
      </c>
      <c r="B67" s="173" t="s">
        <v>514</v>
      </c>
      <c r="C67" s="182" t="s">
        <v>515</v>
      </c>
      <c r="D67" s="174" t="s">
        <v>221</v>
      </c>
      <c r="E67" s="175">
        <v>574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77">
        <v>9.8999999999999999E-4</v>
      </c>
      <c r="O67" s="177">
        <f>ROUND(E67*N67,2)</f>
        <v>0.56999999999999995</v>
      </c>
      <c r="P67" s="177">
        <v>0</v>
      </c>
      <c r="Q67" s="177">
        <f>ROUND(E67*P67,2)</f>
        <v>0</v>
      </c>
      <c r="R67" s="177" t="s">
        <v>159</v>
      </c>
      <c r="S67" s="177" t="s">
        <v>160</v>
      </c>
      <c r="T67" s="178" t="s">
        <v>161</v>
      </c>
      <c r="U67" s="162">
        <v>0.23599999999999999</v>
      </c>
      <c r="V67" s="162">
        <f>ROUND(E67*U67,2)</f>
        <v>135.46</v>
      </c>
      <c r="W67" s="162"/>
      <c r="X67" s="162" t="s">
        <v>162</v>
      </c>
      <c r="Y67" s="153"/>
      <c r="Z67" s="153"/>
      <c r="AA67" s="153"/>
      <c r="AB67" s="153"/>
      <c r="AC67" s="153"/>
      <c r="AD67" s="153"/>
      <c r="AE67" s="153"/>
      <c r="AF67" s="153"/>
      <c r="AG67" s="153" t="s">
        <v>163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242" t="s">
        <v>516</v>
      </c>
      <c r="D68" s="243"/>
      <c r="E68" s="243"/>
      <c r="F68" s="243"/>
      <c r="G68" s="24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165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244"/>
      <c r="D69" s="245"/>
      <c r="E69" s="245"/>
      <c r="F69" s="245"/>
      <c r="G69" s="245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166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72">
        <v>6</v>
      </c>
      <c r="B70" s="173" t="s">
        <v>522</v>
      </c>
      <c r="C70" s="182" t="s">
        <v>523</v>
      </c>
      <c r="D70" s="174" t="s">
        <v>221</v>
      </c>
      <c r="E70" s="175">
        <v>574</v>
      </c>
      <c r="F70" s="176"/>
      <c r="G70" s="177">
        <f>ROUND(E70*F70,2)</f>
        <v>0</v>
      </c>
      <c r="H70" s="176"/>
      <c r="I70" s="177">
        <f>ROUND(E70*H70,2)</f>
        <v>0</v>
      </c>
      <c r="J70" s="176"/>
      <c r="K70" s="177">
        <f>ROUND(E70*J70,2)</f>
        <v>0</v>
      </c>
      <c r="L70" s="177">
        <v>21</v>
      </c>
      <c r="M70" s="177">
        <f>G70*(1+L70/100)</f>
        <v>0</v>
      </c>
      <c r="N70" s="177">
        <v>0</v>
      </c>
      <c r="O70" s="177">
        <f>ROUND(E70*N70,2)</f>
        <v>0</v>
      </c>
      <c r="P70" s="177">
        <v>0</v>
      </c>
      <c r="Q70" s="177">
        <f>ROUND(E70*P70,2)</f>
        <v>0</v>
      </c>
      <c r="R70" s="177" t="s">
        <v>159</v>
      </c>
      <c r="S70" s="177" t="s">
        <v>160</v>
      </c>
      <c r="T70" s="178" t="s">
        <v>161</v>
      </c>
      <c r="U70" s="162">
        <v>7.0000000000000007E-2</v>
      </c>
      <c r="V70" s="162">
        <f>ROUND(E70*U70,2)</f>
        <v>40.18</v>
      </c>
      <c r="W70" s="162"/>
      <c r="X70" s="162" t="s">
        <v>162</v>
      </c>
      <c r="Y70" s="153"/>
      <c r="Z70" s="153"/>
      <c r="AA70" s="153"/>
      <c r="AB70" s="153"/>
      <c r="AC70" s="153"/>
      <c r="AD70" s="153"/>
      <c r="AE70" s="153"/>
      <c r="AF70" s="153"/>
      <c r="AG70" s="153" t="s">
        <v>163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242" t="s">
        <v>524</v>
      </c>
      <c r="D71" s="243"/>
      <c r="E71" s="243"/>
      <c r="F71" s="243"/>
      <c r="G71" s="243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165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183" t="s">
        <v>728</v>
      </c>
      <c r="D72" s="163"/>
      <c r="E72" s="164">
        <v>574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178</v>
      </c>
      <c r="AH72" s="153">
        <v>5</v>
      </c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244"/>
      <c r="D73" s="245"/>
      <c r="E73" s="245"/>
      <c r="F73" s="245"/>
      <c r="G73" s="245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166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72">
        <v>7</v>
      </c>
      <c r="B74" s="173" t="s">
        <v>526</v>
      </c>
      <c r="C74" s="182" t="s">
        <v>527</v>
      </c>
      <c r="D74" s="174" t="s">
        <v>189</v>
      </c>
      <c r="E74" s="175">
        <v>404.83359999999999</v>
      </c>
      <c r="F74" s="176"/>
      <c r="G74" s="177">
        <f>ROUND(E74*F74,2)</f>
        <v>0</v>
      </c>
      <c r="H74" s="176"/>
      <c r="I74" s="177">
        <f>ROUND(E74*H74,2)</f>
        <v>0</v>
      </c>
      <c r="J74" s="176"/>
      <c r="K74" s="177">
        <f>ROUND(E74*J74,2)</f>
        <v>0</v>
      </c>
      <c r="L74" s="177">
        <v>21</v>
      </c>
      <c r="M74" s="177">
        <f>G74*(1+L74/100)</f>
        <v>0</v>
      </c>
      <c r="N74" s="177">
        <v>0</v>
      </c>
      <c r="O74" s="177">
        <f>ROUND(E74*N74,2)</f>
        <v>0</v>
      </c>
      <c r="P74" s="177">
        <v>0</v>
      </c>
      <c r="Q74" s="177">
        <f>ROUND(E74*P74,2)</f>
        <v>0</v>
      </c>
      <c r="R74" s="177" t="s">
        <v>159</v>
      </c>
      <c r="S74" s="177" t="s">
        <v>160</v>
      </c>
      <c r="T74" s="178" t="s">
        <v>161</v>
      </c>
      <c r="U74" s="162">
        <v>0.34499999999999997</v>
      </c>
      <c r="V74" s="162">
        <f>ROUND(E74*U74,2)</f>
        <v>139.66999999999999</v>
      </c>
      <c r="W74" s="162"/>
      <c r="X74" s="162" t="s">
        <v>162</v>
      </c>
      <c r="Y74" s="153"/>
      <c r="Z74" s="153"/>
      <c r="AA74" s="153"/>
      <c r="AB74" s="153"/>
      <c r="AC74" s="153"/>
      <c r="AD74" s="153"/>
      <c r="AE74" s="153"/>
      <c r="AF74" s="153"/>
      <c r="AG74" s="153" t="s">
        <v>163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242" t="s">
        <v>528</v>
      </c>
      <c r="D75" s="243"/>
      <c r="E75" s="243"/>
      <c r="F75" s="243"/>
      <c r="G75" s="243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165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79" t="str">
        <f>C75</f>
        <v>bez naložení do dopravní nádoby, ale s vyprázdněním dopravní nádoby na hromadu nebo na dopravní prostředek,</v>
      </c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183" t="s">
        <v>703</v>
      </c>
      <c r="D76" s="163"/>
      <c r="E76" s="164">
        <v>309.1456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178</v>
      </c>
      <c r="AH76" s="153">
        <v>5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727</v>
      </c>
      <c r="D77" s="163"/>
      <c r="E77" s="164">
        <v>95.688000000000002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5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44"/>
      <c r="D78" s="245"/>
      <c r="E78" s="245"/>
      <c r="F78" s="245"/>
      <c r="G78" s="245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166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72">
        <v>8</v>
      </c>
      <c r="B79" s="173" t="s">
        <v>529</v>
      </c>
      <c r="C79" s="182" t="s">
        <v>530</v>
      </c>
      <c r="D79" s="174" t="s">
        <v>189</v>
      </c>
      <c r="E79" s="175">
        <v>694.04259000000002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0</v>
      </c>
      <c r="Q79" s="177">
        <f>ROUND(E79*P79,2)</f>
        <v>0</v>
      </c>
      <c r="R79" s="177" t="s">
        <v>159</v>
      </c>
      <c r="S79" s="177" t="s">
        <v>160</v>
      </c>
      <c r="T79" s="178" t="s">
        <v>161</v>
      </c>
      <c r="U79" s="162">
        <v>7.3999999999999996E-2</v>
      </c>
      <c r="V79" s="162">
        <f>ROUND(E79*U79,2)</f>
        <v>51.36</v>
      </c>
      <c r="W79" s="162"/>
      <c r="X79" s="162" t="s">
        <v>162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163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242" t="s">
        <v>201</v>
      </c>
      <c r="D80" s="243"/>
      <c r="E80" s="243"/>
      <c r="F80" s="243"/>
      <c r="G80" s="243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165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729</v>
      </c>
      <c r="D81" s="163"/>
      <c r="E81" s="164">
        <v>404.83359999999999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5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183" t="s">
        <v>730</v>
      </c>
      <c r="D82" s="163"/>
      <c r="E82" s="164">
        <v>289.20898999999997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178</v>
      </c>
      <c r="AH82" s="153">
        <v>5</v>
      </c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244"/>
      <c r="D83" s="245"/>
      <c r="E83" s="245"/>
      <c r="F83" s="245"/>
      <c r="G83" s="245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166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22.5" outlineLevel="1" x14ac:dyDescent="0.2">
      <c r="A84" s="172">
        <v>9</v>
      </c>
      <c r="B84" s="173" t="s">
        <v>199</v>
      </c>
      <c r="C84" s="182" t="s">
        <v>200</v>
      </c>
      <c r="D84" s="174" t="s">
        <v>189</v>
      </c>
      <c r="E84" s="175">
        <v>115.62461</v>
      </c>
      <c r="F84" s="176"/>
      <c r="G84" s="177">
        <f>ROUND(E84*F84,2)</f>
        <v>0</v>
      </c>
      <c r="H84" s="176"/>
      <c r="I84" s="177">
        <f>ROUND(E84*H84,2)</f>
        <v>0</v>
      </c>
      <c r="J84" s="176"/>
      <c r="K84" s="177">
        <f>ROUND(E84*J84,2)</f>
        <v>0</v>
      </c>
      <c r="L84" s="177">
        <v>21</v>
      </c>
      <c r="M84" s="177">
        <f>G84*(1+L84/100)</f>
        <v>0</v>
      </c>
      <c r="N84" s="177">
        <v>0</v>
      </c>
      <c r="O84" s="177">
        <f>ROUND(E84*N84,2)</f>
        <v>0</v>
      </c>
      <c r="P84" s="177">
        <v>0</v>
      </c>
      <c r="Q84" s="177">
        <f>ROUND(E84*P84,2)</f>
        <v>0</v>
      </c>
      <c r="R84" s="177" t="s">
        <v>159</v>
      </c>
      <c r="S84" s="177" t="s">
        <v>160</v>
      </c>
      <c r="T84" s="178" t="s">
        <v>170</v>
      </c>
      <c r="U84" s="162">
        <v>1.0999999999999999E-2</v>
      </c>
      <c r="V84" s="162">
        <f>ROUND(E84*U84,2)</f>
        <v>1.27</v>
      </c>
      <c r="W84" s="162"/>
      <c r="X84" s="162" t="s">
        <v>162</v>
      </c>
      <c r="Y84" s="153"/>
      <c r="Z84" s="153"/>
      <c r="AA84" s="153"/>
      <c r="AB84" s="153"/>
      <c r="AC84" s="153"/>
      <c r="AD84" s="153"/>
      <c r="AE84" s="153"/>
      <c r="AF84" s="153"/>
      <c r="AG84" s="153" t="s">
        <v>163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242" t="s">
        <v>201</v>
      </c>
      <c r="D85" s="243"/>
      <c r="E85" s="243"/>
      <c r="F85" s="243"/>
      <c r="G85" s="243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165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183" t="s">
        <v>729</v>
      </c>
      <c r="D86" s="163"/>
      <c r="E86" s="164">
        <v>404.83359999999999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178</v>
      </c>
      <c r="AH86" s="153">
        <v>5</v>
      </c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731</v>
      </c>
      <c r="D87" s="163"/>
      <c r="E87" s="164">
        <v>-289.20898999999997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5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244"/>
      <c r="D88" s="245"/>
      <c r="E88" s="245"/>
      <c r="F88" s="245"/>
      <c r="G88" s="245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166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33.75" outlineLevel="1" x14ac:dyDescent="0.2">
      <c r="A89" s="172">
        <v>10</v>
      </c>
      <c r="B89" s="173" t="s">
        <v>202</v>
      </c>
      <c r="C89" s="182" t="s">
        <v>203</v>
      </c>
      <c r="D89" s="174" t="s">
        <v>189</v>
      </c>
      <c r="E89" s="175">
        <v>2312.4922000000001</v>
      </c>
      <c r="F89" s="176"/>
      <c r="G89" s="177">
        <f>ROUND(E89*F89,2)</f>
        <v>0</v>
      </c>
      <c r="H89" s="176"/>
      <c r="I89" s="177">
        <f>ROUND(E89*H89,2)</f>
        <v>0</v>
      </c>
      <c r="J89" s="176"/>
      <c r="K89" s="177">
        <f>ROUND(E89*J89,2)</f>
        <v>0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7" t="s">
        <v>159</v>
      </c>
      <c r="S89" s="177" t="s">
        <v>160</v>
      </c>
      <c r="T89" s="178" t="s">
        <v>170</v>
      </c>
      <c r="U89" s="162">
        <v>0</v>
      </c>
      <c r="V89" s="162">
        <f>ROUND(E89*U89,2)</f>
        <v>0</v>
      </c>
      <c r="W89" s="162"/>
      <c r="X89" s="162" t="s">
        <v>162</v>
      </c>
      <c r="Y89" s="153"/>
      <c r="Z89" s="153"/>
      <c r="AA89" s="153"/>
      <c r="AB89" s="153"/>
      <c r="AC89" s="153"/>
      <c r="AD89" s="153"/>
      <c r="AE89" s="153"/>
      <c r="AF89" s="153"/>
      <c r="AG89" s="153" t="s">
        <v>163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242" t="s">
        <v>201</v>
      </c>
      <c r="D90" s="243"/>
      <c r="E90" s="243"/>
      <c r="F90" s="243"/>
      <c r="G90" s="243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165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183" t="s">
        <v>732</v>
      </c>
      <c r="D91" s="163"/>
      <c r="E91" s="164">
        <v>2312.4922000000001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178</v>
      </c>
      <c r="AH91" s="153">
        <v>5</v>
      </c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244"/>
      <c r="D92" s="245"/>
      <c r="E92" s="245"/>
      <c r="F92" s="245"/>
      <c r="G92" s="245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166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72">
        <v>11</v>
      </c>
      <c r="B93" s="173" t="s">
        <v>290</v>
      </c>
      <c r="C93" s="182" t="s">
        <v>291</v>
      </c>
      <c r="D93" s="174" t="s">
        <v>189</v>
      </c>
      <c r="E93" s="175">
        <v>55.926000000000002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0</v>
      </c>
      <c r="O93" s="177">
        <f>ROUND(E93*N93,2)</f>
        <v>0</v>
      </c>
      <c r="P93" s="177">
        <v>0</v>
      </c>
      <c r="Q93" s="177">
        <f>ROUND(E93*P93,2)</f>
        <v>0</v>
      </c>
      <c r="R93" s="177" t="s">
        <v>159</v>
      </c>
      <c r="S93" s="177" t="s">
        <v>160</v>
      </c>
      <c r="T93" s="178" t="s">
        <v>161</v>
      </c>
      <c r="U93" s="162">
        <v>5.6000000000000001E-2</v>
      </c>
      <c r="V93" s="162">
        <f>ROUND(E93*U93,2)</f>
        <v>3.13</v>
      </c>
      <c r="W93" s="162"/>
      <c r="X93" s="162" t="s">
        <v>162</v>
      </c>
      <c r="Y93" s="153"/>
      <c r="Z93" s="153"/>
      <c r="AA93" s="153"/>
      <c r="AB93" s="153"/>
      <c r="AC93" s="153"/>
      <c r="AD93" s="153"/>
      <c r="AE93" s="153"/>
      <c r="AF93" s="153"/>
      <c r="AG93" s="153" t="s">
        <v>163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242" t="s">
        <v>292</v>
      </c>
      <c r="D94" s="243"/>
      <c r="E94" s="243"/>
      <c r="F94" s="243"/>
      <c r="G94" s="243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165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183" t="s">
        <v>681</v>
      </c>
      <c r="D95" s="163"/>
      <c r="E95" s="164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178</v>
      </c>
      <c r="AH95" s="153">
        <v>0</v>
      </c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183" t="s">
        <v>733</v>
      </c>
      <c r="D96" s="163"/>
      <c r="E96" s="164">
        <v>4.992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178</v>
      </c>
      <c r="AH96" s="153">
        <v>0</v>
      </c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183" t="s">
        <v>734</v>
      </c>
      <c r="D97" s="163"/>
      <c r="E97" s="164">
        <v>4.29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178</v>
      </c>
      <c r="AH97" s="153">
        <v>0</v>
      </c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183" t="s">
        <v>735</v>
      </c>
      <c r="D98" s="163"/>
      <c r="E98" s="164">
        <v>5.109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178</v>
      </c>
      <c r="AH98" s="153">
        <v>0</v>
      </c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183" t="s">
        <v>736</v>
      </c>
      <c r="D99" s="163"/>
      <c r="E99" s="164">
        <v>5.3040000000000003</v>
      </c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178</v>
      </c>
      <c r="AH99" s="153">
        <v>0</v>
      </c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183" t="s">
        <v>737</v>
      </c>
      <c r="D100" s="163"/>
      <c r="E100" s="164">
        <v>6.3959999999999999</v>
      </c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178</v>
      </c>
      <c r="AH100" s="153">
        <v>0</v>
      </c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60"/>
      <c r="B101" s="161"/>
      <c r="C101" s="183" t="s">
        <v>738</v>
      </c>
      <c r="D101" s="163"/>
      <c r="E101" s="164">
        <v>6.2009999999999996</v>
      </c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178</v>
      </c>
      <c r="AH101" s="153">
        <v>0</v>
      </c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60"/>
      <c r="B102" s="161"/>
      <c r="C102" s="183" t="s">
        <v>739</v>
      </c>
      <c r="D102" s="163"/>
      <c r="E102" s="164">
        <v>6.1230000000000002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178</v>
      </c>
      <c r="AH102" s="153">
        <v>0</v>
      </c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183" t="s">
        <v>740</v>
      </c>
      <c r="D103" s="163"/>
      <c r="E103" s="164">
        <v>6.3179999999999996</v>
      </c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178</v>
      </c>
      <c r="AH103" s="153">
        <v>0</v>
      </c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183" t="s">
        <v>741</v>
      </c>
      <c r="D104" s="163"/>
      <c r="E104" s="164">
        <v>5.343</v>
      </c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178</v>
      </c>
      <c r="AH104" s="153">
        <v>0</v>
      </c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60"/>
      <c r="B105" s="161"/>
      <c r="C105" s="183" t="s">
        <v>742</v>
      </c>
      <c r="D105" s="163"/>
      <c r="E105" s="164">
        <v>5.85</v>
      </c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178</v>
      </c>
      <c r="AH105" s="153">
        <v>0</v>
      </c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244"/>
      <c r="D106" s="245"/>
      <c r="E106" s="245"/>
      <c r="F106" s="245"/>
      <c r="G106" s="245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166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22.5" outlineLevel="1" x14ac:dyDescent="0.2">
      <c r="A107" s="172">
        <v>12</v>
      </c>
      <c r="B107" s="173" t="s">
        <v>212</v>
      </c>
      <c r="C107" s="182" t="s">
        <v>213</v>
      </c>
      <c r="D107" s="174" t="s">
        <v>189</v>
      </c>
      <c r="E107" s="175">
        <v>115.62461</v>
      </c>
      <c r="F107" s="176"/>
      <c r="G107" s="177">
        <f>ROUND(E107*F107,2)</f>
        <v>0</v>
      </c>
      <c r="H107" s="176"/>
      <c r="I107" s="177">
        <f>ROUND(E107*H107,2)</f>
        <v>0</v>
      </c>
      <c r="J107" s="176"/>
      <c r="K107" s="177">
        <f>ROUND(E107*J107,2)</f>
        <v>0</v>
      </c>
      <c r="L107" s="177">
        <v>21</v>
      </c>
      <c r="M107" s="177">
        <f>G107*(1+L107/100)</f>
        <v>0</v>
      </c>
      <c r="N107" s="177">
        <v>0</v>
      </c>
      <c r="O107" s="177">
        <f>ROUND(E107*N107,2)</f>
        <v>0</v>
      </c>
      <c r="P107" s="177">
        <v>0</v>
      </c>
      <c r="Q107" s="177">
        <f>ROUND(E107*P107,2)</f>
        <v>0</v>
      </c>
      <c r="R107" s="177" t="s">
        <v>159</v>
      </c>
      <c r="S107" s="177" t="s">
        <v>160</v>
      </c>
      <c r="T107" s="178" t="s">
        <v>161</v>
      </c>
      <c r="U107" s="162">
        <v>8.9999999999999993E-3</v>
      </c>
      <c r="V107" s="162">
        <f>ROUND(E107*U107,2)</f>
        <v>1.04</v>
      </c>
      <c r="W107" s="162"/>
      <c r="X107" s="162" t="s">
        <v>162</v>
      </c>
      <c r="Y107" s="153"/>
      <c r="Z107" s="153"/>
      <c r="AA107" s="153"/>
      <c r="AB107" s="153"/>
      <c r="AC107" s="153"/>
      <c r="AD107" s="153"/>
      <c r="AE107" s="153"/>
      <c r="AF107" s="153"/>
      <c r="AG107" s="153" t="s">
        <v>163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60"/>
      <c r="B108" s="161"/>
      <c r="C108" s="183" t="s">
        <v>743</v>
      </c>
      <c r="D108" s="163"/>
      <c r="E108" s="164">
        <v>115.62461</v>
      </c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53"/>
      <c r="Z108" s="153"/>
      <c r="AA108" s="153"/>
      <c r="AB108" s="153"/>
      <c r="AC108" s="153"/>
      <c r="AD108" s="153"/>
      <c r="AE108" s="153"/>
      <c r="AF108" s="153"/>
      <c r="AG108" s="153" t="s">
        <v>178</v>
      </c>
      <c r="AH108" s="153">
        <v>5</v>
      </c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244"/>
      <c r="D109" s="245"/>
      <c r="E109" s="245"/>
      <c r="F109" s="245"/>
      <c r="G109" s="245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166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72">
        <v>13</v>
      </c>
      <c r="B110" s="173" t="s">
        <v>536</v>
      </c>
      <c r="C110" s="182" t="s">
        <v>537</v>
      </c>
      <c r="D110" s="174" t="s">
        <v>189</v>
      </c>
      <c r="E110" s="175">
        <v>289.20898999999997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0</v>
      </c>
      <c r="O110" s="177">
        <f>ROUND(E110*N110,2)</f>
        <v>0</v>
      </c>
      <c r="P110" s="177">
        <v>0</v>
      </c>
      <c r="Q110" s="177">
        <f>ROUND(E110*P110,2)</f>
        <v>0</v>
      </c>
      <c r="R110" s="177" t="s">
        <v>159</v>
      </c>
      <c r="S110" s="177" t="s">
        <v>160</v>
      </c>
      <c r="T110" s="178" t="s">
        <v>161</v>
      </c>
      <c r="U110" s="162">
        <v>0.20200000000000001</v>
      </c>
      <c r="V110" s="162">
        <f>ROUND(E110*U110,2)</f>
        <v>58.42</v>
      </c>
      <c r="W110" s="162"/>
      <c r="X110" s="162" t="s">
        <v>162</v>
      </c>
      <c r="Y110" s="153"/>
      <c r="Z110" s="153"/>
      <c r="AA110" s="153"/>
      <c r="AB110" s="153"/>
      <c r="AC110" s="153"/>
      <c r="AD110" s="153"/>
      <c r="AE110" s="153"/>
      <c r="AF110" s="153"/>
      <c r="AG110" s="153" t="s">
        <v>163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60"/>
      <c r="B111" s="161"/>
      <c r="C111" s="242" t="s">
        <v>538</v>
      </c>
      <c r="D111" s="243"/>
      <c r="E111" s="243"/>
      <c r="F111" s="243"/>
      <c r="G111" s="243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165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246" t="s">
        <v>539</v>
      </c>
      <c r="D112" s="247"/>
      <c r="E112" s="247"/>
      <c r="F112" s="247"/>
      <c r="G112" s="247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173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703</v>
      </c>
      <c r="D113" s="163"/>
      <c r="E113" s="164">
        <v>309.1456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5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183" t="s">
        <v>727</v>
      </c>
      <c r="D114" s="163"/>
      <c r="E114" s="164">
        <v>95.688000000000002</v>
      </c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178</v>
      </c>
      <c r="AH114" s="153">
        <v>5</v>
      </c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60"/>
      <c r="B115" s="161"/>
      <c r="C115" s="183" t="s">
        <v>744</v>
      </c>
      <c r="D115" s="163"/>
      <c r="E115" s="164">
        <v>-22.151039999999998</v>
      </c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178</v>
      </c>
      <c r="AH115" s="153">
        <v>5</v>
      </c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183" t="s">
        <v>745</v>
      </c>
      <c r="D116" s="163"/>
      <c r="E116" s="164">
        <v>-6.6719999999999997</v>
      </c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178</v>
      </c>
      <c r="AH116" s="153">
        <v>5</v>
      </c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183" t="s">
        <v>746</v>
      </c>
      <c r="D117" s="163"/>
      <c r="E117" s="164">
        <v>-55.926000000000002</v>
      </c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178</v>
      </c>
      <c r="AH117" s="153">
        <v>5</v>
      </c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747</v>
      </c>
      <c r="D118" s="163"/>
      <c r="E118" s="164">
        <v>-30.87557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0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244"/>
      <c r="D119" s="245"/>
      <c r="E119" s="245"/>
      <c r="F119" s="245"/>
      <c r="G119" s="245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166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72">
        <v>14</v>
      </c>
      <c r="B120" s="173" t="s">
        <v>542</v>
      </c>
      <c r="C120" s="182" t="s">
        <v>543</v>
      </c>
      <c r="D120" s="174" t="s">
        <v>189</v>
      </c>
      <c r="E120" s="175">
        <v>22.151039999999998</v>
      </c>
      <c r="F120" s="176"/>
      <c r="G120" s="177">
        <f>ROUND(E120*F120,2)</f>
        <v>0</v>
      </c>
      <c r="H120" s="176"/>
      <c r="I120" s="177">
        <f>ROUND(E120*H120,2)</f>
        <v>0</v>
      </c>
      <c r="J120" s="176"/>
      <c r="K120" s="177">
        <f>ROUND(E120*J120,2)</f>
        <v>0</v>
      </c>
      <c r="L120" s="177">
        <v>21</v>
      </c>
      <c r="M120" s="177">
        <f>G120*(1+L120/100)</f>
        <v>0</v>
      </c>
      <c r="N120" s="177">
        <v>1.7</v>
      </c>
      <c r="O120" s="177">
        <f>ROUND(E120*N120,2)</f>
        <v>37.659999999999997</v>
      </c>
      <c r="P120" s="177">
        <v>0</v>
      </c>
      <c r="Q120" s="177">
        <f>ROUND(E120*P120,2)</f>
        <v>0</v>
      </c>
      <c r="R120" s="177" t="s">
        <v>159</v>
      </c>
      <c r="S120" s="177" t="s">
        <v>160</v>
      </c>
      <c r="T120" s="178" t="s">
        <v>161</v>
      </c>
      <c r="U120" s="162">
        <v>1.587</v>
      </c>
      <c r="V120" s="162">
        <f>ROUND(E120*U120,2)</f>
        <v>35.15</v>
      </c>
      <c r="W120" s="162"/>
      <c r="X120" s="162" t="s">
        <v>162</v>
      </c>
      <c r="Y120" s="153"/>
      <c r="Z120" s="153"/>
      <c r="AA120" s="153"/>
      <c r="AB120" s="153"/>
      <c r="AC120" s="153"/>
      <c r="AD120" s="153"/>
      <c r="AE120" s="153"/>
      <c r="AF120" s="153"/>
      <c r="AG120" s="153" t="s">
        <v>163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22.5" outlineLevel="1" x14ac:dyDescent="0.2">
      <c r="A121" s="160"/>
      <c r="B121" s="161"/>
      <c r="C121" s="242" t="s">
        <v>544</v>
      </c>
      <c r="D121" s="243"/>
      <c r="E121" s="243"/>
      <c r="F121" s="243"/>
      <c r="G121" s="243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165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79" t="str">
        <f>C121</f>
        <v>sypaninou z vhodných hornin tř. 1 - 4 nebo materiálem připraveným podél výkopu ve vzdálenosti do 3 m od jeho kraje, pro jakoukoliv hloubku výkopu a jakoukoliv míru zhutnění,</v>
      </c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183" t="s">
        <v>681</v>
      </c>
      <c r="D122" s="163"/>
      <c r="E122" s="164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178</v>
      </c>
      <c r="AH122" s="153">
        <v>0</v>
      </c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183" t="s">
        <v>748</v>
      </c>
      <c r="D123" s="163"/>
      <c r="E123" s="164">
        <v>0.498</v>
      </c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178</v>
      </c>
      <c r="AH123" s="153">
        <v>0</v>
      </c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183" t="s">
        <v>749</v>
      </c>
      <c r="D124" s="163"/>
      <c r="E124" s="164">
        <v>1.6932</v>
      </c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178</v>
      </c>
      <c r="AH124" s="153">
        <v>0</v>
      </c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60"/>
      <c r="B125" s="161"/>
      <c r="C125" s="183" t="s">
        <v>750</v>
      </c>
      <c r="D125" s="163"/>
      <c r="E125" s="164">
        <v>0.498</v>
      </c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53"/>
      <c r="Z125" s="153"/>
      <c r="AA125" s="153"/>
      <c r="AB125" s="153"/>
      <c r="AC125" s="153"/>
      <c r="AD125" s="153"/>
      <c r="AE125" s="153"/>
      <c r="AF125" s="153"/>
      <c r="AG125" s="153" t="s">
        <v>178</v>
      </c>
      <c r="AH125" s="153">
        <v>0</v>
      </c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183" t="s">
        <v>751</v>
      </c>
      <c r="D126" s="163"/>
      <c r="E126" s="164">
        <v>1.6932</v>
      </c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178</v>
      </c>
      <c r="AH126" s="153">
        <v>0</v>
      </c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60"/>
      <c r="B127" s="161"/>
      <c r="C127" s="183" t="s">
        <v>752</v>
      </c>
      <c r="D127" s="163"/>
      <c r="E127" s="164">
        <v>0.498</v>
      </c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178</v>
      </c>
      <c r="AH127" s="153">
        <v>0</v>
      </c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183" t="s">
        <v>753</v>
      </c>
      <c r="D128" s="163"/>
      <c r="E128" s="164">
        <v>0.498</v>
      </c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178</v>
      </c>
      <c r="AH128" s="153">
        <v>0</v>
      </c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183" t="s">
        <v>754</v>
      </c>
      <c r="D129" s="163"/>
      <c r="E129" s="164">
        <v>1.6932</v>
      </c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178</v>
      </c>
      <c r="AH129" s="153">
        <v>0</v>
      </c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183" t="s">
        <v>755</v>
      </c>
      <c r="D130" s="163"/>
      <c r="E130" s="164">
        <v>1.6932</v>
      </c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178</v>
      </c>
      <c r="AH130" s="153">
        <v>0</v>
      </c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183" t="s">
        <v>756</v>
      </c>
      <c r="D131" s="163"/>
      <c r="E131" s="164">
        <v>0.498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178</v>
      </c>
      <c r="AH131" s="153">
        <v>0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183" t="s">
        <v>757</v>
      </c>
      <c r="D132" s="163"/>
      <c r="E132" s="164">
        <v>0.498</v>
      </c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178</v>
      </c>
      <c r="AH132" s="153">
        <v>0</v>
      </c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60"/>
      <c r="B133" s="161"/>
      <c r="C133" s="183" t="s">
        <v>758</v>
      </c>
      <c r="D133" s="163"/>
      <c r="E133" s="164">
        <v>1.6932</v>
      </c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3"/>
      <c r="Z133" s="153"/>
      <c r="AA133" s="153"/>
      <c r="AB133" s="153"/>
      <c r="AC133" s="153"/>
      <c r="AD133" s="153"/>
      <c r="AE133" s="153"/>
      <c r="AF133" s="153"/>
      <c r="AG133" s="153" t="s">
        <v>178</v>
      </c>
      <c r="AH133" s="153">
        <v>0</v>
      </c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60"/>
      <c r="B134" s="161"/>
      <c r="C134" s="183" t="s">
        <v>759</v>
      </c>
      <c r="D134" s="163"/>
      <c r="E134" s="164">
        <v>0.498</v>
      </c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178</v>
      </c>
      <c r="AH134" s="153">
        <v>0</v>
      </c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60"/>
      <c r="B135" s="161"/>
      <c r="C135" s="183" t="s">
        <v>760</v>
      </c>
      <c r="D135" s="163"/>
      <c r="E135" s="164">
        <v>1.7927999999999999</v>
      </c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178</v>
      </c>
      <c r="AH135" s="153">
        <v>0</v>
      </c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183" t="s">
        <v>761</v>
      </c>
      <c r="D136" s="163"/>
      <c r="E136" s="164">
        <v>0.29880000000000001</v>
      </c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178</v>
      </c>
      <c r="AH136" s="153">
        <v>0</v>
      </c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60"/>
      <c r="B137" s="161"/>
      <c r="C137" s="183" t="s">
        <v>762</v>
      </c>
      <c r="D137" s="163"/>
      <c r="E137" s="164">
        <v>1.7927999999999999</v>
      </c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178</v>
      </c>
      <c r="AH137" s="153">
        <v>0</v>
      </c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60"/>
      <c r="B138" s="161"/>
      <c r="C138" s="183" t="s">
        <v>763</v>
      </c>
      <c r="D138" s="163"/>
      <c r="E138" s="164">
        <v>0.29880000000000001</v>
      </c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178</v>
      </c>
      <c r="AH138" s="153">
        <v>0</v>
      </c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183" t="s">
        <v>764</v>
      </c>
      <c r="D139" s="163"/>
      <c r="E139" s="164">
        <v>1.7927999999999999</v>
      </c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178</v>
      </c>
      <c r="AH139" s="153">
        <v>0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183" t="s">
        <v>765</v>
      </c>
      <c r="D140" s="163"/>
      <c r="E140" s="164">
        <v>0.29880000000000001</v>
      </c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178</v>
      </c>
      <c r="AH140" s="153">
        <v>0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183" t="s">
        <v>766</v>
      </c>
      <c r="D141" s="163"/>
      <c r="E141" s="164">
        <v>1.7927999999999999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178</v>
      </c>
      <c r="AH141" s="153">
        <v>0</v>
      </c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183" t="s">
        <v>767</v>
      </c>
      <c r="D142" s="163"/>
      <c r="E142" s="164">
        <v>0.29880000000000001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178</v>
      </c>
      <c r="AH142" s="153">
        <v>0</v>
      </c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60"/>
      <c r="B143" s="161"/>
      <c r="C143" s="183" t="s">
        <v>768</v>
      </c>
      <c r="D143" s="163"/>
      <c r="E143" s="164">
        <v>1.83264</v>
      </c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178</v>
      </c>
      <c r="AH143" s="153">
        <v>0</v>
      </c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244"/>
      <c r="D144" s="245"/>
      <c r="E144" s="245"/>
      <c r="F144" s="245"/>
      <c r="G144" s="245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166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72">
        <v>15</v>
      </c>
      <c r="B145" s="173" t="s">
        <v>228</v>
      </c>
      <c r="C145" s="182" t="s">
        <v>229</v>
      </c>
      <c r="D145" s="174" t="s">
        <v>230</v>
      </c>
      <c r="E145" s="175">
        <v>231.24922000000001</v>
      </c>
      <c r="F145" s="176"/>
      <c r="G145" s="177">
        <f>ROUND(E145*F145,2)</f>
        <v>0</v>
      </c>
      <c r="H145" s="176"/>
      <c r="I145" s="177">
        <f>ROUND(E145*H145,2)</f>
        <v>0</v>
      </c>
      <c r="J145" s="176"/>
      <c r="K145" s="177">
        <f>ROUND(E145*J145,2)</f>
        <v>0</v>
      </c>
      <c r="L145" s="177">
        <v>21</v>
      </c>
      <c r="M145" s="177">
        <f>G145*(1+L145/100)</f>
        <v>0</v>
      </c>
      <c r="N145" s="177">
        <v>0</v>
      </c>
      <c r="O145" s="177">
        <f>ROUND(E145*N145,2)</f>
        <v>0</v>
      </c>
      <c r="P145" s="177">
        <v>0</v>
      </c>
      <c r="Q145" s="177">
        <f>ROUND(E145*P145,2)</f>
        <v>0</v>
      </c>
      <c r="R145" s="177" t="s">
        <v>159</v>
      </c>
      <c r="S145" s="177" t="s">
        <v>160</v>
      </c>
      <c r="T145" s="178" t="s">
        <v>170</v>
      </c>
      <c r="U145" s="162">
        <v>0</v>
      </c>
      <c r="V145" s="162">
        <f>ROUND(E145*U145,2)</f>
        <v>0</v>
      </c>
      <c r="W145" s="162"/>
      <c r="X145" s="162" t="s">
        <v>162</v>
      </c>
      <c r="Y145" s="153"/>
      <c r="Z145" s="153"/>
      <c r="AA145" s="153"/>
      <c r="AB145" s="153"/>
      <c r="AC145" s="153"/>
      <c r="AD145" s="153"/>
      <c r="AE145" s="153"/>
      <c r="AF145" s="153"/>
      <c r="AG145" s="153" t="s">
        <v>163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60"/>
      <c r="B146" s="161"/>
      <c r="C146" s="183" t="s">
        <v>769</v>
      </c>
      <c r="D146" s="163"/>
      <c r="E146" s="164">
        <v>231.24922000000001</v>
      </c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178</v>
      </c>
      <c r="AH146" s="153">
        <v>5</v>
      </c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244"/>
      <c r="D147" s="245"/>
      <c r="E147" s="245"/>
      <c r="F147" s="245"/>
      <c r="G147" s="245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166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72">
        <v>16</v>
      </c>
      <c r="B148" s="173" t="s">
        <v>338</v>
      </c>
      <c r="C148" s="182" t="s">
        <v>339</v>
      </c>
      <c r="D148" s="174" t="s">
        <v>230</v>
      </c>
      <c r="E148" s="175">
        <v>100.66679999999999</v>
      </c>
      <c r="F148" s="176"/>
      <c r="G148" s="177">
        <f>ROUND(E148*F148,2)</f>
        <v>0</v>
      </c>
      <c r="H148" s="176"/>
      <c r="I148" s="177">
        <f>ROUND(E148*H148,2)</f>
        <v>0</v>
      </c>
      <c r="J148" s="176"/>
      <c r="K148" s="177">
        <f>ROUND(E148*J148,2)</f>
        <v>0</v>
      </c>
      <c r="L148" s="177">
        <v>21</v>
      </c>
      <c r="M148" s="177">
        <f>G148*(1+L148/100)</f>
        <v>0</v>
      </c>
      <c r="N148" s="177">
        <v>1</v>
      </c>
      <c r="O148" s="177">
        <f>ROUND(E148*N148,2)</f>
        <v>100.67</v>
      </c>
      <c r="P148" s="177">
        <v>0</v>
      </c>
      <c r="Q148" s="177">
        <f>ROUND(E148*P148,2)</f>
        <v>0</v>
      </c>
      <c r="R148" s="177" t="s">
        <v>331</v>
      </c>
      <c r="S148" s="177" t="s">
        <v>160</v>
      </c>
      <c r="T148" s="178" t="s">
        <v>161</v>
      </c>
      <c r="U148" s="162">
        <v>0</v>
      </c>
      <c r="V148" s="162">
        <f>ROUND(E148*U148,2)</f>
        <v>0</v>
      </c>
      <c r="W148" s="162"/>
      <c r="X148" s="162" t="s">
        <v>332</v>
      </c>
      <c r="Y148" s="153"/>
      <c r="Z148" s="153"/>
      <c r="AA148" s="153"/>
      <c r="AB148" s="153"/>
      <c r="AC148" s="153"/>
      <c r="AD148" s="153"/>
      <c r="AE148" s="153"/>
      <c r="AF148" s="153"/>
      <c r="AG148" s="153" t="s">
        <v>333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183" t="s">
        <v>770</v>
      </c>
      <c r="D149" s="163"/>
      <c r="E149" s="164">
        <v>100.66679999999999</v>
      </c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178</v>
      </c>
      <c r="AH149" s="153">
        <v>5</v>
      </c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60"/>
      <c r="B150" s="161"/>
      <c r="C150" s="244"/>
      <c r="D150" s="245"/>
      <c r="E150" s="245"/>
      <c r="F150" s="245"/>
      <c r="G150" s="245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53"/>
      <c r="Z150" s="153"/>
      <c r="AA150" s="153"/>
      <c r="AB150" s="153"/>
      <c r="AC150" s="153"/>
      <c r="AD150" s="153"/>
      <c r="AE150" s="153"/>
      <c r="AF150" s="153"/>
      <c r="AG150" s="153" t="s">
        <v>166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x14ac:dyDescent="0.2">
      <c r="A151" s="166" t="s">
        <v>154</v>
      </c>
      <c r="B151" s="167" t="s">
        <v>106</v>
      </c>
      <c r="C151" s="181" t="s">
        <v>107</v>
      </c>
      <c r="D151" s="168"/>
      <c r="E151" s="169"/>
      <c r="F151" s="170"/>
      <c r="G151" s="170">
        <f>SUMIF(AG152:AG180,"&lt;&gt;NOR",G152:G180)</f>
        <v>0</v>
      </c>
      <c r="H151" s="170"/>
      <c r="I151" s="170">
        <f>SUM(I152:I180)</f>
        <v>0</v>
      </c>
      <c r="J151" s="170"/>
      <c r="K151" s="170">
        <f>SUM(K152:K180)</f>
        <v>0</v>
      </c>
      <c r="L151" s="170"/>
      <c r="M151" s="170">
        <f>SUM(M152:M180)</f>
        <v>0</v>
      </c>
      <c r="N151" s="170"/>
      <c r="O151" s="170">
        <f>SUM(O152:O180)</f>
        <v>22.909999999999997</v>
      </c>
      <c r="P151" s="170"/>
      <c r="Q151" s="170">
        <f>SUM(Q152:Q180)</f>
        <v>0</v>
      </c>
      <c r="R151" s="170"/>
      <c r="S151" s="170"/>
      <c r="T151" s="171"/>
      <c r="U151" s="165"/>
      <c r="V151" s="165">
        <f>SUM(V152:V180)</f>
        <v>17.27</v>
      </c>
      <c r="W151" s="165"/>
      <c r="X151" s="165"/>
      <c r="AG151" t="s">
        <v>155</v>
      </c>
    </row>
    <row r="152" spans="1:60" outlineLevel="1" x14ac:dyDescent="0.2">
      <c r="A152" s="172">
        <v>17</v>
      </c>
      <c r="B152" s="173" t="s">
        <v>771</v>
      </c>
      <c r="C152" s="182" t="s">
        <v>772</v>
      </c>
      <c r="D152" s="174" t="s">
        <v>189</v>
      </c>
      <c r="E152" s="175">
        <v>6.6719999999999997</v>
      </c>
      <c r="F152" s="176"/>
      <c r="G152" s="177">
        <f>ROUND(E152*F152,2)</f>
        <v>0</v>
      </c>
      <c r="H152" s="176"/>
      <c r="I152" s="177">
        <f>ROUND(E152*H152,2)</f>
        <v>0</v>
      </c>
      <c r="J152" s="176"/>
      <c r="K152" s="177">
        <f>ROUND(E152*J152,2)</f>
        <v>0</v>
      </c>
      <c r="L152" s="177">
        <v>21</v>
      </c>
      <c r="M152" s="177">
        <f>G152*(1+L152/100)</f>
        <v>0</v>
      </c>
      <c r="N152" s="177">
        <v>1.8907700000000001</v>
      </c>
      <c r="O152" s="177">
        <f>ROUND(E152*N152,2)</f>
        <v>12.62</v>
      </c>
      <c r="P152" s="177">
        <v>0</v>
      </c>
      <c r="Q152" s="177">
        <f>ROUND(E152*P152,2)</f>
        <v>0</v>
      </c>
      <c r="R152" s="177" t="s">
        <v>357</v>
      </c>
      <c r="S152" s="177" t="s">
        <v>160</v>
      </c>
      <c r="T152" s="178" t="s">
        <v>161</v>
      </c>
      <c r="U152" s="162">
        <v>1.6950000000000001</v>
      </c>
      <c r="V152" s="162">
        <f>ROUND(E152*U152,2)</f>
        <v>11.31</v>
      </c>
      <c r="W152" s="162"/>
      <c r="X152" s="162" t="s">
        <v>162</v>
      </c>
      <c r="Y152" s="153"/>
      <c r="Z152" s="153"/>
      <c r="AA152" s="153"/>
      <c r="AB152" s="153"/>
      <c r="AC152" s="153"/>
      <c r="AD152" s="153"/>
      <c r="AE152" s="153"/>
      <c r="AF152" s="153"/>
      <c r="AG152" s="153" t="s">
        <v>163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242" t="s">
        <v>574</v>
      </c>
      <c r="D153" s="243"/>
      <c r="E153" s="243"/>
      <c r="F153" s="243"/>
      <c r="G153" s="243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165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60"/>
      <c r="B154" s="161"/>
      <c r="C154" s="183" t="s">
        <v>681</v>
      </c>
      <c r="D154" s="163"/>
      <c r="E154" s="164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53"/>
      <c r="Z154" s="153"/>
      <c r="AA154" s="153"/>
      <c r="AB154" s="153"/>
      <c r="AC154" s="153"/>
      <c r="AD154" s="153"/>
      <c r="AE154" s="153"/>
      <c r="AF154" s="153"/>
      <c r="AG154" s="153" t="s">
        <v>178</v>
      </c>
      <c r="AH154" s="153">
        <v>0</v>
      </c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183" t="s">
        <v>773</v>
      </c>
      <c r="D155" s="163"/>
      <c r="E155" s="164">
        <v>0.15</v>
      </c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178</v>
      </c>
      <c r="AH155" s="153">
        <v>0</v>
      </c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60"/>
      <c r="B156" s="161"/>
      <c r="C156" s="183" t="s">
        <v>774</v>
      </c>
      <c r="D156" s="163"/>
      <c r="E156" s="164">
        <v>0.51</v>
      </c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178</v>
      </c>
      <c r="AH156" s="153">
        <v>0</v>
      </c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183" t="s">
        <v>775</v>
      </c>
      <c r="D157" s="163"/>
      <c r="E157" s="164">
        <v>0.15</v>
      </c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178</v>
      </c>
      <c r="AH157" s="153">
        <v>0</v>
      </c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183" t="s">
        <v>776</v>
      </c>
      <c r="D158" s="163"/>
      <c r="E158" s="164">
        <v>0.51</v>
      </c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178</v>
      </c>
      <c r="AH158" s="153">
        <v>0</v>
      </c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183" t="s">
        <v>777</v>
      </c>
      <c r="D159" s="163"/>
      <c r="E159" s="164">
        <v>0.15</v>
      </c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178</v>
      </c>
      <c r="AH159" s="153">
        <v>0</v>
      </c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60"/>
      <c r="B160" s="161"/>
      <c r="C160" s="183" t="s">
        <v>778</v>
      </c>
      <c r="D160" s="163"/>
      <c r="E160" s="164">
        <v>0.15</v>
      </c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53"/>
      <c r="Z160" s="153"/>
      <c r="AA160" s="153"/>
      <c r="AB160" s="153"/>
      <c r="AC160" s="153"/>
      <c r="AD160" s="153"/>
      <c r="AE160" s="153"/>
      <c r="AF160" s="153"/>
      <c r="AG160" s="153" t="s">
        <v>178</v>
      </c>
      <c r="AH160" s="153">
        <v>0</v>
      </c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60"/>
      <c r="B161" s="161"/>
      <c r="C161" s="183" t="s">
        <v>779</v>
      </c>
      <c r="D161" s="163"/>
      <c r="E161" s="164">
        <v>0.51</v>
      </c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53"/>
      <c r="Z161" s="153"/>
      <c r="AA161" s="153"/>
      <c r="AB161" s="153"/>
      <c r="AC161" s="153"/>
      <c r="AD161" s="153"/>
      <c r="AE161" s="153"/>
      <c r="AF161" s="153"/>
      <c r="AG161" s="153" t="s">
        <v>178</v>
      </c>
      <c r="AH161" s="153">
        <v>0</v>
      </c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183" t="s">
        <v>780</v>
      </c>
      <c r="D162" s="163"/>
      <c r="E162" s="164">
        <v>0.51</v>
      </c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178</v>
      </c>
      <c r="AH162" s="153">
        <v>0</v>
      </c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183" t="s">
        <v>781</v>
      </c>
      <c r="D163" s="163"/>
      <c r="E163" s="164">
        <v>0.15</v>
      </c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178</v>
      </c>
      <c r="AH163" s="153">
        <v>0</v>
      </c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60"/>
      <c r="B164" s="161"/>
      <c r="C164" s="183" t="s">
        <v>782</v>
      </c>
      <c r="D164" s="163"/>
      <c r="E164" s="164">
        <v>0.15</v>
      </c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3"/>
      <c r="Z164" s="153"/>
      <c r="AA164" s="153"/>
      <c r="AB164" s="153"/>
      <c r="AC164" s="153"/>
      <c r="AD164" s="153"/>
      <c r="AE164" s="153"/>
      <c r="AF164" s="153"/>
      <c r="AG164" s="153" t="s">
        <v>178</v>
      </c>
      <c r="AH164" s="153">
        <v>0</v>
      </c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60"/>
      <c r="B165" s="161"/>
      <c r="C165" s="183" t="s">
        <v>783</v>
      </c>
      <c r="D165" s="163"/>
      <c r="E165" s="164">
        <v>0.51</v>
      </c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178</v>
      </c>
      <c r="AH165" s="153">
        <v>0</v>
      </c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183" t="s">
        <v>784</v>
      </c>
      <c r="D166" s="163"/>
      <c r="E166" s="164">
        <v>0.15</v>
      </c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178</v>
      </c>
      <c r="AH166" s="153">
        <v>0</v>
      </c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60"/>
      <c r="B167" s="161"/>
      <c r="C167" s="183" t="s">
        <v>785</v>
      </c>
      <c r="D167" s="163"/>
      <c r="E167" s="164">
        <v>0.54</v>
      </c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178</v>
      </c>
      <c r="AH167" s="153">
        <v>0</v>
      </c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183" t="s">
        <v>786</v>
      </c>
      <c r="D168" s="163"/>
      <c r="E168" s="164">
        <v>0.09</v>
      </c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178</v>
      </c>
      <c r="AH168" s="153">
        <v>0</v>
      </c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183" t="s">
        <v>787</v>
      </c>
      <c r="D169" s="163"/>
      <c r="E169" s="164">
        <v>0.54</v>
      </c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178</v>
      </c>
      <c r="AH169" s="153">
        <v>0</v>
      </c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60"/>
      <c r="B170" s="161"/>
      <c r="C170" s="183" t="s">
        <v>788</v>
      </c>
      <c r="D170" s="163"/>
      <c r="E170" s="164">
        <v>0.09</v>
      </c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53"/>
      <c r="Z170" s="153"/>
      <c r="AA170" s="153"/>
      <c r="AB170" s="153"/>
      <c r="AC170" s="153"/>
      <c r="AD170" s="153"/>
      <c r="AE170" s="153"/>
      <c r="AF170" s="153"/>
      <c r="AG170" s="153" t="s">
        <v>178</v>
      </c>
      <c r="AH170" s="153">
        <v>0</v>
      </c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183" t="s">
        <v>789</v>
      </c>
      <c r="D171" s="163"/>
      <c r="E171" s="164">
        <v>0.54</v>
      </c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178</v>
      </c>
      <c r="AH171" s="153">
        <v>0</v>
      </c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60"/>
      <c r="B172" s="161"/>
      <c r="C172" s="183" t="s">
        <v>790</v>
      </c>
      <c r="D172" s="163"/>
      <c r="E172" s="164">
        <v>0.09</v>
      </c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178</v>
      </c>
      <c r="AH172" s="153">
        <v>0</v>
      </c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60"/>
      <c r="B173" s="161"/>
      <c r="C173" s="183" t="s">
        <v>791</v>
      </c>
      <c r="D173" s="163"/>
      <c r="E173" s="164">
        <v>0.54</v>
      </c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178</v>
      </c>
      <c r="AH173" s="153">
        <v>0</v>
      </c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183" t="s">
        <v>792</v>
      </c>
      <c r="D174" s="163"/>
      <c r="E174" s="164">
        <v>0.09</v>
      </c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178</v>
      </c>
      <c r="AH174" s="153">
        <v>0</v>
      </c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183" t="s">
        <v>793</v>
      </c>
      <c r="D175" s="163"/>
      <c r="E175" s="164">
        <v>0.55200000000000005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178</v>
      </c>
      <c r="AH175" s="153">
        <v>0</v>
      </c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60"/>
      <c r="B176" s="161"/>
      <c r="C176" s="244"/>
      <c r="D176" s="245"/>
      <c r="E176" s="245"/>
      <c r="F176" s="245"/>
      <c r="G176" s="245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166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ht="22.5" outlineLevel="1" x14ac:dyDescent="0.2">
      <c r="A177" s="172">
        <v>18</v>
      </c>
      <c r="B177" s="173" t="s">
        <v>367</v>
      </c>
      <c r="C177" s="182" t="s">
        <v>368</v>
      </c>
      <c r="D177" s="174" t="s">
        <v>189</v>
      </c>
      <c r="E177" s="175">
        <v>4.1159999999999997</v>
      </c>
      <c r="F177" s="176"/>
      <c r="G177" s="177">
        <f>ROUND(E177*F177,2)</f>
        <v>0</v>
      </c>
      <c r="H177" s="176"/>
      <c r="I177" s="177">
        <f>ROUND(E177*H177,2)</f>
        <v>0</v>
      </c>
      <c r="J177" s="176"/>
      <c r="K177" s="177">
        <f>ROUND(E177*J177,2)</f>
        <v>0</v>
      </c>
      <c r="L177" s="177">
        <v>21</v>
      </c>
      <c r="M177" s="177">
        <f>G177*(1+L177/100)</f>
        <v>0</v>
      </c>
      <c r="N177" s="177">
        <v>2.5</v>
      </c>
      <c r="O177" s="177">
        <f>ROUND(E177*N177,2)</f>
        <v>10.29</v>
      </c>
      <c r="P177" s="177">
        <v>0</v>
      </c>
      <c r="Q177" s="177">
        <f>ROUND(E177*P177,2)</f>
        <v>0</v>
      </c>
      <c r="R177" s="177" t="s">
        <v>357</v>
      </c>
      <c r="S177" s="177" t="s">
        <v>160</v>
      </c>
      <c r="T177" s="178" t="s">
        <v>170</v>
      </c>
      <c r="U177" s="162">
        <v>1.4490000000000001</v>
      </c>
      <c r="V177" s="162">
        <f>ROUND(E177*U177,2)</f>
        <v>5.96</v>
      </c>
      <c r="W177" s="162"/>
      <c r="X177" s="162" t="s">
        <v>162</v>
      </c>
      <c r="Y177" s="153"/>
      <c r="Z177" s="153"/>
      <c r="AA177" s="153"/>
      <c r="AB177" s="153"/>
      <c r="AC177" s="153"/>
      <c r="AD177" s="153"/>
      <c r="AE177" s="153"/>
      <c r="AF177" s="153"/>
      <c r="AG177" s="153" t="s">
        <v>163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60"/>
      <c r="B178" s="161"/>
      <c r="C178" s="242" t="s">
        <v>369</v>
      </c>
      <c r="D178" s="243"/>
      <c r="E178" s="243"/>
      <c r="F178" s="243"/>
      <c r="G178" s="243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53"/>
      <c r="Z178" s="153"/>
      <c r="AA178" s="153"/>
      <c r="AB178" s="153"/>
      <c r="AC178" s="153"/>
      <c r="AD178" s="153"/>
      <c r="AE178" s="153"/>
      <c r="AF178" s="153"/>
      <c r="AG178" s="153" t="s">
        <v>165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60"/>
      <c r="B179" s="161"/>
      <c r="C179" s="183" t="s">
        <v>794</v>
      </c>
      <c r="D179" s="163"/>
      <c r="E179" s="164">
        <v>4.1159999999999997</v>
      </c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178</v>
      </c>
      <c r="AH179" s="153">
        <v>0</v>
      </c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60"/>
      <c r="B180" s="161"/>
      <c r="C180" s="244"/>
      <c r="D180" s="245"/>
      <c r="E180" s="245"/>
      <c r="F180" s="245"/>
      <c r="G180" s="245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166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x14ac:dyDescent="0.2">
      <c r="A181" s="166" t="s">
        <v>154</v>
      </c>
      <c r="B181" s="167" t="s">
        <v>110</v>
      </c>
      <c r="C181" s="181" t="s">
        <v>111</v>
      </c>
      <c r="D181" s="168"/>
      <c r="E181" s="169"/>
      <c r="F181" s="170"/>
      <c r="G181" s="170">
        <f>SUMIF(AG182:AG252,"&lt;&gt;NOR",G182:G252)</f>
        <v>0</v>
      </c>
      <c r="H181" s="170"/>
      <c r="I181" s="170">
        <f>SUM(I182:I252)</f>
        <v>0</v>
      </c>
      <c r="J181" s="170"/>
      <c r="K181" s="170">
        <f>SUM(K182:K252)</f>
        <v>0</v>
      </c>
      <c r="L181" s="170"/>
      <c r="M181" s="170">
        <f>SUM(M182:M252)</f>
        <v>0</v>
      </c>
      <c r="N181" s="170"/>
      <c r="O181" s="170">
        <f>SUM(O182:O252)</f>
        <v>0.11</v>
      </c>
      <c r="P181" s="170"/>
      <c r="Q181" s="170">
        <f>SUM(Q182:Q252)</f>
        <v>0</v>
      </c>
      <c r="R181" s="170"/>
      <c r="S181" s="170"/>
      <c r="T181" s="171"/>
      <c r="U181" s="165"/>
      <c r="V181" s="165">
        <f>SUM(V182:V252)</f>
        <v>80.62</v>
      </c>
      <c r="W181" s="165"/>
      <c r="X181" s="165"/>
      <c r="AG181" t="s">
        <v>155</v>
      </c>
    </row>
    <row r="182" spans="1:60" ht="22.5" outlineLevel="1" x14ac:dyDescent="0.2">
      <c r="A182" s="172">
        <v>19</v>
      </c>
      <c r="B182" s="173" t="s">
        <v>795</v>
      </c>
      <c r="C182" s="182" t="s">
        <v>796</v>
      </c>
      <c r="D182" s="174" t="s">
        <v>356</v>
      </c>
      <c r="E182" s="175">
        <v>111.2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7">
        <v>0</v>
      </c>
      <c r="O182" s="177">
        <f>ROUND(E182*N182,2)</f>
        <v>0</v>
      </c>
      <c r="P182" s="177">
        <v>0</v>
      </c>
      <c r="Q182" s="177">
        <f>ROUND(E182*P182,2)</f>
        <v>0</v>
      </c>
      <c r="R182" s="177" t="s">
        <v>357</v>
      </c>
      <c r="S182" s="177" t="s">
        <v>160</v>
      </c>
      <c r="T182" s="178" t="s">
        <v>161</v>
      </c>
      <c r="U182" s="162">
        <v>3.4000000000000002E-2</v>
      </c>
      <c r="V182" s="162">
        <f>ROUND(E182*U182,2)</f>
        <v>3.78</v>
      </c>
      <c r="W182" s="162"/>
      <c r="X182" s="162" t="s">
        <v>162</v>
      </c>
      <c r="Y182" s="153"/>
      <c r="Z182" s="153"/>
      <c r="AA182" s="153"/>
      <c r="AB182" s="153"/>
      <c r="AC182" s="153"/>
      <c r="AD182" s="153"/>
      <c r="AE182" s="153"/>
      <c r="AF182" s="153"/>
      <c r="AG182" s="153" t="s">
        <v>583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60"/>
      <c r="B183" s="161"/>
      <c r="C183" s="242" t="s">
        <v>574</v>
      </c>
      <c r="D183" s="243"/>
      <c r="E183" s="243"/>
      <c r="F183" s="243"/>
      <c r="G183" s="243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165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183" t="s">
        <v>797</v>
      </c>
      <c r="D184" s="163"/>
      <c r="E184" s="164">
        <v>111.2</v>
      </c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178</v>
      </c>
      <c r="AH184" s="153">
        <v>0</v>
      </c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60"/>
      <c r="B185" s="161"/>
      <c r="C185" s="244"/>
      <c r="D185" s="245"/>
      <c r="E185" s="245"/>
      <c r="F185" s="245"/>
      <c r="G185" s="245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166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ht="22.5" outlineLevel="1" x14ac:dyDescent="0.2">
      <c r="A186" s="172">
        <v>20</v>
      </c>
      <c r="B186" s="173" t="s">
        <v>798</v>
      </c>
      <c r="C186" s="182" t="s">
        <v>799</v>
      </c>
      <c r="D186" s="174" t="s">
        <v>356</v>
      </c>
      <c r="E186" s="175">
        <v>75</v>
      </c>
      <c r="F186" s="176"/>
      <c r="G186" s="177">
        <f>ROUND(E186*F186,2)</f>
        <v>0</v>
      </c>
      <c r="H186" s="176"/>
      <c r="I186" s="177">
        <f>ROUND(E186*H186,2)</f>
        <v>0</v>
      </c>
      <c r="J186" s="176"/>
      <c r="K186" s="177">
        <f>ROUND(E186*J186,2)</f>
        <v>0</v>
      </c>
      <c r="L186" s="177">
        <v>21</v>
      </c>
      <c r="M186" s="177">
        <f>G186*(1+L186/100)</f>
        <v>0</v>
      </c>
      <c r="N186" s="177">
        <v>0</v>
      </c>
      <c r="O186" s="177">
        <f>ROUND(E186*N186,2)</f>
        <v>0</v>
      </c>
      <c r="P186" s="177">
        <v>0</v>
      </c>
      <c r="Q186" s="177">
        <f>ROUND(E186*P186,2)</f>
        <v>0</v>
      </c>
      <c r="R186" s="177" t="s">
        <v>357</v>
      </c>
      <c r="S186" s="177" t="s">
        <v>160</v>
      </c>
      <c r="T186" s="178" t="s">
        <v>161</v>
      </c>
      <c r="U186" s="162">
        <v>5.3999999999999999E-2</v>
      </c>
      <c r="V186" s="162">
        <f>ROUND(E186*U186,2)</f>
        <v>4.05</v>
      </c>
      <c r="W186" s="162"/>
      <c r="X186" s="162" t="s">
        <v>162</v>
      </c>
      <c r="Y186" s="153"/>
      <c r="Z186" s="153"/>
      <c r="AA186" s="153"/>
      <c r="AB186" s="153"/>
      <c r="AC186" s="153"/>
      <c r="AD186" s="153"/>
      <c r="AE186" s="153"/>
      <c r="AF186" s="153"/>
      <c r="AG186" s="153" t="s">
        <v>163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60"/>
      <c r="B187" s="161"/>
      <c r="C187" s="242" t="s">
        <v>574</v>
      </c>
      <c r="D187" s="243"/>
      <c r="E187" s="243"/>
      <c r="F187" s="243"/>
      <c r="G187" s="243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165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183" t="s">
        <v>800</v>
      </c>
      <c r="D188" s="163"/>
      <c r="E188" s="164">
        <v>75</v>
      </c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178</v>
      </c>
      <c r="AH188" s="153">
        <v>0</v>
      </c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60"/>
      <c r="B189" s="161"/>
      <c r="C189" s="244"/>
      <c r="D189" s="245"/>
      <c r="E189" s="245"/>
      <c r="F189" s="245"/>
      <c r="G189" s="245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166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72">
        <v>21</v>
      </c>
      <c r="B190" s="173" t="s">
        <v>801</v>
      </c>
      <c r="C190" s="182" t="s">
        <v>802</v>
      </c>
      <c r="D190" s="174" t="s">
        <v>158</v>
      </c>
      <c r="E190" s="175">
        <v>21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77">
        <v>2.0000000000000002E-5</v>
      </c>
      <c r="O190" s="177">
        <f>ROUND(E190*N190,2)</f>
        <v>0</v>
      </c>
      <c r="P190" s="177">
        <v>0</v>
      </c>
      <c r="Q190" s="177">
        <f>ROUND(E190*P190,2)</f>
        <v>0</v>
      </c>
      <c r="R190" s="177" t="s">
        <v>357</v>
      </c>
      <c r="S190" s="177" t="s">
        <v>160</v>
      </c>
      <c r="T190" s="178" t="s">
        <v>161</v>
      </c>
      <c r="U190" s="162">
        <v>0.432</v>
      </c>
      <c r="V190" s="162">
        <f>ROUND(E190*U190,2)</f>
        <v>9.07</v>
      </c>
      <c r="W190" s="162"/>
      <c r="X190" s="162" t="s">
        <v>162</v>
      </c>
      <c r="Y190" s="153"/>
      <c r="Z190" s="153"/>
      <c r="AA190" s="153"/>
      <c r="AB190" s="153"/>
      <c r="AC190" s="153"/>
      <c r="AD190" s="153"/>
      <c r="AE190" s="153"/>
      <c r="AF190" s="153"/>
      <c r="AG190" s="153" t="s">
        <v>583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248"/>
      <c r="D191" s="249"/>
      <c r="E191" s="249"/>
      <c r="F191" s="249"/>
      <c r="G191" s="249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166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72">
        <v>22</v>
      </c>
      <c r="B192" s="173" t="s">
        <v>597</v>
      </c>
      <c r="C192" s="182" t="s">
        <v>598</v>
      </c>
      <c r="D192" s="174" t="s">
        <v>356</v>
      </c>
      <c r="E192" s="175">
        <v>111.2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0</v>
      </c>
      <c r="O192" s="177">
        <f>ROUND(E192*N192,2)</f>
        <v>0</v>
      </c>
      <c r="P192" s="177">
        <v>0</v>
      </c>
      <c r="Q192" s="177">
        <f>ROUND(E192*P192,2)</f>
        <v>0</v>
      </c>
      <c r="R192" s="177" t="s">
        <v>357</v>
      </c>
      <c r="S192" s="177" t="s">
        <v>160</v>
      </c>
      <c r="T192" s="178" t="s">
        <v>161</v>
      </c>
      <c r="U192" s="162">
        <v>4.3999999999999997E-2</v>
      </c>
      <c r="V192" s="162">
        <f>ROUND(E192*U192,2)</f>
        <v>4.8899999999999997</v>
      </c>
      <c r="W192" s="162"/>
      <c r="X192" s="162" t="s">
        <v>162</v>
      </c>
      <c r="Y192" s="153"/>
      <c r="Z192" s="153"/>
      <c r="AA192" s="153"/>
      <c r="AB192" s="153"/>
      <c r="AC192" s="153"/>
      <c r="AD192" s="153"/>
      <c r="AE192" s="153"/>
      <c r="AF192" s="153"/>
      <c r="AG192" s="153" t="s">
        <v>583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60"/>
      <c r="B193" s="161"/>
      <c r="C193" s="242" t="s">
        <v>599</v>
      </c>
      <c r="D193" s="243"/>
      <c r="E193" s="243"/>
      <c r="F193" s="243"/>
      <c r="G193" s="243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53"/>
      <c r="Z193" s="153"/>
      <c r="AA193" s="153"/>
      <c r="AB193" s="153"/>
      <c r="AC193" s="153"/>
      <c r="AD193" s="153"/>
      <c r="AE193" s="153"/>
      <c r="AF193" s="153"/>
      <c r="AG193" s="153" t="s">
        <v>165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79" t="str">
        <f>C193</f>
        <v>přísun, montáže, demontáže a odsunu zkoušecího čerpadla, napuštění tlakovou vodou a dodání vody pro tlakovou zkoušku,</v>
      </c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60"/>
      <c r="B194" s="161"/>
      <c r="C194" s="244"/>
      <c r="D194" s="245"/>
      <c r="E194" s="245"/>
      <c r="F194" s="245"/>
      <c r="G194" s="245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166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72">
        <v>23</v>
      </c>
      <c r="B195" s="173" t="s">
        <v>803</v>
      </c>
      <c r="C195" s="182" t="s">
        <v>804</v>
      </c>
      <c r="D195" s="174" t="s">
        <v>356</v>
      </c>
      <c r="E195" s="175">
        <v>111.2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7">
        <v>0</v>
      </c>
      <c r="O195" s="177">
        <f>ROUND(E195*N195,2)</f>
        <v>0</v>
      </c>
      <c r="P195" s="177">
        <v>0</v>
      </c>
      <c r="Q195" s="177">
        <f>ROUND(E195*P195,2)</f>
        <v>0</v>
      </c>
      <c r="R195" s="177" t="s">
        <v>357</v>
      </c>
      <c r="S195" s="177" t="s">
        <v>160</v>
      </c>
      <c r="T195" s="178" t="s">
        <v>161</v>
      </c>
      <c r="U195" s="162">
        <v>0.15</v>
      </c>
      <c r="V195" s="162">
        <f>ROUND(E195*U195,2)</f>
        <v>16.68</v>
      </c>
      <c r="W195" s="162"/>
      <c r="X195" s="162" t="s">
        <v>162</v>
      </c>
      <c r="Y195" s="153"/>
      <c r="Z195" s="153"/>
      <c r="AA195" s="153"/>
      <c r="AB195" s="153"/>
      <c r="AC195" s="153"/>
      <c r="AD195" s="153"/>
      <c r="AE195" s="153"/>
      <c r="AF195" s="153"/>
      <c r="AG195" s="153" t="s">
        <v>583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">
      <c r="A196" s="160"/>
      <c r="B196" s="161"/>
      <c r="C196" s="242" t="s">
        <v>805</v>
      </c>
      <c r="D196" s="243"/>
      <c r="E196" s="243"/>
      <c r="F196" s="243"/>
      <c r="G196" s="243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53"/>
      <c r="Z196" s="153"/>
      <c r="AA196" s="153"/>
      <c r="AB196" s="153"/>
      <c r="AC196" s="153"/>
      <c r="AD196" s="153"/>
      <c r="AE196" s="153"/>
      <c r="AF196" s="153"/>
      <c r="AG196" s="153" t="s">
        <v>165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79" t="str">
        <f>C196</f>
        <v>napuštění a vypuštění vody, dodání vody a desinfekčního prostředku, náklady na bakteriologický rozbor vody,</v>
      </c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60"/>
      <c r="B197" s="161"/>
      <c r="C197" s="244"/>
      <c r="D197" s="245"/>
      <c r="E197" s="245"/>
      <c r="F197" s="245"/>
      <c r="G197" s="245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53"/>
      <c r="Z197" s="153"/>
      <c r="AA197" s="153"/>
      <c r="AB197" s="153"/>
      <c r="AC197" s="153"/>
      <c r="AD197" s="153"/>
      <c r="AE197" s="153"/>
      <c r="AF197" s="153"/>
      <c r="AG197" s="153" t="s">
        <v>166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">
      <c r="A198" s="172">
        <v>24</v>
      </c>
      <c r="B198" s="173" t="s">
        <v>609</v>
      </c>
      <c r="C198" s="182" t="s">
        <v>610</v>
      </c>
      <c r="D198" s="174" t="s">
        <v>158</v>
      </c>
      <c r="E198" s="175">
        <v>21</v>
      </c>
      <c r="F198" s="176"/>
      <c r="G198" s="177">
        <f>ROUND(E198*F198,2)</f>
        <v>0</v>
      </c>
      <c r="H198" s="176"/>
      <c r="I198" s="177">
        <f>ROUND(E198*H198,2)</f>
        <v>0</v>
      </c>
      <c r="J198" s="176"/>
      <c r="K198" s="177">
        <f>ROUND(E198*J198,2)</f>
        <v>0</v>
      </c>
      <c r="L198" s="177">
        <v>21</v>
      </c>
      <c r="M198" s="177">
        <f>G198*(1+L198/100)</f>
        <v>0</v>
      </c>
      <c r="N198" s="177">
        <v>0</v>
      </c>
      <c r="O198" s="177">
        <f>ROUND(E198*N198,2)</f>
        <v>0</v>
      </c>
      <c r="P198" s="177">
        <v>0</v>
      </c>
      <c r="Q198" s="177">
        <f>ROUND(E198*P198,2)</f>
        <v>0</v>
      </c>
      <c r="R198" s="177" t="s">
        <v>357</v>
      </c>
      <c r="S198" s="177" t="s">
        <v>160</v>
      </c>
      <c r="T198" s="178" t="s">
        <v>161</v>
      </c>
      <c r="U198" s="162">
        <v>0.86299999999999999</v>
      </c>
      <c r="V198" s="162">
        <f>ROUND(E198*U198,2)</f>
        <v>18.12</v>
      </c>
      <c r="W198" s="162"/>
      <c r="X198" s="162" t="s">
        <v>162</v>
      </c>
      <c r="Y198" s="153"/>
      <c r="Z198" s="153"/>
      <c r="AA198" s="153"/>
      <c r="AB198" s="153"/>
      <c r="AC198" s="153"/>
      <c r="AD198" s="153"/>
      <c r="AE198" s="153"/>
      <c r="AF198" s="153"/>
      <c r="AG198" s="153" t="s">
        <v>583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60"/>
      <c r="B199" s="161"/>
      <c r="C199" s="242" t="s">
        <v>611</v>
      </c>
      <c r="D199" s="243"/>
      <c r="E199" s="243"/>
      <c r="F199" s="243"/>
      <c r="G199" s="243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53"/>
      <c r="Z199" s="153"/>
      <c r="AA199" s="153"/>
      <c r="AB199" s="153"/>
      <c r="AC199" s="153"/>
      <c r="AD199" s="153"/>
      <c r="AE199" s="153"/>
      <c r="AF199" s="153"/>
      <c r="AG199" s="153" t="s">
        <v>165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60"/>
      <c r="B200" s="161"/>
      <c r="C200" s="244"/>
      <c r="D200" s="245"/>
      <c r="E200" s="245"/>
      <c r="F200" s="245"/>
      <c r="G200" s="245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53"/>
      <c r="Z200" s="153"/>
      <c r="AA200" s="153"/>
      <c r="AB200" s="153"/>
      <c r="AC200" s="153"/>
      <c r="AD200" s="153"/>
      <c r="AE200" s="153"/>
      <c r="AF200" s="153"/>
      <c r="AG200" s="153" t="s">
        <v>166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ht="22.5" outlineLevel="1" x14ac:dyDescent="0.2">
      <c r="A201" s="172">
        <v>25</v>
      </c>
      <c r="B201" s="173" t="s">
        <v>614</v>
      </c>
      <c r="C201" s="182" t="s">
        <v>615</v>
      </c>
      <c r="D201" s="174" t="s">
        <v>158</v>
      </c>
      <c r="E201" s="175">
        <v>21</v>
      </c>
      <c r="F201" s="176"/>
      <c r="G201" s="177">
        <f>ROUND(E201*F201,2)</f>
        <v>0</v>
      </c>
      <c r="H201" s="176"/>
      <c r="I201" s="177">
        <f>ROUND(E201*H201,2)</f>
        <v>0</v>
      </c>
      <c r="J201" s="176"/>
      <c r="K201" s="177">
        <f>ROUND(E201*J201,2)</f>
        <v>0</v>
      </c>
      <c r="L201" s="177">
        <v>21</v>
      </c>
      <c r="M201" s="177">
        <f>G201*(1+L201/100)</f>
        <v>0</v>
      </c>
      <c r="N201" s="177">
        <v>1.6000000000000001E-4</v>
      </c>
      <c r="O201" s="177">
        <f>ROUND(E201*N201,2)</f>
        <v>0</v>
      </c>
      <c r="P201" s="177">
        <v>0</v>
      </c>
      <c r="Q201" s="177">
        <f>ROUND(E201*P201,2)</f>
        <v>0</v>
      </c>
      <c r="R201" s="177" t="s">
        <v>357</v>
      </c>
      <c r="S201" s="177" t="s">
        <v>160</v>
      </c>
      <c r="T201" s="178" t="s">
        <v>236</v>
      </c>
      <c r="U201" s="162">
        <v>0.40300000000000002</v>
      </c>
      <c r="V201" s="162">
        <f>ROUND(E201*U201,2)</f>
        <v>8.4600000000000009</v>
      </c>
      <c r="W201" s="162"/>
      <c r="X201" s="162" t="s">
        <v>162</v>
      </c>
      <c r="Y201" s="153"/>
      <c r="Z201" s="153"/>
      <c r="AA201" s="153"/>
      <c r="AB201" s="153"/>
      <c r="AC201" s="153"/>
      <c r="AD201" s="153"/>
      <c r="AE201" s="153"/>
      <c r="AF201" s="153"/>
      <c r="AG201" s="153" t="s">
        <v>583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">
      <c r="A202" s="160"/>
      <c r="B202" s="161"/>
      <c r="C202" s="250" t="s">
        <v>615</v>
      </c>
      <c r="D202" s="251"/>
      <c r="E202" s="251"/>
      <c r="F202" s="251"/>
      <c r="G202" s="251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53"/>
      <c r="Z202" s="153"/>
      <c r="AA202" s="153"/>
      <c r="AB202" s="153"/>
      <c r="AC202" s="153"/>
      <c r="AD202" s="153"/>
      <c r="AE202" s="153"/>
      <c r="AF202" s="153"/>
      <c r="AG202" s="153" t="s">
        <v>173</v>
      </c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60"/>
      <c r="B203" s="161"/>
      <c r="C203" s="246" t="s">
        <v>585</v>
      </c>
      <c r="D203" s="247"/>
      <c r="E203" s="247"/>
      <c r="F203" s="247"/>
      <c r="G203" s="247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53"/>
      <c r="Z203" s="153"/>
      <c r="AA203" s="153"/>
      <c r="AB203" s="153"/>
      <c r="AC203" s="153"/>
      <c r="AD203" s="153"/>
      <c r="AE203" s="153"/>
      <c r="AF203" s="153"/>
      <c r="AG203" s="153" t="s">
        <v>173</v>
      </c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60"/>
      <c r="B204" s="161"/>
      <c r="C204" s="246" t="s">
        <v>616</v>
      </c>
      <c r="D204" s="247"/>
      <c r="E204" s="247"/>
      <c r="F204" s="247"/>
      <c r="G204" s="247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53"/>
      <c r="Z204" s="153"/>
      <c r="AA204" s="153"/>
      <c r="AB204" s="153"/>
      <c r="AC204" s="153"/>
      <c r="AD204" s="153"/>
      <c r="AE204" s="153"/>
      <c r="AF204" s="153"/>
      <c r="AG204" s="153" t="s">
        <v>173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60"/>
      <c r="B205" s="161"/>
      <c r="C205" s="246" t="s">
        <v>617</v>
      </c>
      <c r="D205" s="247"/>
      <c r="E205" s="247"/>
      <c r="F205" s="247"/>
      <c r="G205" s="247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53"/>
      <c r="Z205" s="153"/>
      <c r="AA205" s="153"/>
      <c r="AB205" s="153"/>
      <c r="AC205" s="153"/>
      <c r="AD205" s="153"/>
      <c r="AE205" s="153"/>
      <c r="AF205" s="153"/>
      <c r="AG205" s="153" t="s">
        <v>173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ht="22.5" outlineLevel="1" x14ac:dyDescent="0.2">
      <c r="A206" s="160"/>
      <c r="B206" s="161"/>
      <c r="C206" s="246" t="s">
        <v>618</v>
      </c>
      <c r="D206" s="247"/>
      <c r="E206" s="247"/>
      <c r="F206" s="247"/>
      <c r="G206" s="247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53"/>
      <c r="Z206" s="153"/>
      <c r="AA206" s="153"/>
      <c r="AB206" s="153"/>
      <c r="AC206" s="153"/>
      <c r="AD206" s="153"/>
      <c r="AE206" s="153"/>
      <c r="AF206" s="153"/>
      <c r="AG206" s="153" t="s">
        <v>173</v>
      </c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79" t="str">
        <f>C206</f>
        <v>3. V ceně -3111 nejsou započteny náklady na zemní práce a na dodání sloupků (betonových nebo ocelových s betonovými patkami); sloupky se oceňují ve specifikaci.</v>
      </c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60"/>
      <c r="B207" s="161"/>
      <c r="C207" s="244"/>
      <c r="D207" s="245"/>
      <c r="E207" s="245"/>
      <c r="F207" s="245"/>
      <c r="G207" s="245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53"/>
      <c r="Z207" s="153"/>
      <c r="AA207" s="153"/>
      <c r="AB207" s="153"/>
      <c r="AC207" s="153"/>
      <c r="AD207" s="153"/>
      <c r="AE207" s="153"/>
      <c r="AF207" s="153"/>
      <c r="AG207" s="153" t="s">
        <v>166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outlineLevel="1" x14ac:dyDescent="0.2">
      <c r="A208" s="172">
        <v>26</v>
      </c>
      <c r="B208" s="173" t="s">
        <v>619</v>
      </c>
      <c r="C208" s="182" t="s">
        <v>620</v>
      </c>
      <c r="D208" s="174" t="s">
        <v>356</v>
      </c>
      <c r="E208" s="175">
        <v>111.2</v>
      </c>
      <c r="F208" s="176"/>
      <c r="G208" s="177">
        <f>ROUND(E208*F208,2)</f>
        <v>0</v>
      </c>
      <c r="H208" s="176"/>
      <c r="I208" s="177">
        <f>ROUND(E208*H208,2)</f>
        <v>0</v>
      </c>
      <c r="J208" s="176"/>
      <c r="K208" s="177">
        <f>ROUND(E208*J208,2)</f>
        <v>0</v>
      </c>
      <c r="L208" s="177">
        <v>21</v>
      </c>
      <c r="M208" s="177">
        <f>G208*(1+L208/100)</f>
        <v>0</v>
      </c>
      <c r="N208" s="177">
        <v>0</v>
      </c>
      <c r="O208" s="177">
        <f>ROUND(E208*N208,2)</f>
        <v>0</v>
      </c>
      <c r="P208" s="177">
        <v>0</v>
      </c>
      <c r="Q208" s="177">
        <f>ROUND(E208*P208,2)</f>
        <v>0</v>
      </c>
      <c r="R208" s="177" t="s">
        <v>357</v>
      </c>
      <c r="S208" s="177" t="s">
        <v>160</v>
      </c>
      <c r="T208" s="178" t="s">
        <v>161</v>
      </c>
      <c r="U208" s="162">
        <v>2.5999999999999999E-2</v>
      </c>
      <c r="V208" s="162">
        <f>ROUND(E208*U208,2)</f>
        <v>2.89</v>
      </c>
      <c r="W208" s="162"/>
      <c r="X208" s="162" t="s">
        <v>162</v>
      </c>
      <c r="Y208" s="153"/>
      <c r="Z208" s="153"/>
      <c r="AA208" s="153"/>
      <c r="AB208" s="153"/>
      <c r="AC208" s="153"/>
      <c r="AD208" s="153"/>
      <c r="AE208" s="153"/>
      <c r="AF208" s="153"/>
      <c r="AG208" s="153" t="s">
        <v>163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60"/>
      <c r="B209" s="161"/>
      <c r="C209" s="248"/>
      <c r="D209" s="249"/>
      <c r="E209" s="249"/>
      <c r="F209" s="249"/>
      <c r="G209" s="249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166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72">
        <v>27</v>
      </c>
      <c r="B210" s="173" t="s">
        <v>621</v>
      </c>
      <c r="C210" s="182" t="s">
        <v>622</v>
      </c>
      <c r="D210" s="174" t="s">
        <v>356</v>
      </c>
      <c r="E210" s="175">
        <v>111.2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8.0000000000000007E-5</v>
      </c>
      <c r="O210" s="177">
        <f>ROUND(E210*N210,2)</f>
        <v>0.01</v>
      </c>
      <c r="P210" s="177">
        <v>0</v>
      </c>
      <c r="Q210" s="177">
        <f>ROUND(E210*P210,2)</f>
        <v>0</v>
      </c>
      <c r="R210" s="177" t="s">
        <v>357</v>
      </c>
      <c r="S210" s="177" t="s">
        <v>160</v>
      </c>
      <c r="T210" s="178" t="s">
        <v>161</v>
      </c>
      <c r="U210" s="162">
        <v>3.4000000000000002E-2</v>
      </c>
      <c r="V210" s="162">
        <f>ROUND(E210*U210,2)</f>
        <v>3.78</v>
      </c>
      <c r="W210" s="162"/>
      <c r="X210" s="162" t="s">
        <v>162</v>
      </c>
      <c r="Y210" s="153"/>
      <c r="Z210" s="153"/>
      <c r="AA210" s="153"/>
      <c r="AB210" s="153"/>
      <c r="AC210" s="153"/>
      <c r="AD210" s="153"/>
      <c r="AE210" s="153"/>
      <c r="AF210" s="153"/>
      <c r="AG210" s="153" t="s">
        <v>163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60"/>
      <c r="B211" s="161"/>
      <c r="C211" s="248"/>
      <c r="D211" s="249"/>
      <c r="E211" s="249"/>
      <c r="F211" s="249"/>
      <c r="G211" s="249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53"/>
      <c r="Z211" s="153"/>
      <c r="AA211" s="153"/>
      <c r="AB211" s="153"/>
      <c r="AC211" s="153"/>
      <c r="AD211" s="153"/>
      <c r="AE211" s="153"/>
      <c r="AF211" s="153"/>
      <c r="AG211" s="153" t="s">
        <v>166</v>
      </c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72">
        <v>28</v>
      </c>
      <c r="B212" s="173" t="s">
        <v>806</v>
      </c>
      <c r="C212" s="182" t="s">
        <v>807</v>
      </c>
      <c r="D212" s="174" t="s">
        <v>158</v>
      </c>
      <c r="E212" s="175">
        <v>20</v>
      </c>
      <c r="F212" s="176"/>
      <c r="G212" s="177">
        <f>ROUND(E212*F212,2)</f>
        <v>0</v>
      </c>
      <c r="H212" s="176"/>
      <c r="I212" s="177">
        <f>ROUND(E212*H212,2)</f>
        <v>0</v>
      </c>
      <c r="J212" s="176"/>
      <c r="K212" s="177">
        <f>ROUND(E212*J212,2)</f>
        <v>0</v>
      </c>
      <c r="L212" s="177">
        <v>21</v>
      </c>
      <c r="M212" s="177">
        <f>G212*(1+L212/100)</f>
        <v>0</v>
      </c>
      <c r="N212" s="177">
        <v>0</v>
      </c>
      <c r="O212" s="177">
        <f>ROUND(E212*N212,2)</f>
        <v>0</v>
      </c>
      <c r="P212" s="177">
        <v>0</v>
      </c>
      <c r="Q212" s="177">
        <f>ROUND(E212*P212,2)</f>
        <v>0</v>
      </c>
      <c r="R212" s="177"/>
      <c r="S212" s="177" t="s">
        <v>160</v>
      </c>
      <c r="T212" s="178" t="s">
        <v>161</v>
      </c>
      <c r="U212" s="162">
        <v>0.13</v>
      </c>
      <c r="V212" s="162">
        <f>ROUND(E212*U212,2)</f>
        <v>2.6</v>
      </c>
      <c r="W212" s="162"/>
      <c r="X212" s="162" t="s">
        <v>162</v>
      </c>
      <c r="Y212" s="153"/>
      <c r="Z212" s="153"/>
      <c r="AA212" s="153"/>
      <c r="AB212" s="153"/>
      <c r="AC212" s="153"/>
      <c r="AD212" s="153"/>
      <c r="AE212" s="153"/>
      <c r="AF212" s="153"/>
      <c r="AG212" s="153" t="s">
        <v>163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60"/>
      <c r="B213" s="161"/>
      <c r="C213" s="248"/>
      <c r="D213" s="249"/>
      <c r="E213" s="249"/>
      <c r="F213" s="249"/>
      <c r="G213" s="249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53"/>
      <c r="Z213" s="153"/>
      <c r="AA213" s="153"/>
      <c r="AB213" s="153"/>
      <c r="AC213" s="153"/>
      <c r="AD213" s="153"/>
      <c r="AE213" s="153"/>
      <c r="AF213" s="153"/>
      <c r="AG213" s="153" t="s">
        <v>166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72">
        <v>29</v>
      </c>
      <c r="B214" s="173" t="s">
        <v>808</v>
      </c>
      <c r="C214" s="182" t="s">
        <v>809</v>
      </c>
      <c r="D214" s="174" t="s">
        <v>158</v>
      </c>
      <c r="E214" s="175">
        <v>70</v>
      </c>
      <c r="F214" s="176"/>
      <c r="G214" s="177">
        <f>ROUND(E214*F214,2)</f>
        <v>0</v>
      </c>
      <c r="H214" s="176"/>
      <c r="I214" s="177">
        <f>ROUND(E214*H214,2)</f>
        <v>0</v>
      </c>
      <c r="J214" s="176"/>
      <c r="K214" s="177">
        <f>ROUND(E214*J214,2)</f>
        <v>0</v>
      </c>
      <c r="L214" s="177">
        <v>21</v>
      </c>
      <c r="M214" s="177">
        <f>G214*(1+L214/100)</f>
        <v>0</v>
      </c>
      <c r="N214" s="177">
        <v>0</v>
      </c>
      <c r="O214" s="177">
        <f>ROUND(E214*N214,2)</f>
        <v>0</v>
      </c>
      <c r="P214" s="177">
        <v>0</v>
      </c>
      <c r="Q214" s="177">
        <f>ROUND(E214*P214,2)</f>
        <v>0</v>
      </c>
      <c r="R214" s="177"/>
      <c r="S214" s="177" t="s">
        <v>160</v>
      </c>
      <c r="T214" s="178" t="s">
        <v>161</v>
      </c>
      <c r="U214" s="162">
        <v>0.09</v>
      </c>
      <c r="V214" s="162">
        <f>ROUND(E214*U214,2)</f>
        <v>6.3</v>
      </c>
      <c r="W214" s="162"/>
      <c r="X214" s="162" t="s">
        <v>162</v>
      </c>
      <c r="Y214" s="153"/>
      <c r="Z214" s="153"/>
      <c r="AA214" s="153"/>
      <c r="AB214" s="153"/>
      <c r="AC214" s="153"/>
      <c r="AD214" s="153"/>
      <c r="AE214" s="153"/>
      <c r="AF214" s="153"/>
      <c r="AG214" s="153" t="s">
        <v>163</v>
      </c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">
      <c r="A215" s="160"/>
      <c r="B215" s="161"/>
      <c r="C215" s="248"/>
      <c r="D215" s="249"/>
      <c r="E215" s="249"/>
      <c r="F215" s="249"/>
      <c r="G215" s="249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53"/>
      <c r="Z215" s="153"/>
      <c r="AA215" s="153"/>
      <c r="AB215" s="153"/>
      <c r="AC215" s="153"/>
      <c r="AD215" s="153"/>
      <c r="AE215" s="153"/>
      <c r="AF215" s="153"/>
      <c r="AG215" s="153" t="s">
        <v>166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ht="22.5" outlineLevel="1" x14ac:dyDescent="0.2">
      <c r="A216" s="172">
        <v>30</v>
      </c>
      <c r="B216" s="173" t="s">
        <v>810</v>
      </c>
      <c r="C216" s="182" t="s">
        <v>811</v>
      </c>
      <c r="D216" s="174" t="s">
        <v>158</v>
      </c>
      <c r="E216" s="175">
        <v>21</v>
      </c>
      <c r="F216" s="176"/>
      <c r="G216" s="177">
        <f>ROUND(E216*F216,2)</f>
        <v>0</v>
      </c>
      <c r="H216" s="176"/>
      <c r="I216" s="177">
        <f>ROUND(E216*H216,2)</f>
        <v>0</v>
      </c>
      <c r="J216" s="176"/>
      <c r="K216" s="177">
        <f>ROUND(E216*J216,2)</f>
        <v>0</v>
      </c>
      <c r="L216" s="177">
        <v>21</v>
      </c>
      <c r="M216" s="177">
        <f>G216*(1+L216/100)</f>
        <v>0</v>
      </c>
      <c r="N216" s="177">
        <v>0</v>
      </c>
      <c r="O216" s="177">
        <f>ROUND(E216*N216,2)</f>
        <v>0</v>
      </c>
      <c r="P216" s="177">
        <v>0</v>
      </c>
      <c r="Q216" s="177">
        <f>ROUND(E216*P216,2)</f>
        <v>0</v>
      </c>
      <c r="R216" s="177"/>
      <c r="S216" s="177" t="s">
        <v>235</v>
      </c>
      <c r="T216" s="178" t="s">
        <v>236</v>
      </c>
      <c r="U216" s="162">
        <v>0</v>
      </c>
      <c r="V216" s="162">
        <f>ROUND(E216*U216,2)</f>
        <v>0</v>
      </c>
      <c r="W216" s="162"/>
      <c r="X216" s="162" t="s">
        <v>162</v>
      </c>
      <c r="Y216" s="153"/>
      <c r="Z216" s="153"/>
      <c r="AA216" s="153"/>
      <c r="AB216" s="153"/>
      <c r="AC216" s="153"/>
      <c r="AD216" s="153"/>
      <c r="AE216" s="153"/>
      <c r="AF216" s="153"/>
      <c r="AG216" s="153" t="s">
        <v>583</v>
      </c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60"/>
      <c r="B217" s="161"/>
      <c r="C217" s="248"/>
      <c r="D217" s="249"/>
      <c r="E217" s="249"/>
      <c r="F217" s="249"/>
      <c r="G217" s="249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53"/>
      <c r="Z217" s="153"/>
      <c r="AA217" s="153"/>
      <c r="AB217" s="153"/>
      <c r="AC217" s="153"/>
      <c r="AD217" s="153"/>
      <c r="AE217" s="153"/>
      <c r="AF217" s="153"/>
      <c r="AG217" s="153" t="s">
        <v>166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72">
        <v>31</v>
      </c>
      <c r="B218" s="173" t="s">
        <v>812</v>
      </c>
      <c r="C218" s="182" t="s">
        <v>813</v>
      </c>
      <c r="D218" s="174" t="s">
        <v>814</v>
      </c>
      <c r="E218" s="175">
        <v>21</v>
      </c>
      <c r="F218" s="176"/>
      <c r="G218" s="177">
        <f>ROUND(E218*F218,2)</f>
        <v>0</v>
      </c>
      <c r="H218" s="176"/>
      <c r="I218" s="177">
        <f>ROUND(E218*H218,2)</f>
        <v>0</v>
      </c>
      <c r="J218" s="176"/>
      <c r="K218" s="177">
        <f>ROUND(E218*J218,2)</f>
        <v>0</v>
      </c>
      <c r="L218" s="177">
        <v>21</v>
      </c>
      <c r="M218" s="177">
        <f>G218*(1+L218/100)</f>
        <v>0</v>
      </c>
      <c r="N218" s="177">
        <v>0</v>
      </c>
      <c r="O218" s="177">
        <f>ROUND(E218*N218,2)</f>
        <v>0</v>
      </c>
      <c r="P218" s="177">
        <v>0</v>
      </c>
      <c r="Q218" s="177">
        <f>ROUND(E218*P218,2)</f>
        <v>0</v>
      </c>
      <c r="R218" s="177"/>
      <c r="S218" s="177" t="s">
        <v>235</v>
      </c>
      <c r="T218" s="178" t="s">
        <v>236</v>
      </c>
      <c r="U218" s="162">
        <v>0</v>
      </c>
      <c r="V218" s="162">
        <f>ROUND(E218*U218,2)</f>
        <v>0</v>
      </c>
      <c r="W218" s="162"/>
      <c r="X218" s="162" t="s">
        <v>162</v>
      </c>
      <c r="Y218" s="153"/>
      <c r="Z218" s="153"/>
      <c r="AA218" s="153"/>
      <c r="AB218" s="153"/>
      <c r="AC218" s="153"/>
      <c r="AD218" s="153"/>
      <c r="AE218" s="153"/>
      <c r="AF218" s="153"/>
      <c r="AG218" s="153" t="s">
        <v>163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60"/>
      <c r="B219" s="161"/>
      <c r="C219" s="248"/>
      <c r="D219" s="249"/>
      <c r="E219" s="249"/>
      <c r="F219" s="249"/>
      <c r="G219" s="249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53"/>
      <c r="Z219" s="153"/>
      <c r="AA219" s="153"/>
      <c r="AB219" s="153"/>
      <c r="AC219" s="153"/>
      <c r="AD219" s="153"/>
      <c r="AE219" s="153"/>
      <c r="AF219" s="153"/>
      <c r="AG219" s="153" t="s">
        <v>166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72">
        <v>32</v>
      </c>
      <c r="B220" s="173" t="s">
        <v>638</v>
      </c>
      <c r="C220" s="182" t="s">
        <v>639</v>
      </c>
      <c r="D220" s="174" t="s">
        <v>158</v>
      </c>
      <c r="E220" s="175">
        <v>21</v>
      </c>
      <c r="F220" s="176"/>
      <c r="G220" s="177">
        <f>ROUND(E220*F220,2)</f>
        <v>0</v>
      </c>
      <c r="H220" s="176"/>
      <c r="I220" s="177">
        <f>ROUND(E220*H220,2)</f>
        <v>0</v>
      </c>
      <c r="J220" s="176"/>
      <c r="K220" s="177">
        <f>ROUND(E220*J220,2)</f>
        <v>0</v>
      </c>
      <c r="L220" s="177">
        <v>21</v>
      </c>
      <c r="M220" s="177">
        <f>G220*(1+L220/100)</f>
        <v>0</v>
      </c>
      <c r="N220" s="177">
        <v>0</v>
      </c>
      <c r="O220" s="177">
        <f>ROUND(E220*N220,2)</f>
        <v>0</v>
      </c>
      <c r="P220" s="177">
        <v>0</v>
      </c>
      <c r="Q220" s="177">
        <f>ROUND(E220*P220,2)</f>
        <v>0</v>
      </c>
      <c r="R220" s="177"/>
      <c r="S220" s="177" t="s">
        <v>235</v>
      </c>
      <c r="T220" s="178" t="s">
        <v>236</v>
      </c>
      <c r="U220" s="162">
        <v>0</v>
      </c>
      <c r="V220" s="162">
        <f>ROUND(E220*U220,2)</f>
        <v>0</v>
      </c>
      <c r="W220" s="162"/>
      <c r="X220" s="162" t="s">
        <v>162</v>
      </c>
      <c r="Y220" s="153"/>
      <c r="Z220" s="153"/>
      <c r="AA220" s="153"/>
      <c r="AB220" s="153"/>
      <c r="AC220" s="153"/>
      <c r="AD220" s="153"/>
      <c r="AE220" s="153"/>
      <c r="AF220" s="153"/>
      <c r="AG220" s="153" t="s">
        <v>583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60"/>
      <c r="B221" s="161"/>
      <c r="C221" s="250" t="s">
        <v>639</v>
      </c>
      <c r="D221" s="251"/>
      <c r="E221" s="251"/>
      <c r="F221" s="251"/>
      <c r="G221" s="251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53"/>
      <c r="Z221" s="153"/>
      <c r="AA221" s="153"/>
      <c r="AB221" s="153"/>
      <c r="AC221" s="153"/>
      <c r="AD221" s="153"/>
      <c r="AE221" s="153"/>
      <c r="AF221" s="153"/>
      <c r="AG221" s="153" t="s">
        <v>173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">
      <c r="A222" s="160"/>
      <c r="B222" s="161"/>
      <c r="C222" s="244"/>
      <c r="D222" s="245"/>
      <c r="E222" s="245"/>
      <c r="F222" s="245"/>
      <c r="G222" s="245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53"/>
      <c r="Z222" s="153"/>
      <c r="AA222" s="153"/>
      <c r="AB222" s="153"/>
      <c r="AC222" s="153"/>
      <c r="AD222" s="153"/>
      <c r="AE222" s="153"/>
      <c r="AF222" s="153"/>
      <c r="AG222" s="153" t="s">
        <v>166</v>
      </c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outlineLevel="1" x14ac:dyDescent="0.2">
      <c r="A223" s="172">
        <v>33</v>
      </c>
      <c r="B223" s="173" t="s">
        <v>815</v>
      </c>
      <c r="C223" s="182" t="s">
        <v>816</v>
      </c>
      <c r="D223" s="174" t="s">
        <v>817</v>
      </c>
      <c r="E223" s="175">
        <v>122.32</v>
      </c>
      <c r="F223" s="176"/>
      <c r="G223" s="177">
        <f>ROUND(E223*F223,2)</f>
        <v>0</v>
      </c>
      <c r="H223" s="176"/>
      <c r="I223" s="177">
        <f>ROUND(E223*H223,2)</f>
        <v>0</v>
      </c>
      <c r="J223" s="176"/>
      <c r="K223" s="177">
        <f>ROUND(E223*J223,2)</f>
        <v>0</v>
      </c>
      <c r="L223" s="177">
        <v>21</v>
      </c>
      <c r="M223" s="177">
        <f>G223*(1+L223/100)</f>
        <v>0</v>
      </c>
      <c r="N223" s="177">
        <v>0</v>
      </c>
      <c r="O223" s="177">
        <f>ROUND(E223*N223,2)</f>
        <v>0</v>
      </c>
      <c r="P223" s="177">
        <v>0</v>
      </c>
      <c r="Q223" s="177">
        <f>ROUND(E223*P223,2)</f>
        <v>0</v>
      </c>
      <c r="R223" s="177"/>
      <c r="S223" s="177" t="s">
        <v>235</v>
      </c>
      <c r="T223" s="178" t="s">
        <v>236</v>
      </c>
      <c r="U223" s="162">
        <v>0</v>
      </c>
      <c r="V223" s="162">
        <f>ROUND(E223*U223,2)</f>
        <v>0</v>
      </c>
      <c r="W223" s="162"/>
      <c r="X223" s="162" t="s">
        <v>162</v>
      </c>
      <c r="Y223" s="153"/>
      <c r="Z223" s="153"/>
      <c r="AA223" s="153"/>
      <c r="AB223" s="153"/>
      <c r="AC223" s="153"/>
      <c r="AD223" s="153"/>
      <c r="AE223" s="153"/>
      <c r="AF223" s="153"/>
      <c r="AG223" s="153" t="s">
        <v>583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60"/>
      <c r="B224" s="161"/>
      <c r="C224" s="183" t="s">
        <v>818</v>
      </c>
      <c r="D224" s="163"/>
      <c r="E224" s="164">
        <v>122.32</v>
      </c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53"/>
      <c r="Z224" s="153"/>
      <c r="AA224" s="153"/>
      <c r="AB224" s="153"/>
      <c r="AC224" s="153"/>
      <c r="AD224" s="153"/>
      <c r="AE224" s="153"/>
      <c r="AF224" s="153"/>
      <c r="AG224" s="153" t="s">
        <v>178</v>
      </c>
      <c r="AH224" s="153">
        <v>5</v>
      </c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outlineLevel="1" x14ac:dyDescent="0.2">
      <c r="A225" s="160"/>
      <c r="B225" s="161"/>
      <c r="C225" s="244"/>
      <c r="D225" s="245"/>
      <c r="E225" s="245"/>
      <c r="F225" s="245"/>
      <c r="G225" s="245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53"/>
      <c r="Z225" s="153"/>
      <c r="AA225" s="153"/>
      <c r="AB225" s="153"/>
      <c r="AC225" s="153"/>
      <c r="AD225" s="153"/>
      <c r="AE225" s="153"/>
      <c r="AF225" s="153"/>
      <c r="AG225" s="153" t="s">
        <v>166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">
      <c r="A226" s="172">
        <v>34</v>
      </c>
      <c r="B226" s="173" t="s">
        <v>819</v>
      </c>
      <c r="C226" s="182" t="s">
        <v>820</v>
      </c>
      <c r="D226" s="174" t="s">
        <v>821</v>
      </c>
      <c r="E226" s="175">
        <v>21</v>
      </c>
      <c r="F226" s="176"/>
      <c r="G226" s="177">
        <f>ROUND(E226*F226,2)</f>
        <v>0</v>
      </c>
      <c r="H226" s="176"/>
      <c r="I226" s="177">
        <f>ROUND(E226*H226,2)</f>
        <v>0</v>
      </c>
      <c r="J226" s="176"/>
      <c r="K226" s="177">
        <f>ROUND(E226*J226,2)</f>
        <v>0</v>
      </c>
      <c r="L226" s="177">
        <v>21</v>
      </c>
      <c r="M226" s="177">
        <f>G226*(1+L226/100)</f>
        <v>0</v>
      </c>
      <c r="N226" s="177">
        <v>0</v>
      </c>
      <c r="O226" s="177">
        <f>ROUND(E226*N226,2)</f>
        <v>0</v>
      </c>
      <c r="P226" s="177">
        <v>0</v>
      </c>
      <c r="Q226" s="177">
        <f>ROUND(E226*P226,2)</f>
        <v>0</v>
      </c>
      <c r="R226" s="177"/>
      <c r="S226" s="177" t="s">
        <v>235</v>
      </c>
      <c r="T226" s="178" t="s">
        <v>236</v>
      </c>
      <c r="U226" s="162">
        <v>0</v>
      </c>
      <c r="V226" s="162">
        <f>ROUND(E226*U226,2)</f>
        <v>0</v>
      </c>
      <c r="W226" s="162"/>
      <c r="X226" s="162" t="s">
        <v>162</v>
      </c>
      <c r="Y226" s="153"/>
      <c r="Z226" s="153"/>
      <c r="AA226" s="153"/>
      <c r="AB226" s="153"/>
      <c r="AC226" s="153"/>
      <c r="AD226" s="153"/>
      <c r="AE226" s="153"/>
      <c r="AF226" s="153"/>
      <c r="AG226" s="153" t="s">
        <v>583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outlineLevel="1" x14ac:dyDescent="0.2">
      <c r="A227" s="160"/>
      <c r="B227" s="161"/>
      <c r="C227" s="248"/>
      <c r="D227" s="249"/>
      <c r="E227" s="249"/>
      <c r="F227" s="249"/>
      <c r="G227" s="249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53"/>
      <c r="Z227" s="153"/>
      <c r="AA227" s="153"/>
      <c r="AB227" s="153"/>
      <c r="AC227" s="153"/>
      <c r="AD227" s="153"/>
      <c r="AE227" s="153"/>
      <c r="AF227" s="153"/>
      <c r="AG227" s="153" t="s">
        <v>166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outlineLevel="1" x14ac:dyDescent="0.2">
      <c r="A228" s="172">
        <v>35</v>
      </c>
      <c r="B228" s="173" t="s">
        <v>822</v>
      </c>
      <c r="C228" s="182" t="s">
        <v>823</v>
      </c>
      <c r="D228" s="174" t="s">
        <v>821</v>
      </c>
      <c r="E228" s="175">
        <v>21</v>
      </c>
      <c r="F228" s="176"/>
      <c r="G228" s="177">
        <f>ROUND(E228*F228,2)</f>
        <v>0</v>
      </c>
      <c r="H228" s="176"/>
      <c r="I228" s="177">
        <f>ROUND(E228*H228,2)</f>
        <v>0</v>
      </c>
      <c r="J228" s="176"/>
      <c r="K228" s="177">
        <f>ROUND(E228*J228,2)</f>
        <v>0</v>
      </c>
      <c r="L228" s="177">
        <v>21</v>
      </c>
      <c r="M228" s="177">
        <f>G228*(1+L228/100)</f>
        <v>0</v>
      </c>
      <c r="N228" s="177">
        <v>0</v>
      </c>
      <c r="O228" s="177">
        <f>ROUND(E228*N228,2)</f>
        <v>0</v>
      </c>
      <c r="P228" s="177">
        <v>0</v>
      </c>
      <c r="Q228" s="177">
        <f>ROUND(E228*P228,2)</f>
        <v>0</v>
      </c>
      <c r="R228" s="177"/>
      <c r="S228" s="177" t="s">
        <v>235</v>
      </c>
      <c r="T228" s="178" t="s">
        <v>236</v>
      </c>
      <c r="U228" s="162">
        <v>0</v>
      </c>
      <c r="V228" s="162">
        <f>ROUND(E228*U228,2)</f>
        <v>0</v>
      </c>
      <c r="W228" s="162"/>
      <c r="X228" s="162" t="s">
        <v>162</v>
      </c>
      <c r="Y228" s="153"/>
      <c r="Z228" s="153"/>
      <c r="AA228" s="153"/>
      <c r="AB228" s="153"/>
      <c r="AC228" s="153"/>
      <c r="AD228" s="153"/>
      <c r="AE228" s="153"/>
      <c r="AF228" s="153"/>
      <c r="AG228" s="153" t="s">
        <v>583</v>
      </c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outlineLevel="1" x14ac:dyDescent="0.2">
      <c r="A229" s="160"/>
      <c r="B229" s="161"/>
      <c r="C229" s="248"/>
      <c r="D229" s="249"/>
      <c r="E229" s="249"/>
      <c r="F229" s="249"/>
      <c r="G229" s="249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53"/>
      <c r="Z229" s="153"/>
      <c r="AA229" s="153"/>
      <c r="AB229" s="153"/>
      <c r="AC229" s="153"/>
      <c r="AD229" s="153"/>
      <c r="AE229" s="153"/>
      <c r="AF229" s="153"/>
      <c r="AG229" s="153" t="s">
        <v>166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">
      <c r="A230" s="172">
        <v>36</v>
      </c>
      <c r="B230" s="173" t="s">
        <v>824</v>
      </c>
      <c r="C230" s="182" t="s">
        <v>825</v>
      </c>
      <c r="D230" s="174" t="s">
        <v>241</v>
      </c>
      <c r="E230" s="175">
        <v>21</v>
      </c>
      <c r="F230" s="176"/>
      <c r="G230" s="177">
        <f>ROUND(E230*F230,2)</f>
        <v>0</v>
      </c>
      <c r="H230" s="176"/>
      <c r="I230" s="177">
        <f>ROUND(E230*H230,2)</f>
        <v>0</v>
      </c>
      <c r="J230" s="176"/>
      <c r="K230" s="177">
        <f>ROUND(E230*J230,2)</f>
        <v>0</v>
      </c>
      <c r="L230" s="177">
        <v>21</v>
      </c>
      <c r="M230" s="177">
        <f>G230*(1+L230/100)</f>
        <v>0</v>
      </c>
      <c r="N230" s="177">
        <v>0</v>
      </c>
      <c r="O230" s="177">
        <f>ROUND(E230*N230,2)</f>
        <v>0</v>
      </c>
      <c r="P230" s="177">
        <v>0</v>
      </c>
      <c r="Q230" s="177">
        <f>ROUND(E230*P230,2)</f>
        <v>0</v>
      </c>
      <c r="R230" s="177"/>
      <c r="S230" s="177" t="s">
        <v>235</v>
      </c>
      <c r="T230" s="178" t="s">
        <v>236</v>
      </c>
      <c r="U230" s="162">
        <v>0</v>
      </c>
      <c r="V230" s="162">
        <f>ROUND(E230*U230,2)</f>
        <v>0</v>
      </c>
      <c r="W230" s="162"/>
      <c r="X230" s="162" t="s">
        <v>162</v>
      </c>
      <c r="Y230" s="153"/>
      <c r="Z230" s="153"/>
      <c r="AA230" s="153"/>
      <c r="AB230" s="153"/>
      <c r="AC230" s="153"/>
      <c r="AD230" s="153"/>
      <c r="AE230" s="153"/>
      <c r="AF230" s="153"/>
      <c r="AG230" s="153" t="s">
        <v>163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outlineLevel="1" x14ac:dyDescent="0.2">
      <c r="A231" s="160"/>
      <c r="B231" s="161"/>
      <c r="C231" s="248"/>
      <c r="D231" s="249"/>
      <c r="E231" s="249"/>
      <c r="F231" s="249"/>
      <c r="G231" s="249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53"/>
      <c r="Z231" s="153"/>
      <c r="AA231" s="153"/>
      <c r="AB231" s="153"/>
      <c r="AC231" s="153"/>
      <c r="AD231" s="153"/>
      <c r="AE231" s="153"/>
      <c r="AF231" s="153"/>
      <c r="AG231" s="153" t="s">
        <v>166</v>
      </c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">
      <c r="A232" s="172">
        <v>37</v>
      </c>
      <c r="B232" s="173" t="s">
        <v>642</v>
      </c>
      <c r="C232" s="182" t="s">
        <v>643</v>
      </c>
      <c r="D232" s="174" t="s">
        <v>644</v>
      </c>
      <c r="E232" s="175">
        <v>111.2</v>
      </c>
      <c r="F232" s="176"/>
      <c r="G232" s="177">
        <f>ROUND(E232*F232,2)</f>
        <v>0</v>
      </c>
      <c r="H232" s="176"/>
      <c r="I232" s="177">
        <f>ROUND(E232*H232,2)</f>
        <v>0</v>
      </c>
      <c r="J232" s="176"/>
      <c r="K232" s="177">
        <f>ROUND(E232*J232,2)</f>
        <v>0</v>
      </c>
      <c r="L232" s="177">
        <v>21</v>
      </c>
      <c r="M232" s="177">
        <f>G232*(1+L232/100)</f>
        <v>0</v>
      </c>
      <c r="N232" s="177">
        <v>0</v>
      </c>
      <c r="O232" s="177">
        <f>ROUND(E232*N232,2)</f>
        <v>0</v>
      </c>
      <c r="P232" s="177">
        <v>0</v>
      </c>
      <c r="Q232" s="177">
        <f>ROUND(E232*P232,2)</f>
        <v>0</v>
      </c>
      <c r="R232" s="177"/>
      <c r="S232" s="177" t="s">
        <v>235</v>
      </c>
      <c r="T232" s="178" t="s">
        <v>236</v>
      </c>
      <c r="U232" s="162">
        <v>0</v>
      </c>
      <c r="V232" s="162">
        <f>ROUND(E232*U232,2)</f>
        <v>0</v>
      </c>
      <c r="W232" s="162"/>
      <c r="X232" s="162" t="s">
        <v>162</v>
      </c>
      <c r="Y232" s="153"/>
      <c r="Z232" s="153"/>
      <c r="AA232" s="153"/>
      <c r="AB232" s="153"/>
      <c r="AC232" s="153"/>
      <c r="AD232" s="153"/>
      <c r="AE232" s="153"/>
      <c r="AF232" s="153"/>
      <c r="AG232" s="153" t="s">
        <v>163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outlineLevel="1" x14ac:dyDescent="0.2">
      <c r="A233" s="160"/>
      <c r="B233" s="161"/>
      <c r="C233" s="183" t="s">
        <v>826</v>
      </c>
      <c r="D233" s="163"/>
      <c r="E233" s="164">
        <v>111.2</v>
      </c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53"/>
      <c r="Z233" s="153"/>
      <c r="AA233" s="153"/>
      <c r="AB233" s="153"/>
      <c r="AC233" s="153"/>
      <c r="AD233" s="153"/>
      <c r="AE233" s="153"/>
      <c r="AF233" s="153"/>
      <c r="AG233" s="153" t="s">
        <v>178</v>
      </c>
      <c r="AH233" s="153">
        <v>5</v>
      </c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60"/>
      <c r="B234" s="161"/>
      <c r="C234" s="244"/>
      <c r="D234" s="245"/>
      <c r="E234" s="245"/>
      <c r="F234" s="245"/>
      <c r="G234" s="245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53"/>
      <c r="Z234" s="153"/>
      <c r="AA234" s="153"/>
      <c r="AB234" s="153"/>
      <c r="AC234" s="153"/>
      <c r="AD234" s="153"/>
      <c r="AE234" s="153"/>
      <c r="AF234" s="153"/>
      <c r="AG234" s="153" t="s">
        <v>166</v>
      </c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outlineLevel="1" x14ac:dyDescent="0.2">
      <c r="A235" s="172">
        <v>38</v>
      </c>
      <c r="B235" s="173" t="s">
        <v>646</v>
      </c>
      <c r="C235" s="182" t="s">
        <v>647</v>
      </c>
      <c r="D235" s="174" t="s">
        <v>244</v>
      </c>
      <c r="E235" s="175">
        <v>1</v>
      </c>
      <c r="F235" s="176"/>
      <c r="G235" s="177">
        <f>ROUND(E235*F235,2)</f>
        <v>0</v>
      </c>
      <c r="H235" s="176"/>
      <c r="I235" s="177">
        <f>ROUND(E235*H235,2)</f>
        <v>0</v>
      </c>
      <c r="J235" s="176"/>
      <c r="K235" s="177">
        <f>ROUND(E235*J235,2)</f>
        <v>0</v>
      </c>
      <c r="L235" s="177">
        <v>21</v>
      </c>
      <c r="M235" s="177">
        <f>G235*(1+L235/100)</f>
        <v>0</v>
      </c>
      <c r="N235" s="177">
        <v>0</v>
      </c>
      <c r="O235" s="177">
        <f>ROUND(E235*N235,2)</f>
        <v>0</v>
      </c>
      <c r="P235" s="177">
        <v>0</v>
      </c>
      <c r="Q235" s="177">
        <f>ROUND(E235*P235,2)</f>
        <v>0</v>
      </c>
      <c r="R235" s="177"/>
      <c r="S235" s="177" t="s">
        <v>235</v>
      </c>
      <c r="T235" s="178" t="s">
        <v>236</v>
      </c>
      <c r="U235" s="162">
        <v>0</v>
      </c>
      <c r="V235" s="162">
        <f>ROUND(E235*U235,2)</f>
        <v>0</v>
      </c>
      <c r="W235" s="162"/>
      <c r="X235" s="162" t="s">
        <v>162</v>
      </c>
      <c r="Y235" s="153"/>
      <c r="Z235" s="153"/>
      <c r="AA235" s="153"/>
      <c r="AB235" s="153"/>
      <c r="AC235" s="153"/>
      <c r="AD235" s="153"/>
      <c r="AE235" s="153"/>
      <c r="AF235" s="153"/>
      <c r="AG235" s="153" t="s">
        <v>163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outlineLevel="1" x14ac:dyDescent="0.2">
      <c r="A236" s="160"/>
      <c r="B236" s="161"/>
      <c r="C236" s="248"/>
      <c r="D236" s="249"/>
      <c r="E236" s="249"/>
      <c r="F236" s="249"/>
      <c r="G236" s="249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53"/>
      <c r="Z236" s="153"/>
      <c r="AA236" s="153"/>
      <c r="AB236" s="153"/>
      <c r="AC236" s="153"/>
      <c r="AD236" s="153"/>
      <c r="AE236" s="153"/>
      <c r="AF236" s="153"/>
      <c r="AG236" s="153" t="s">
        <v>166</v>
      </c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</row>
    <row r="237" spans="1:60" ht="22.5" outlineLevel="1" x14ac:dyDescent="0.2">
      <c r="A237" s="172">
        <v>39</v>
      </c>
      <c r="B237" s="173" t="s">
        <v>827</v>
      </c>
      <c r="C237" s="182" t="s">
        <v>828</v>
      </c>
      <c r="D237" s="174" t="s">
        <v>158</v>
      </c>
      <c r="E237" s="175">
        <v>20</v>
      </c>
      <c r="F237" s="176"/>
      <c r="G237" s="177">
        <f>ROUND(E237*F237,2)</f>
        <v>0</v>
      </c>
      <c r="H237" s="176"/>
      <c r="I237" s="177">
        <f>ROUND(E237*H237,2)</f>
        <v>0</v>
      </c>
      <c r="J237" s="176"/>
      <c r="K237" s="177">
        <f>ROUND(E237*J237,2)</f>
        <v>0</v>
      </c>
      <c r="L237" s="177">
        <v>21</v>
      </c>
      <c r="M237" s="177">
        <f>G237*(1+L237/100)</f>
        <v>0</v>
      </c>
      <c r="N237" s="177">
        <v>5.0000000000000001E-4</v>
      </c>
      <c r="O237" s="177">
        <f>ROUND(E237*N237,2)</f>
        <v>0.01</v>
      </c>
      <c r="P237" s="177">
        <v>0</v>
      </c>
      <c r="Q237" s="177">
        <f>ROUND(E237*P237,2)</f>
        <v>0</v>
      </c>
      <c r="R237" s="177" t="s">
        <v>331</v>
      </c>
      <c r="S237" s="177" t="s">
        <v>160</v>
      </c>
      <c r="T237" s="178" t="s">
        <v>161</v>
      </c>
      <c r="U237" s="162">
        <v>0</v>
      </c>
      <c r="V237" s="162">
        <f>ROUND(E237*U237,2)</f>
        <v>0</v>
      </c>
      <c r="W237" s="162"/>
      <c r="X237" s="162" t="s">
        <v>332</v>
      </c>
      <c r="Y237" s="153"/>
      <c r="Z237" s="153"/>
      <c r="AA237" s="153"/>
      <c r="AB237" s="153"/>
      <c r="AC237" s="153"/>
      <c r="AD237" s="153"/>
      <c r="AE237" s="153"/>
      <c r="AF237" s="153"/>
      <c r="AG237" s="153" t="s">
        <v>333</v>
      </c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">
      <c r="A238" s="160"/>
      <c r="B238" s="161"/>
      <c r="C238" s="248"/>
      <c r="D238" s="249"/>
      <c r="E238" s="249"/>
      <c r="F238" s="249"/>
      <c r="G238" s="249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53"/>
      <c r="Z238" s="153"/>
      <c r="AA238" s="153"/>
      <c r="AB238" s="153"/>
      <c r="AC238" s="153"/>
      <c r="AD238" s="153"/>
      <c r="AE238" s="153"/>
      <c r="AF238" s="153"/>
      <c r="AG238" s="153" t="s">
        <v>166</v>
      </c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ht="22.5" outlineLevel="1" x14ac:dyDescent="0.2">
      <c r="A239" s="172">
        <v>40</v>
      </c>
      <c r="B239" s="173" t="s">
        <v>829</v>
      </c>
      <c r="C239" s="182" t="s">
        <v>830</v>
      </c>
      <c r="D239" s="174" t="s">
        <v>356</v>
      </c>
      <c r="E239" s="175">
        <v>82.5</v>
      </c>
      <c r="F239" s="176"/>
      <c r="G239" s="177">
        <f>ROUND(E239*F239,2)</f>
        <v>0</v>
      </c>
      <c r="H239" s="176"/>
      <c r="I239" s="177">
        <f>ROUND(E239*H239,2)</f>
        <v>0</v>
      </c>
      <c r="J239" s="176"/>
      <c r="K239" s="177">
        <f>ROUND(E239*J239,2)</f>
        <v>0</v>
      </c>
      <c r="L239" s="177">
        <v>21</v>
      </c>
      <c r="M239" s="177">
        <f>G239*(1+L239/100)</f>
        <v>0</v>
      </c>
      <c r="N239" s="177">
        <v>1.06E-3</v>
      </c>
      <c r="O239" s="177">
        <f>ROUND(E239*N239,2)</f>
        <v>0.09</v>
      </c>
      <c r="P239" s="177">
        <v>0</v>
      </c>
      <c r="Q239" s="177">
        <f>ROUND(E239*P239,2)</f>
        <v>0</v>
      </c>
      <c r="R239" s="177" t="s">
        <v>331</v>
      </c>
      <c r="S239" s="177" t="s">
        <v>161</v>
      </c>
      <c r="T239" s="178" t="s">
        <v>161</v>
      </c>
      <c r="U239" s="162">
        <v>0</v>
      </c>
      <c r="V239" s="162">
        <f>ROUND(E239*U239,2)</f>
        <v>0</v>
      </c>
      <c r="W239" s="162"/>
      <c r="X239" s="162" t="s">
        <v>332</v>
      </c>
      <c r="Y239" s="153"/>
      <c r="Z239" s="153"/>
      <c r="AA239" s="153"/>
      <c r="AB239" s="153"/>
      <c r="AC239" s="153"/>
      <c r="AD239" s="153"/>
      <c r="AE239" s="153"/>
      <c r="AF239" s="153"/>
      <c r="AG239" s="153" t="s">
        <v>333</v>
      </c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</row>
    <row r="240" spans="1:60" outlineLevel="1" x14ac:dyDescent="0.2">
      <c r="A240" s="160"/>
      <c r="B240" s="161"/>
      <c r="C240" s="183" t="s">
        <v>831</v>
      </c>
      <c r="D240" s="163"/>
      <c r="E240" s="164">
        <v>82.5</v>
      </c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53"/>
      <c r="Z240" s="153"/>
      <c r="AA240" s="153"/>
      <c r="AB240" s="153"/>
      <c r="AC240" s="153"/>
      <c r="AD240" s="153"/>
      <c r="AE240" s="153"/>
      <c r="AF240" s="153"/>
      <c r="AG240" s="153" t="s">
        <v>178</v>
      </c>
      <c r="AH240" s="153">
        <v>5</v>
      </c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</row>
    <row r="241" spans="1:60" outlineLevel="1" x14ac:dyDescent="0.2">
      <c r="A241" s="160"/>
      <c r="B241" s="161"/>
      <c r="C241" s="244"/>
      <c r="D241" s="245"/>
      <c r="E241" s="245"/>
      <c r="F241" s="245"/>
      <c r="G241" s="245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53"/>
      <c r="Z241" s="153"/>
      <c r="AA241" s="153"/>
      <c r="AB241" s="153"/>
      <c r="AC241" s="153"/>
      <c r="AD241" s="153"/>
      <c r="AE241" s="153"/>
      <c r="AF241" s="153"/>
      <c r="AG241" s="153" t="s">
        <v>166</v>
      </c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</row>
    <row r="242" spans="1:60" outlineLevel="1" x14ac:dyDescent="0.2">
      <c r="A242" s="172">
        <v>41</v>
      </c>
      <c r="B242" s="173" t="s">
        <v>559</v>
      </c>
      <c r="C242" s="182" t="s">
        <v>832</v>
      </c>
      <c r="D242" s="174" t="s">
        <v>158</v>
      </c>
      <c r="E242" s="175">
        <v>70</v>
      </c>
      <c r="F242" s="176"/>
      <c r="G242" s="177">
        <f>ROUND(E242*F242,2)</f>
        <v>0</v>
      </c>
      <c r="H242" s="176"/>
      <c r="I242" s="177">
        <f>ROUND(E242*H242,2)</f>
        <v>0</v>
      </c>
      <c r="J242" s="176"/>
      <c r="K242" s="177">
        <f>ROUND(E242*J242,2)</f>
        <v>0</v>
      </c>
      <c r="L242" s="177">
        <v>21</v>
      </c>
      <c r="M242" s="177">
        <f>G242*(1+L242/100)</f>
        <v>0</v>
      </c>
      <c r="N242" s="177">
        <v>3.0000000000000001E-5</v>
      </c>
      <c r="O242" s="177">
        <f>ROUND(E242*N242,2)</f>
        <v>0</v>
      </c>
      <c r="P242" s="177">
        <v>0</v>
      </c>
      <c r="Q242" s="177">
        <f>ROUND(E242*P242,2)</f>
        <v>0</v>
      </c>
      <c r="R242" s="177"/>
      <c r="S242" s="177" t="s">
        <v>235</v>
      </c>
      <c r="T242" s="178" t="s">
        <v>161</v>
      </c>
      <c r="U242" s="162">
        <v>0</v>
      </c>
      <c r="V242" s="162">
        <f>ROUND(E242*U242,2)</f>
        <v>0</v>
      </c>
      <c r="W242" s="162"/>
      <c r="X242" s="162" t="s">
        <v>332</v>
      </c>
      <c r="Y242" s="153"/>
      <c r="Z242" s="153"/>
      <c r="AA242" s="153"/>
      <c r="AB242" s="153"/>
      <c r="AC242" s="153"/>
      <c r="AD242" s="153"/>
      <c r="AE242" s="153"/>
      <c r="AF242" s="153"/>
      <c r="AG242" s="153" t="s">
        <v>333</v>
      </c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">
      <c r="A243" s="160"/>
      <c r="B243" s="161"/>
      <c r="C243" s="183" t="s">
        <v>833</v>
      </c>
      <c r="D243" s="163"/>
      <c r="E243" s="164">
        <v>70</v>
      </c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53"/>
      <c r="Z243" s="153"/>
      <c r="AA243" s="153"/>
      <c r="AB243" s="153"/>
      <c r="AC243" s="153"/>
      <c r="AD243" s="153"/>
      <c r="AE243" s="153"/>
      <c r="AF243" s="153"/>
      <c r="AG243" s="153" t="s">
        <v>178</v>
      </c>
      <c r="AH243" s="153">
        <v>5</v>
      </c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">
      <c r="A244" s="160"/>
      <c r="B244" s="161"/>
      <c r="C244" s="244"/>
      <c r="D244" s="245"/>
      <c r="E244" s="245"/>
      <c r="F244" s="245"/>
      <c r="G244" s="245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53"/>
      <c r="Z244" s="153"/>
      <c r="AA244" s="153"/>
      <c r="AB244" s="153"/>
      <c r="AC244" s="153"/>
      <c r="AD244" s="153"/>
      <c r="AE244" s="153"/>
      <c r="AF244" s="153"/>
      <c r="AG244" s="153" t="s">
        <v>166</v>
      </c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</row>
    <row r="245" spans="1:60" outlineLevel="1" x14ac:dyDescent="0.2">
      <c r="A245" s="172">
        <v>42</v>
      </c>
      <c r="B245" s="173" t="s">
        <v>834</v>
      </c>
      <c r="C245" s="182" t="s">
        <v>835</v>
      </c>
      <c r="D245" s="174" t="s">
        <v>158</v>
      </c>
      <c r="E245" s="175">
        <v>21</v>
      </c>
      <c r="F245" s="176"/>
      <c r="G245" s="177">
        <f>ROUND(E245*F245,2)</f>
        <v>0</v>
      </c>
      <c r="H245" s="176"/>
      <c r="I245" s="177">
        <f>ROUND(E245*H245,2)</f>
        <v>0</v>
      </c>
      <c r="J245" s="176"/>
      <c r="K245" s="177">
        <f>ROUND(E245*J245,2)</f>
        <v>0</v>
      </c>
      <c r="L245" s="177">
        <v>21</v>
      </c>
      <c r="M245" s="177">
        <f>G245*(1+L245/100)</f>
        <v>0</v>
      </c>
      <c r="N245" s="177">
        <v>0</v>
      </c>
      <c r="O245" s="177">
        <f>ROUND(E245*N245,2)</f>
        <v>0</v>
      </c>
      <c r="P245" s="177">
        <v>0</v>
      </c>
      <c r="Q245" s="177">
        <f>ROUND(E245*P245,2)</f>
        <v>0</v>
      </c>
      <c r="R245" s="177" t="s">
        <v>331</v>
      </c>
      <c r="S245" s="177" t="s">
        <v>160</v>
      </c>
      <c r="T245" s="178" t="s">
        <v>161</v>
      </c>
      <c r="U245" s="162">
        <v>0</v>
      </c>
      <c r="V245" s="162">
        <f>ROUND(E245*U245,2)</f>
        <v>0</v>
      </c>
      <c r="W245" s="162"/>
      <c r="X245" s="162" t="s">
        <v>332</v>
      </c>
      <c r="Y245" s="153"/>
      <c r="Z245" s="153"/>
      <c r="AA245" s="153"/>
      <c r="AB245" s="153"/>
      <c r="AC245" s="153"/>
      <c r="AD245" s="153"/>
      <c r="AE245" s="153"/>
      <c r="AF245" s="153"/>
      <c r="AG245" s="153" t="s">
        <v>333</v>
      </c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</row>
    <row r="246" spans="1:60" outlineLevel="1" x14ac:dyDescent="0.2">
      <c r="A246" s="160"/>
      <c r="B246" s="161"/>
      <c r="C246" s="248"/>
      <c r="D246" s="249"/>
      <c r="E246" s="249"/>
      <c r="F246" s="249"/>
      <c r="G246" s="249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53"/>
      <c r="Z246" s="153"/>
      <c r="AA246" s="153"/>
      <c r="AB246" s="153"/>
      <c r="AC246" s="153"/>
      <c r="AD246" s="153"/>
      <c r="AE246" s="153"/>
      <c r="AF246" s="153"/>
      <c r="AG246" s="153" t="s">
        <v>166</v>
      </c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outlineLevel="1" x14ac:dyDescent="0.2">
      <c r="A247" s="172">
        <v>43</v>
      </c>
      <c r="B247" s="173" t="s">
        <v>836</v>
      </c>
      <c r="C247" s="182" t="s">
        <v>837</v>
      </c>
      <c r="D247" s="174" t="s">
        <v>814</v>
      </c>
      <c r="E247" s="175">
        <v>21</v>
      </c>
      <c r="F247" s="176"/>
      <c r="G247" s="177">
        <f>ROUND(E247*F247,2)</f>
        <v>0</v>
      </c>
      <c r="H247" s="176"/>
      <c r="I247" s="177">
        <f>ROUND(E247*H247,2)</f>
        <v>0</v>
      </c>
      <c r="J247" s="176"/>
      <c r="K247" s="177">
        <f>ROUND(E247*J247,2)</f>
        <v>0</v>
      </c>
      <c r="L247" s="177">
        <v>21</v>
      </c>
      <c r="M247" s="177">
        <f>G247*(1+L247/100)</f>
        <v>0</v>
      </c>
      <c r="N247" s="177">
        <v>0</v>
      </c>
      <c r="O247" s="177">
        <f>ROUND(E247*N247,2)</f>
        <v>0</v>
      </c>
      <c r="P247" s="177">
        <v>0</v>
      </c>
      <c r="Q247" s="177">
        <f>ROUND(E247*P247,2)</f>
        <v>0</v>
      </c>
      <c r="R247" s="177"/>
      <c r="S247" s="177" t="s">
        <v>235</v>
      </c>
      <c r="T247" s="178" t="s">
        <v>236</v>
      </c>
      <c r="U247" s="162">
        <v>0</v>
      </c>
      <c r="V247" s="162">
        <f>ROUND(E247*U247,2)</f>
        <v>0</v>
      </c>
      <c r="W247" s="162"/>
      <c r="X247" s="162" t="s">
        <v>332</v>
      </c>
      <c r="Y247" s="153"/>
      <c r="Z247" s="153"/>
      <c r="AA247" s="153"/>
      <c r="AB247" s="153"/>
      <c r="AC247" s="153"/>
      <c r="AD247" s="153"/>
      <c r="AE247" s="153"/>
      <c r="AF247" s="153"/>
      <c r="AG247" s="153" t="s">
        <v>838</v>
      </c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outlineLevel="1" x14ac:dyDescent="0.2">
      <c r="A248" s="160"/>
      <c r="B248" s="161"/>
      <c r="C248" s="248"/>
      <c r="D248" s="249"/>
      <c r="E248" s="249"/>
      <c r="F248" s="249"/>
      <c r="G248" s="249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53"/>
      <c r="Z248" s="153"/>
      <c r="AA248" s="153"/>
      <c r="AB248" s="153"/>
      <c r="AC248" s="153"/>
      <c r="AD248" s="153"/>
      <c r="AE248" s="153"/>
      <c r="AF248" s="153"/>
      <c r="AG248" s="153" t="s">
        <v>166</v>
      </c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outlineLevel="1" x14ac:dyDescent="0.2">
      <c r="A249" s="172">
        <v>44</v>
      </c>
      <c r="B249" s="173" t="s">
        <v>839</v>
      </c>
      <c r="C249" s="182" t="s">
        <v>840</v>
      </c>
      <c r="D249" s="174" t="s">
        <v>158</v>
      </c>
      <c r="E249" s="175">
        <v>21</v>
      </c>
      <c r="F249" s="176"/>
      <c r="G249" s="177">
        <f>ROUND(E249*F249,2)</f>
        <v>0</v>
      </c>
      <c r="H249" s="176"/>
      <c r="I249" s="177">
        <f>ROUND(E249*H249,2)</f>
        <v>0</v>
      </c>
      <c r="J249" s="176"/>
      <c r="K249" s="177">
        <f>ROUND(E249*J249,2)</f>
        <v>0</v>
      </c>
      <c r="L249" s="177">
        <v>21</v>
      </c>
      <c r="M249" s="177">
        <f>G249*(1+L249/100)</f>
        <v>0</v>
      </c>
      <c r="N249" s="177">
        <v>0</v>
      </c>
      <c r="O249" s="177">
        <f>ROUND(E249*N249,2)</f>
        <v>0</v>
      </c>
      <c r="P249" s="177">
        <v>0</v>
      </c>
      <c r="Q249" s="177">
        <f>ROUND(E249*P249,2)</f>
        <v>0</v>
      </c>
      <c r="R249" s="177"/>
      <c r="S249" s="177" t="s">
        <v>235</v>
      </c>
      <c r="T249" s="178" t="s">
        <v>236</v>
      </c>
      <c r="U249" s="162">
        <v>0</v>
      </c>
      <c r="V249" s="162">
        <f>ROUND(E249*U249,2)</f>
        <v>0</v>
      </c>
      <c r="W249" s="162"/>
      <c r="X249" s="162" t="s">
        <v>332</v>
      </c>
      <c r="Y249" s="153"/>
      <c r="Z249" s="153"/>
      <c r="AA249" s="153"/>
      <c r="AB249" s="153"/>
      <c r="AC249" s="153"/>
      <c r="AD249" s="153"/>
      <c r="AE249" s="153"/>
      <c r="AF249" s="153"/>
      <c r="AG249" s="153" t="s">
        <v>838</v>
      </c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outlineLevel="1" x14ac:dyDescent="0.2">
      <c r="A250" s="160"/>
      <c r="B250" s="161"/>
      <c r="C250" s="248"/>
      <c r="D250" s="249"/>
      <c r="E250" s="249"/>
      <c r="F250" s="249"/>
      <c r="G250" s="249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53"/>
      <c r="Z250" s="153"/>
      <c r="AA250" s="153"/>
      <c r="AB250" s="153"/>
      <c r="AC250" s="153"/>
      <c r="AD250" s="153"/>
      <c r="AE250" s="153"/>
      <c r="AF250" s="153"/>
      <c r="AG250" s="153" t="s">
        <v>166</v>
      </c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</row>
    <row r="251" spans="1:60" outlineLevel="1" x14ac:dyDescent="0.2">
      <c r="A251" s="172">
        <v>45</v>
      </c>
      <c r="B251" s="173" t="s">
        <v>841</v>
      </c>
      <c r="C251" s="182" t="s">
        <v>842</v>
      </c>
      <c r="D251" s="174" t="s">
        <v>158</v>
      </c>
      <c r="E251" s="175">
        <v>21</v>
      </c>
      <c r="F251" s="176"/>
      <c r="G251" s="177">
        <f>ROUND(E251*F251,2)</f>
        <v>0</v>
      </c>
      <c r="H251" s="176"/>
      <c r="I251" s="177">
        <f>ROUND(E251*H251,2)</f>
        <v>0</v>
      </c>
      <c r="J251" s="176"/>
      <c r="K251" s="177">
        <f>ROUND(E251*J251,2)</f>
        <v>0</v>
      </c>
      <c r="L251" s="177">
        <v>21</v>
      </c>
      <c r="M251" s="177">
        <f>G251*(1+L251/100)</f>
        <v>0</v>
      </c>
      <c r="N251" s="177">
        <v>0</v>
      </c>
      <c r="O251" s="177">
        <f>ROUND(E251*N251,2)</f>
        <v>0</v>
      </c>
      <c r="P251" s="177">
        <v>0</v>
      </c>
      <c r="Q251" s="177">
        <f>ROUND(E251*P251,2)</f>
        <v>0</v>
      </c>
      <c r="R251" s="177"/>
      <c r="S251" s="177" t="s">
        <v>235</v>
      </c>
      <c r="T251" s="178" t="s">
        <v>236</v>
      </c>
      <c r="U251" s="162">
        <v>0</v>
      </c>
      <c r="V251" s="162">
        <f>ROUND(E251*U251,2)</f>
        <v>0</v>
      </c>
      <c r="W251" s="162"/>
      <c r="X251" s="162" t="s">
        <v>332</v>
      </c>
      <c r="Y251" s="153"/>
      <c r="Z251" s="153"/>
      <c r="AA251" s="153"/>
      <c r="AB251" s="153"/>
      <c r="AC251" s="153"/>
      <c r="AD251" s="153"/>
      <c r="AE251" s="153"/>
      <c r="AF251" s="153"/>
      <c r="AG251" s="153" t="s">
        <v>838</v>
      </c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</row>
    <row r="252" spans="1:60" outlineLevel="1" x14ac:dyDescent="0.2">
      <c r="A252" s="160"/>
      <c r="B252" s="161"/>
      <c r="C252" s="248"/>
      <c r="D252" s="249"/>
      <c r="E252" s="249"/>
      <c r="F252" s="249"/>
      <c r="G252" s="249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53"/>
      <c r="Z252" s="153"/>
      <c r="AA252" s="153"/>
      <c r="AB252" s="153"/>
      <c r="AC252" s="153"/>
      <c r="AD252" s="153"/>
      <c r="AE252" s="153"/>
      <c r="AF252" s="153"/>
      <c r="AG252" s="153" t="s">
        <v>166</v>
      </c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</row>
    <row r="253" spans="1:60" x14ac:dyDescent="0.2">
      <c r="A253" s="166" t="s">
        <v>154</v>
      </c>
      <c r="B253" s="167" t="s">
        <v>116</v>
      </c>
      <c r="C253" s="181" t="s">
        <v>117</v>
      </c>
      <c r="D253" s="168"/>
      <c r="E253" s="169"/>
      <c r="F253" s="170"/>
      <c r="G253" s="170">
        <f>SUMIF(AG254:AG257,"&lt;&gt;NOR",G254:G257)</f>
        <v>0</v>
      </c>
      <c r="H253" s="170"/>
      <c r="I253" s="170">
        <f>SUM(I254:I257)</f>
        <v>0</v>
      </c>
      <c r="J253" s="170"/>
      <c r="K253" s="170">
        <f>SUM(K254:K257)</f>
        <v>0</v>
      </c>
      <c r="L253" s="170"/>
      <c r="M253" s="170">
        <f>SUM(M254:M257)</f>
        <v>0</v>
      </c>
      <c r="N253" s="170"/>
      <c r="O253" s="170">
        <f>SUM(O254:O257)</f>
        <v>0</v>
      </c>
      <c r="P253" s="170"/>
      <c r="Q253" s="170">
        <f>SUM(Q254:Q257)</f>
        <v>0</v>
      </c>
      <c r="R253" s="170"/>
      <c r="S253" s="170"/>
      <c r="T253" s="171"/>
      <c r="U253" s="165"/>
      <c r="V253" s="165">
        <f>SUM(V254:V257)</f>
        <v>34.24</v>
      </c>
      <c r="W253" s="165"/>
      <c r="X253" s="165"/>
      <c r="AG253" t="s">
        <v>155</v>
      </c>
    </row>
    <row r="254" spans="1:60" ht="22.5" outlineLevel="1" x14ac:dyDescent="0.2">
      <c r="A254" s="172">
        <v>46</v>
      </c>
      <c r="B254" s="173" t="s">
        <v>677</v>
      </c>
      <c r="C254" s="182" t="s">
        <v>678</v>
      </c>
      <c r="D254" s="174" t="s">
        <v>230</v>
      </c>
      <c r="E254" s="175">
        <v>161.90926999999999</v>
      </c>
      <c r="F254" s="176"/>
      <c r="G254" s="177">
        <f>ROUND(E254*F254,2)</f>
        <v>0</v>
      </c>
      <c r="H254" s="176"/>
      <c r="I254" s="177">
        <f>ROUND(E254*H254,2)</f>
        <v>0</v>
      </c>
      <c r="J254" s="176"/>
      <c r="K254" s="177">
        <f>ROUND(E254*J254,2)</f>
        <v>0</v>
      </c>
      <c r="L254" s="177">
        <v>21</v>
      </c>
      <c r="M254" s="177">
        <f>G254*(1+L254/100)</f>
        <v>0</v>
      </c>
      <c r="N254" s="177">
        <v>0</v>
      </c>
      <c r="O254" s="177">
        <f>ROUND(E254*N254,2)</f>
        <v>0</v>
      </c>
      <c r="P254" s="177">
        <v>0</v>
      </c>
      <c r="Q254" s="177">
        <f>ROUND(E254*P254,2)</f>
        <v>0</v>
      </c>
      <c r="R254" s="177" t="s">
        <v>357</v>
      </c>
      <c r="S254" s="177" t="s">
        <v>160</v>
      </c>
      <c r="T254" s="178" t="s">
        <v>161</v>
      </c>
      <c r="U254" s="162">
        <v>0.21149999999999999</v>
      </c>
      <c r="V254" s="162">
        <f>ROUND(E254*U254,2)</f>
        <v>34.24</v>
      </c>
      <c r="W254" s="162"/>
      <c r="X254" s="162" t="s">
        <v>262</v>
      </c>
      <c r="Y254" s="153"/>
      <c r="Z254" s="153"/>
      <c r="AA254" s="153"/>
      <c r="AB254" s="153"/>
      <c r="AC254" s="153"/>
      <c r="AD254" s="153"/>
      <c r="AE254" s="153"/>
      <c r="AF254" s="153"/>
      <c r="AG254" s="153" t="s">
        <v>263</v>
      </c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</row>
    <row r="255" spans="1:60" outlineLevel="1" x14ac:dyDescent="0.2">
      <c r="A255" s="160"/>
      <c r="B255" s="161"/>
      <c r="C255" s="242" t="s">
        <v>679</v>
      </c>
      <c r="D255" s="243"/>
      <c r="E255" s="243"/>
      <c r="F255" s="243"/>
      <c r="G255" s="243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53"/>
      <c r="Z255" s="153"/>
      <c r="AA255" s="153"/>
      <c r="AB255" s="153"/>
      <c r="AC255" s="153"/>
      <c r="AD255" s="153"/>
      <c r="AE255" s="153"/>
      <c r="AF255" s="153"/>
      <c r="AG255" s="153" t="s">
        <v>165</v>
      </c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</row>
    <row r="256" spans="1:60" outlineLevel="1" x14ac:dyDescent="0.2">
      <c r="A256" s="160"/>
      <c r="B256" s="161"/>
      <c r="C256" s="246" t="s">
        <v>680</v>
      </c>
      <c r="D256" s="247"/>
      <c r="E256" s="247"/>
      <c r="F256" s="247"/>
      <c r="G256" s="247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53"/>
      <c r="Z256" s="153"/>
      <c r="AA256" s="153"/>
      <c r="AB256" s="153"/>
      <c r="AC256" s="153"/>
      <c r="AD256" s="153"/>
      <c r="AE256" s="153"/>
      <c r="AF256" s="153"/>
      <c r="AG256" s="153" t="s">
        <v>173</v>
      </c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</row>
    <row r="257" spans="1:60" outlineLevel="1" x14ac:dyDescent="0.2">
      <c r="A257" s="160"/>
      <c r="B257" s="161"/>
      <c r="C257" s="244"/>
      <c r="D257" s="245"/>
      <c r="E257" s="245"/>
      <c r="F257" s="245"/>
      <c r="G257" s="245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53"/>
      <c r="Z257" s="153"/>
      <c r="AA257" s="153"/>
      <c r="AB257" s="153"/>
      <c r="AC257" s="153"/>
      <c r="AD257" s="153"/>
      <c r="AE257" s="153"/>
      <c r="AF257" s="153"/>
      <c r="AG257" s="153" t="s">
        <v>166</v>
      </c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</row>
    <row r="258" spans="1:60" x14ac:dyDescent="0.2">
      <c r="A258" s="3"/>
      <c r="B258" s="4"/>
      <c r="C258" s="184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AE258">
        <v>15</v>
      </c>
      <c r="AF258">
        <v>21</v>
      </c>
      <c r="AG258" t="s">
        <v>141</v>
      </c>
    </row>
    <row r="259" spans="1:60" x14ac:dyDescent="0.2">
      <c r="A259" s="156"/>
      <c r="B259" s="157" t="s">
        <v>29</v>
      </c>
      <c r="C259" s="185"/>
      <c r="D259" s="158"/>
      <c r="E259" s="159"/>
      <c r="F259" s="159"/>
      <c r="G259" s="180">
        <f>G8+G151+G181+G253</f>
        <v>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AE259">
        <f>SUMIF(L7:L257,AE258,G7:G257)</f>
        <v>0</v>
      </c>
      <c r="AF259">
        <f>SUMIF(L7:L257,AF258,G7:G257)</f>
        <v>0</v>
      </c>
      <c r="AG259" t="s">
        <v>265</v>
      </c>
    </row>
    <row r="260" spans="1:60" x14ac:dyDescent="0.2">
      <c r="C260" s="186"/>
      <c r="D260" s="10"/>
      <c r="AG260" t="s">
        <v>266</v>
      </c>
    </row>
    <row r="261" spans="1:60" x14ac:dyDescent="0.2">
      <c r="D261" s="10"/>
    </row>
    <row r="262" spans="1:60" x14ac:dyDescent="0.2">
      <c r="D262" s="10"/>
    </row>
    <row r="263" spans="1:60" x14ac:dyDescent="0.2">
      <c r="D263" s="10"/>
    </row>
    <row r="264" spans="1:60" x14ac:dyDescent="0.2">
      <c r="D264" s="10"/>
    </row>
    <row r="265" spans="1:60" x14ac:dyDescent="0.2">
      <c r="D265" s="10"/>
    </row>
    <row r="266" spans="1:60" x14ac:dyDescent="0.2">
      <c r="D266" s="10"/>
    </row>
    <row r="267" spans="1:60" x14ac:dyDescent="0.2">
      <c r="D267" s="10"/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79">
    <mergeCell ref="C66:G66"/>
    <mergeCell ref="A1:G1"/>
    <mergeCell ref="C2:G2"/>
    <mergeCell ref="C3:G3"/>
    <mergeCell ref="C4:G4"/>
    <mergeCell ref="C10:G10"/>
    <mergeCell ref="C33:G33"/>
    <mergeCell ref="C35:G35"/>
    <mergeCell ref="C37:G37"/>
    <mergeCell ref="C39:G39"/>
    <mergeCell ref="C62:G62"/>
    <mergeCell ref="C64:G64"/>
    <mergeCell ref="C92:G92"/>
    <mergeCell ref="C68:G68"/>
    <mergeCell ref="C69:G69"/>
    <mergeCell ref="C71:G71"/>
    <mergeCell ref="C73:G73"/>
    <mergeCell ref="C75:G75"/>
    <mergeCell ref="C78:G78"/>
    <mergeCell ref="C80:G80"/>
    <mergeCell ref="C83:G83"/>
    <mergeCell ref="C85:G85"/>
    <mergeCell ref="C88:G88"/>
    <mergeCell ref="C90:G90"/>
    <mergeCell ref="C176:G176"/>
    <mergeCell ref="C94:G94"/>
    <mergeCell ref="C106:G106"/>
    <mergeCell ref="C109:G109"/>
    <mergeCell ref="C111:G111"/>
    <mergeCell ref="C112:G112"/>
    <mergeCell ref="C119:G119"/>
    <mergeCell ref="C121:G121"/>
    <mergeCell ref="C144:G144"/>
    <mergeCell ref="C147:G147"/>
    <mergeCell ref="C150:G150"/>
    <mergeCell ref="C153:G153"/>
    <mergeCell ref="C199:G199"/>
    <mergeCell ref="C178:G178"/>
    <mergeCell ref="C180:G180"/>
    <mergeCell ref="C183:G183"/>
    <mergeCell ref="C185:G185"/>
    <mergeCell ref="C187:G187"/>
    <mergeCell ref="C189:G189"/>
    <mergeCell ref="C191:G191"/>
    <mergeCell ref="C193:G193"/>
    <mergeCell ref="C194:G194"/>
    <mergeCell ref="C196:G196"/>
    <mergeCell ref="C197:G197"/>
    <mergeCell ref="C217:G217"/>
    <mergeCell ref="C200:G200"/>
    <mergeCell ref="C202:G202"/>
    <mergeCell ref="C203:G203"/>
    <mergeCell ref="C204:G204"/>
    <mergeCell ref="C205:G205"/>
    <mergeCell ref="C206:G206"/>
    <mergeCell ref="C207:G207"/>
    <mergeCell ref="C209:G209"/>
    <mergeCell ref="C211:G211"/>
    <mergeCell ref="C213:G213"/>
    <mergeCell ref="C215:G215"/>
    <mergeCell ref="C244:G244"/>
    <mergeCell ref="C219:G219"/>
    <mergeCell ref="C221:G221"/>
    <mergeCell ref="C222:G222"/>
    <mergeCell ref="C225:G225"/>
    <mergeCell ref="C227:G227"/>
    <mergeCell ref="C229:G229"/>
    <mergeCell ref="C231:G231"/>
    <mergeCell ref="C234:G234"/>
    <mergeCell ref="C236:G236"/>
    <mergeCell ref="C238:G238"/>
    <mergeCell ref="C241:G241"/>
    <mergeCell ref="C257:G257"/>
    <mergeCell ref="C246:G246"/>
    <mergeCell ref="C248:G248"/>
    <mergeCell ref="C250:G250"/>
    <mergeCell ref="C252:G252"/>
    <mergeCell ref="C255:G255"/>
    <mergeCell ref="C256:G25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67</v>
      </c>
      <c r="C3" s="253" t="s">
        <v>68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69</v>
      </c>
      <c r="C4" s="256" t="s">
        <v>70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SUMIF(AG9:AG107,"&lt;&gt;NOR",G9:G107)</f>
        <v>0</v>
      </c>
      <c r="H8" s="170"/>
      <c r="I8" s="170">
        <f>SUM(I9:I107)</f>
        <v>0</v>
      </c>
      <c r="J8" s="170"/>
      <c r="K8" s="170">
        <f>SUM(K9:K107)</f>
        <v>0</v>
      </c>
      <c r="L8" s="170"/>
      <c r="M8" s="170">
        <f>SUM(M9:M107)</f>
        <v>0</v>
      </c>
      <c r="N8" s="170"/>
      <c r="O8" s="170">
        <f>SUM(O9:O107)</f>
        <v>1498.71</v>
      </c>
      <c r="P8" s="170"/>
      <c r="Q8" s="170">
        <f>SUM(Q9:Q107)</f>
        <v>0</v>
      </c>
      <c r="R8" s="170"/>
      <c r="S8" s="170"/>
      <c r="T8" s="171"/>
      <c r="U8" s="165"/>
      <c r="V8" s="165">
        <f>SUM(V9:V107)</f>
        <v>2009.76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496</v>
      </c>
      <c r="C9" s="182" t="s">
        <v>497</v>
      </c>
      <c r="D9" s="174" t="s">
        <v>189</v>
      </c>
      <c r="E9" s="175">
        <v>84.628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0.12</v>
      </c>
      <c r="V9" s="162">
        <f>ROUND(E9*U9,2)</f>
        <v>10.16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60"/>
      <c r="B10" s="161"/>
      <c r="C10" s="242" t="s">
        <v>274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843</v>
      </c>
      <c r="D11" s="163"/>
      <c r="E11" s="164">
        <v>84.628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244"/>
      <c r="D12" s="245"/>
      <c r="E12" s="245"/>
      <c r="F12" s="245"/>
      <c r="G12" s="245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166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2">
        <v>2</v>
      </c>
      <c r="B13" s="173" t="s">
        <v>276</v>
      </c>
      <c r="C13" s="182" t="s">
        <v>277</v>
      </c>
      <c r="D13" s="174" t="s">
        <v>189</v>
      </c>
      <c r="E13" s="175">
        <v>84.628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 t="s">
        <v>159</v>
      </c>
      <c r="S13" s="177" t="s">
        <v>160</v>
      </c>
      <c r="T13" s="178" t="s">
        <v>161</v>
      </c>
      <c r="U13" s="162">
        <v>4.3099999999999999E-2</v>
      </c>
      <c r="V13" s="162">
        <f>ROUND(E13*U13,2)</f>
        <v>3.65</v>
      </c>
      <c r="W13" s="162"/>
      <c r="X13" s="162" t="s">
        <v>162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33.75" outlineLevel="1" x14ac:dyDescent="0.2">
      <c r="A14" s="160"/>
      <c r="B14" s="161"/>
      <c r="C14" s="242" t="s">
        <v>274</v>
      </c>
      <c r="D14" s="243"/>
      <c r="E14" s="243"/>
      <c r="F14" s="243"/>
      <c r="G14" s="243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165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79" t="str">
        <f>C14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844</v>
      </c>
      <c r="D15" s="163"/>
      <c r="E15" s="164">
        <v>84.628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5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244"/>
      <c r="D16" s="245"/>
      <c r="E16" s="245"/>
      <c r="F16" s="245"/>
      <c r="G16" s="245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166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2">
        <v>3</v>
      </c>
      <c r="B17" s="173" t="s">
        <v>500</v>
      </c>
      <c r="C17" s="182" t="s">
        <v>501</v>
      </c>
      <c r="D17" s="174" t="s">
        <v>189</v>
      </c>
      <c r="E17" s="175">
        <v>1069.8240000000001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 t="s">
        <v>159</v>
      </c>
      <c r="S17" s="177" t="s">
        <v>160</v>
      </c>
      <c r="T17" s="178" t="s">
        <v>161</v>
      </c>
      <c r="U17" s="162">
        <v>0.16</v>
      </c>
      <c r="V17" s="162">
        <f>ROUND(E17*U17,2)</f>
        <v>171.17</v>
      </c>
      <c r="W17" s="162"/>
      <c r="X17" s="162" t="s">
        <v>162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163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33.75" outlineLevel="1" x14ac:dyDescent="0.2">
      <c r="A18" s="160"/>
      <c r="B18" s="161"/>
      <c r="C18" s="242" t="s">
        <v>502</v>
      </c>
      <c r="D18" s="243"/>
      <c r="E18" s="243"/>
      <c r="F18" s="243"/>
      <c r="G18" s="243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165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79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153"/>
      <c r="BC18" s="153"/>
      <c r="BD18" s="153"/>
      <c r="BE18" s="153"/>
      <c r="BF18" s="153"/>
      <c r="BG18" s="153"/>
      <c r="BH18" s="153"/>
    </row>
    <row r="19" spans="1:60" ht="45" outlineLevel="1" x14ac:dyDescent="0.2">
      <c r="A19" s="160"/>
      <c r="B19" s="161"/>
      <c r="C19" s="183" t="s">
        <v>845</v>
      </c>
      <c r="D19" s="163"/>
      <c r="E19" s="164">
        <v>356.91899999999998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45" outlineLevel="1" x14ac:dyDescent="0.2">
      <c r="A20" s="160"/>
      <c r="B20" s="161"/>
      <c r="C20" s="183" t="s">
        <v>846</v>
      </c>
      <c r="D20" s="163"/>
      <c r="E20" s="164">
        <v>408.00299999999999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60"/>
      <c r="B21" s="161"/>
      <c r="C21" s="183" t="s">
        <v>847</v>
      </c>
      <c r="D21" s="163"/>
      <c r="E21" s="164">
        <v>32.58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45" outlineLevel="1" x14ac:dyDescent="0.2">
      <c r="A22" s="160"/>
      <c r="B22" s="161"/>
      <c r="C22" s="183" t="s">
        <v>848</v>
      </c>
      <c r="D22" s="163"/>
      <c r="E22" s="164">
        <v>131.08199999999999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178</v>
      </c>
      <c r="AH22" s="153">
        <v>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183" t="s">
        <v>849</v>
      </c>
      <c r="D23" s="163"/>
      <c r="E23" s="164">
        <v>141.24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178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244"/>
      <c r="D24" s="245"/>
      <c r="E24" s="245"/>
      <c r="F24" s="245"/>
      <c r="G24" s="245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166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2">
        <v>4</v>
      </c>
      <c r="B25" s="173" t="s">
        <v>507</v>
      </c>
      <c r="C25" s="182" t="s">
        <v>508</v>
      </c>
      <c r="D25" s="174" t="s">
        <v>189</v>
      </c>
      <c r="E25" s="175">
        <v>1069.8240000000001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 t="s">
        <v>159</v>
      </c>
      <c r="S25" s="177" t="s">
        <v>160</v>
      </c>
      <c r="T25" s="178" t="s">
        <v>161</v>
      </c>
      <c r="U25" s="162">
        <v>8.4000000000000005E-2</v>
      </c>
      <c r="V25" s="162">
        <f>ROUND(E25*U25,2)</f>
        <v>89.87</v>
      </c>
      <c r="W25" s="162"/>
      <c r="X25" s="162" t="s">
        <v>162</v>
      </c>
      <c r="Y25" s="153"/>
      <c r="Z25" s="153"/>
      <c r="AA25" s="153"/>
      <c r="AB25" s="153"/>
      <c r="AC25" s="153"/>
      <c r="AD25" s="153"/>
      <c r="AE25" s="153"/>
      <c r="AF25" s="153"/>
      <c r="AG25" s="153" t="s">
        <v>163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33.75" outlineLevel="1" x14ac:dyDescent="0.2">
      <c r="A26" s="160"/>
      <c r="B26" s="161"/>
      <c r="C26" s="242" t="s">
        <v>502</v>
      </c>
      <c r="D26" s="243"/>
      <c r="E26" s="243"/>
      <c r="F26" s="243"/>
      <c r="G26" s="243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165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79" t="str">
        <f>C26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183" t="s">
        <v>850</v>
      </c>
      <c r="D27" s="163"/>
      <c r="E27" s="164">
        <v>1069.8240000000001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178</v>
      </c>
      <c r="AH27" s="153">
        <v>5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244"/>
      <c r="D28" s="245"/>
      <c r="E28" s="245"/>
      <c r="F28" s="245"/>
      <c r="G28" s="245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166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72">
        <v>5</v>
      </c>
      <c r="B29" s="173" t="s">
        <v>851</v>
      </c>
      <c r="C29" s="182" t="s">
        <v>852</v>
      </c>
      <c r="D29" s="174" t="s">
        <v>356</v>
      </c>
      <c r="E29" s="175">
        <v>12.1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7">
        <v>3.6999999999999999E-4</v>
      </c>
      <c r="O29" s="177">
        <f>ROUND(E29*N29,2)</f>
        <v>0</v>
      </c>
      <c r="P29" s="177">
        <v>0</v>
      </c>
      <c r="Q29" s="177">
        <f>ROUND(E29*P29,2)</f>
        <v>0</v>
      </c>
      <c r="R29" s="177" t="s">
        <v>159</v>
      </c>
      <c r="S29" s="177" t="s">
        <v>160</v>
      </c>
      <c r="T29" s="178" t="s">
        <v>161</v>
      </c>
      <c r="U29" s="162">
        <v>3.6901099999999998</v>
      </c>
      <c r="V29" s="162">
        <f>ROUND(E29*U29,2)</f>
        <v>44.65</v>
      </c>
      <c r="W29" s="162"/>
      <c r="X29" s="162" t="s">
        <v>162</v>
      </c>
      <c r="Y29" s="153"/>
      <c r="Z29" s="153"/>
      <c r="AA29" s="153"/>
      <c r="AB29" s="153"/>
      <c r="AC29" s="153"/>
      <c r="AD29" s="153"/>
      <c r="AE29" s="153"/>
      <c r="AF29" s="153"/>
      <c r="AG29" s="153" t="s">
        <v>163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22.5" outlineLevel="1" x14ac:dyDescent="0.2">
      <c r="A30" s="160"/>
      <c r="B30" s="161"/>
      <c r="C30" s="242" t="s">
        <v>853</v>
      </c>
      <c r="D30" s="243"/>
      <c r="E30" s="243"/>
      <c r="F30" s="243"/>
      <c r="G30" s="243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165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79" t="str">
        <f>C30</f>
        <v>Protlačování trub v hornině 1 - 4 s výjimkou tekoucího písku a hornin kašovité konzistence metodou ramování (zatloukání) ocelových trub s následným čistěním.</v>
      </c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60"/>
      <c r="B31" s="161"/>
      <c r="C31" s="259" t="s">
        <v>854</v>
      </c>
      <c r="D31" s="260"/>
      <c r="E31" s="260"/>
      <c r="F31" s="260"/>
      <c r="G31" s="260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165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79" t="str">
        <f>C31</f>
        <v>Úprava čela potrubí pro protlačení, spojování potlačovaných trub, odstranění horniny z protlačovaných trub stlačeným vzduchem, vodorovné a svislé přemístění výkopku z protlačovaného potrubí a montážní jámy na přilehlé území.</v>
      </c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244"/>
      <c r="D32" s="245"/>
      <c r="E32" s="245"/>
      <c r="F32" s="245"/>
      <c r="G32" s="245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166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22.5" outlineLevel="1" x14ac:dyDescent="0.2">
      <c r="A33" s="172">
        <v>6</v>
      </c>
      <c r="B33" s="173" t="s">
        <v>514</v>
      </c>
      <c r="C33" s="182" t="s">
        <v>515</v>
      </c>
      <c r="D33" s="174" t="s">
        <v>221</v>
      </c>
      <c r="E33" s="175">
        <v>1983.38</v>
      </c>
      <c r="F33" s="176"/>
      <c r="G33" s="177">
        <f>ROUND(E33*F33,2)</f>
        <v>0</v>
      </c>
      <c r="H33" s="176"/>
      <c r="I33" s="177">
        <f>ROUND(E33*H33,2)</f>
        <v>0</v>
      </c>
      <c r="J33" s="176"/>
      <c r="K33" s="177">
        <f>ROUND(E33*J33,2)</f>
        <v>0</v>
      </c>
      <c r="L33" s="177">
        <v>21</v>
      </c>
      <c r="M33" s="177">
        <f>G33*(1+L33/100)</f>
        <v>0</v>
      </c>
      <c r="N33" s="177">
        <v>9.8999999999999999E-4</v>
      </c>
      <c r="O33" s="177">
        <f>ROUND(E33*N33,2)</f>
        <v>1.96</v>
      </c>
      <c r="P33" s="177">
        <v>0</v>
      </c>
      <c r="Q33" s="177">
        <f>ROUND(E33*P33,2)</f>
        <v>0</v>
      </c>
      <c r="R33" s="177" t="s">
        <v>159</v>
      </c>
      <c r="S33" s="177" t="s">
        <v>160</v>
      </c>
      <c r="T33" s="178" t="s">
        <v>161</v>
      </c>
      <c r="U33" s="162">
        <v>0.23599999999999999</v>
      </c>
      <c r="V33" s="162">
        <f>ROUND(E33*U33,2)</f>
        <v>468.08</v>
      </c>
      <c r="W33" s="162"/>
      <c r="X33" s="162" t="s">
        <v>162</v>
      </c>
      <c r="Y33" s="153"/>
      <c r="Z33" s="153"/>
      <c r="AA33" s="153"/>
      <c r="AB33" s="153"/>
      <c r="AC33" s="153"/>
      <c r="AD33" s="153"/>
      <c r="AE33" s="153"/>
      <c r="AF33" s="153"/>
      <c r="AG33" s="153" t="s">
        <v>163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242" t="s">
        <v>516</v>
      </c>
      <c r="D34" s="243"/>
      <c r="E34" s="243"/>
      <c r="F34" s="243"/>
      <c r="G34" s="243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165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45" outlineLevel="1" x14ac:dyDescent="0.2">
      <c r="A35" s="160"/>
      <c r="B35" s="161"/>
      <c r="C35" s="183" t="s">
        <v>855</v>
      </c>
      <c r="D35" s="163"/>
      <c r="E35" s="164">
        <v>594.86500000000001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53"/>
      <c r="Z35" s="153"/>
      <c r="AA35" s="153"/>
      <c r="AB35" s="153"/>
      <c r="AC35" s="153"/>
      <c r="AD35" s="153"/>
      <c r="AE35" s="153"/>
      <c r="AF35" s="153"/>
      <c r="AG35" s="153" t="s">
        <v>178</v>
      </c>
      <c r="AH35" s="153">
        <v>0</v>
      </c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45" outlineLevel="1" x14ac:dyDescent="0.2">
      <c r="A36" s="160"/>
      <c r="B36" s="161"/>
      <c r="C36" s="183" t="s">
        <v>856</v>
      </c>
      <c r="D36" s="163"/>
      <c r="E36" s="164">
        <v>680.005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178</v>
      </c>
      <c r="AH36" s="153">
        <v>0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22.5" outlineLevel="1" x14ac:dyDescent="0.2">
      <c r="A37" s="160"/>
      <c r="B37" s="161"/>
      <c r="C37" s="183" t="s">
        <v>857</v>
      </c>
      <c r="D37" s="163"/>
      <c r="E37" s="164">
        <v>54.3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178</v>
      </c>
      <c r="AH37" s="153">
        <v>0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45" outlineLevel="1" x14ac:dyDescent="0.2">
      <c r="A38" s="160"/>
      <c r="B38" s="161"/>
      <c r="C38" s="183" t="s">
        <v>858</v>
      </c>
      <c r="D38" s="163"/>
      <c r="E38" s="164">
        <v>218.47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178</v>
      </c>
      <c r="AH38" s="153">
        <v>0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183" t="s">
        <v>859</v>
      </c>
      <c r="D39" s="163"/>
      <c r="E39" s="164">
        <v>353.1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3"/>
      <c r="Z39" s="153"/>
      <c r="AA39" s="153"/>
      <c r="AB39" s="153"/>
      <c r="AC39" s="153"/>
      <c r="AD39" s="153"/>
      <c r="AE39" s="153"/>
      <c r="AF39" s="153"/>
      <c r="AG39" s="153" t="s">
        <v>178</v>
      </c>
      <c r="AH39" s="153">
        <v>0</v>
      </c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183" t="s">
        <v>860</v>
      </c>
      <c r="D40" s="163"/>
      <c r="E40" s="164">
        <v>82.64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178</v>
      </c>
      <c r="AH40" s="153">
        <v>0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4"/>
      <c r="D41" s="245"/>
      <c r="E41" s="245"/>
      <c r="F41" s="245"/>
      <c r="G41" s="245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166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72">
        <v>7</v>
      </c>
      <c r="B42" s="173" t="s">
        <v>522</v>
      </c>
      <c r="C42" s="182" t="s">
        <v>523</v>
      </c>
      <c r="D42" s="174" t="s">
        <v>221</v>
      </c>
      <c r="E42" s="175">
        <v>1983.38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7">
        <v>0</v>
      </c>
      <c r="O42" s="177">
        <f>ROUND(E42*N42,2)</f>
        <v>0</v>
      </c>
      <c r="P42" s="177">
        <v>0</v>
      </c>
      <c r="Q42" s="177">
        <f>ROUND(E42*P42,2)</f>
        <v>0</v>
      </c>
      <c r="R42" s="177" t="s">
        <v>159</v>
      </c>
      <c r="S42" s="177" t="s">
        <v>160</v>
      </c>
      <c r="T42" s="178" t="s">
        <v>161</v>
      </c>
      <c r="U42" s="162">
        <v>7.0000000000000007E-2</v>
      </c>
      <c r="V42" s="162">
        <f>ROUND(E42*U42,2)</f>
        <v>138.84</v>
      </c>
      <c r="W42" s="162"/>
      <c r="X42" s="162" t="s">
        <v>162</v>
      </c>
      <c r="Y42" s="153"/>
      <c r="Z42" s="153"/>
      <c r="AA42" s="153"/>
      <c r="AB42" s="153"/>
      <c r="AC42" s="153"/>
      <c r="AD42" s="153"/>
      <c r="AE42" s="153"/>
      <c r="AF42" s="153"/>
      <c r="AG42" s="153" t="s">
        <v>163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2" t="s">
        <v>524</v>
      </c>
      <c r="D43" s="243"/>
      <c r="E43" s="243"/>
      <c r="F43" s="243"/>
      <c r="G43" s="243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165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183" t="s">
        <v>861</v>
      </c>
      <c r="D44" s="163"/>
      <c r="E44" s="164">
        <v>1983.38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178</v>
      </c>
      <c r="AH44" s="153">
        <v>5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4"/>
      <c r="D45" s="245"/>
      <c r="E45" s="245"/>
      <c r="F45" s="245"/>
      <c r="G45" s="245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166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72">
        <v>8</v>
      </c>
      <c r="B46" s="173" t="s">
        <v>526</v>
      </c>
      <c r="C46" s="182" t="s">
        <v>527</v>
      </c>
      <c r="D46" s="174" t="s">
        <v>189</v>
      </c>
      <c r="E46" s="175">
        <v>1154.452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7" t="s">
        <v>159</v>
      </c>
      <c r="S46" s="177" t="s">
        <v>160</v>
      </c>
      <c r="T46" s="178" t="s">
        <v>161</v>
      </c>
      <c r="U46" s="162">
        <v>0.34499999999999997</v>
      </c>
      <c r="V46" s="162">
        <f>ROUND(E46*U46,2)</f>
        <v>398.29</v>
      </c>
      <c r="W46" s="162"/>
      <c r="X46" s="162" t="s">
        <v>162</v>
      </c>
      <c r="Y46" s="153"/>
      <c r="Z46" s="153"/>
      <c r="AA46" s="153"/>
      <c r="AB46" s="153"/>
      <c r="AC46" s="153"/>
      <c r="AD46" s="153"/>
      <c r="AE46" s="153"/>
      <c r="AF46" s="153"/>
      <c r="AG46" s="153" t="s">
        <v>163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242" t="s">
        <v>528</v>
      </c>
      <c r="D47" s="243"/>
      <c r="E47" s="243"/>
      <c r="F47" s="243"/>
      <c r="G47" s="243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165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79" t="str">
        <f>C47</f>
        <v>bez naložení do dopravní nádoby, ale s vyprázdněním dopravní nádoby na hromadu nebo na dopravní prostředek,</v>
      </c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183" t="s">
        <v>844</v>
      </c>
      <c r="D48" s="163"/>
      <c r="E48" s="164">
        <v>84.628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178</v>
      </c>
      <c r="AH48" s="153">
        <v>5</v>
      </c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183" t="s">
        <v>850</v>
      </c>
      <c r="D49" s="163"/>
      <c r="E49" s="164">
        <v>1069.8240000000001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178</v>
      </c>
      <c r="AH49" s="153">
        <v>5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60"/>
      <c r="B50" s="161"/>
      <c r="C50" s="244"/>
      <c r="D50" s="245"/>
      <c r="E50" s="245"/>
      <c r="F50" s="245"/>
      <c r="G50" s="245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53"/>
      <c r="Z50" s="153"/>
      <c r="AA50" s="153"/>
      <c r="AB50" s="153"/>
      <c r="AC50" s="153"/>
      <c r="AD50" s="153"/>
      <c r="AE50" s="153"/>
      <c r="AF50" s="153"/>
      <c r="AG50" s="153" t="s">
        <v>166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72">
        <v>9</v>
      </c>
      <c r="B51" s="173" t="s">
        <v>529</v>
      </c>
      <c r="C51" s="182" t="s">
        <v>530</v>
      </c>
      <c r="D51" s="174" t="s">
        <v>189</v>
      </c>
      <c r="E51" s="175">
        <v>1399.94571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7" t="s">
        <v>159</v>
      </c>
      <c r="S51" s="177" t="s">
        <v>160</v>
      </c>
      <c r="T51" s="178" t="s">
        <v>161</v>
      </c>
      <c r="U51" s="162">
        <v>7.3999999999999996E-2</v>
      </c>
      <c r="V51" s="162">
        <f>ROUND(E51*U51,2)</f>
        <v>103.6</v>
      </c>
      <c r="W51" s="162"/>
      <c r="X51" s="162" t="s">
        <v>162</v>
      </c>
      <c r="Y51" s="153"/>
      <c r="Z51" s="153"/>
      <c r="AA51" s="153"/>
      <c r="AB51" s="153"/>
      <c r="AC51" s="153"/>
      <c r="AD51" s="153"/>
      <c r="AE51" s="153"/>
      <c r="AF51" s="153"/>
      <c r="AG51" s="153" t="s">
        <v>163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242" t="s">
        <v>201</v>
      </c>
      <c r="D52" s="243"/>
      <c r="E52" s="243"/>
      <c r="F52" s="243"/>
      <c r="G52" s="243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165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862</v>
      </c>
      <c r="D53" s="163"/>
      <c r="E53" s="164">
        <v>1154.452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5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183" t="s">
        <v>863</v>
      </c>
      <c r="D54" s="163"/>
      <c r="E54" s="164">
        <v>245.49370999999999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178</v>
      </c>
      <c r="AH54" s="153">
        <v>5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60"/>
      <c r="B55" s="161"/>
      <c r="C55" s="244"/>
      <c r="D55" s="245"/>
      <c r="E55" s="245"/>
      <c r="F55" s="245"/>
      <c r="G55" s="245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166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ht="22.5" outlineLevel="1" x14ac:dyDescent="0.2">
      <c r="A56" s="172">
        <v>10</v>
      </c>
      <c r="B56" s="173" t="s">
        <v>199</v>
      </c>
      <c r="C56" s="182" t="s">
        <v>200</v>
      </c>
      <c r="D56" s="174" t="s">
        <v>189</v>
      </c>
      <c r="E56" s="175">
        <v>908.95829000000003</v>
      </c>
      <c r="F56" s="176"/>
      <c r="G56" s="177">
        <f>ROUND(E56*F56,2)</f>
        <v>0</v>
      </c>
      <c r="H56" s="176"/>
      <c r="I56" s="177">
        <f>ROUND(E56*H56,2)</f>
        <v>0</v>
      </c>
      <c r="J56" s="176"/>
      <c r="K56" s="177">
        <f>ROUND(E56*J56,2)</f>
        <v>0</v>
      </c>
      <c r="L56" s="177">
        <v>21</v>
      </c>
      <c r="M56" s="177">
        <f>G56*(1+L56/100)</f>
        <v>0</v>
      </c>
      <c r="N56" s="177">
        <v>0</v>
      </c>
      <c r="O56" s="177">
        <f>ROUND(E56*N56,2)</f>
        <v>0</v>
      </c>
      <c r="P56" s="177">
        <v>0</v>
      </c>
      <c r="Q56" s="177">
        <f>ROUND(E56*P56,2)</f>
        <v>0</v>
      </c>
      <c r="R56" s="177" t="s">
        <v>159</v>
      </c>
      <c r="S56" s="177" t="s">
        <v>160</v>
      </c>
      <c r="T56" s="178" t="s">
        <v>170</v>
      </c>
      <c r="U56" s="162">
        <v>1.0999999999999999E-2</v>
      </c>
      <c r="V56" s="162">
        <f>ROUND(E56*U56,2)</f>
        <v>10</v>
      </c>
      <c r="W56" s="162"/>
      <c r="X56" s="162" t="s">
        <v>162</v>
      </c>
      <c r="Y56" s="153"/>
      <c r="Z56" s="153"/>
      <c r="AA56" s="153"/>
      <c r="AB56" s="153"/>
      <c r="AC56" s="153"/>
      <c r="AD56" s="153"/>
      <c r="AE56" s="153"/>
      <c r="AF56" s="153"/>
      <c r="AG56" s="153" t="s">
        <v>163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242" t="s">
        <v>201</v>
      </c>
      <c r="D57" s="243"/>
      <c r="E57" s="243"/>
      <c r="F57" s="243"/>
      <c r="G57" s="243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165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183" t="s">
        <v>862</v>
      </c>
      <c r="D58" s="163"/>
      <c r="E58" s="164">
        <v>1154.452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178</v>
      </c>
      <c r="AH58" s="153">
        <v>5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183" t="s">
        <v>864</v>
      </c>
      <c r="D59" s="163"/>
      <c r="E59" s="164">
        <v>-245.49370999999999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178</v>
      </c>
      <c r="AH59" s="153">
        <v>5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60"/>
      <c r="B60" s="161"/>
      <c r="C60" s="244"/>
      <c r="D60" s="245"/>
      <c r="E60" s="245"/>
      <c r="F60" s="245"/>
      <c r="G60" s="245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166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33.75" outlineLevel="1" x14ac:dyDescent="0.2">
      <c r="A61" s="172">
        <v>11</v>
      </c>
      <c r="B61" s="173" t="s">
        <v>202</v>
      </c>
      <c r="C61" s="182" t="s">
        <v>203</v>
      </c>
      <c r="D61" s="174" t="s">
        <v>189</v>
      </c>
      <c r="E61" s="175">
        <v>18179.165799999999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7" t="s">
        <v>159</v>
      </c>
      <c r="S61" s="177" t="s">
        <v>160</v>
      </c>
      <c r="T61" s="178" t="s">
        <v>170</v>
      </c>
      <c r="U61" s="162">
        <v>0</v>
      </c>
      <c r="V61" s="162">
        <f>ROUND(E61*U61,2)</f>
        <v>0</v>
      </c>
      <c r="W61" s="162"/>
      <c r="X61" s="162" t="s">
        <v>162</v>
      </c>
      <c r="Y61" s="153"/>
      <c r="Z61" s="153"/>
      <c r="AA61" s="153"/>
      <c r="AB61" s="153"/>
      <c r="AC61" s="153"/>
      <c r="AD61" s="153"/>
      <c r="AE61" s="153"/>
      <c r="AF61" s="153"/>
      <c r="AG61" s="153" t="s">
        <v>163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242" t="s">
        <v>201</v>
      </c>
      <c r="D62" s="243"/>
      <c r="E62" s="243"/>
      <c r="F62" s="243"/>
      <c r="G62" s="243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165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183" t="s">
        <v>865</v>
      </c>
      <c r="D63" s="163"/>
      <c r="E63" s="164">
        <v>18179.165799999999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178</v>
      </c>
      <c r="AH63" s="153">
        <v>5</v>
      </c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60"/>
      <c r="B64" s="161"/>
      <c r="C64" s="244"/>
      <c r="D64" s="245"/>
      <c r="E64" s="245"/>
      <c r="F64" s="245"/>
      <c r="G64" s="245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166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ht="22.5" outlineLevel="1" x14ac:dyDescent="0.2">
      <c r="A65" s="172">
        <v>12</v>
      </c>
      <c r="B65" s="173" t="s">
        <v>290</v>
      </c>
      <c r="C65" s="182" t="s">
        <v>291</v>
      </c>
      <c r="D65" s="174" t="s">
        <v>189</v>
      </c>
      <c r="E65" s="175">
        <v>544.76400000000001</v>
      </c>
      <c r="F65" s="176"/>
      <c r="G65" s="177">
        <f>ROUND(E65*F65,2)</f>
        <v>0</v>
      </c>
      <c r="H65" s="176"/>
      <c r="I65" s="177">
        <f>ROUND(E65*H65,2)</f>
        <v>0</v>
      </c>
      <c r="J65" s="176"/>
      <c r="K65" s="177">
        <f>ROUND(E65*J65,2)</f>
        <v>0</v>
      </c>
      <c r="L65" s="177">
        <v>21</v>
      </c>
      <c r="M65" s="177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7" t="s">
        <v>159</v>
      </c>
      <c r="S65" s="177" t="s">
        <v>160</v>
      </c>
      <c r="T65" s="178" t="s">
        <v>161</v>
      </c>
      <c r="U65" s="162">
        <v>5.6000000000000001E-2</v>
      </c>
      <c r="V65" s="162">
        <f>ROUND(E65*U65,2)</f>
        <v>30.51</v>
      </c>
      <c r="W65" s="162"/>
      <c r="X65" s="162" t="s">
        <v>162</v>
      </c>
      <c r="Y65" s="153"/>
      <c r="Z65" s="153"/>
      <c r="AA65" s="153"/>
      <c r="AB65" s="153"/>
      <c r="AC65" s="153"/>
      <c r="AD65" s="153"/>
      <c r="AE65" s="153"/>
      <c r="AF65" s="153"/>
      <c r="AG65" s="153" t="s">
        <v>163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242" t="s">
        <v>292</v>
      </c>
      <c r="D66" s="243"/>
      <c r="E66" s="243"/>
      <c r="F66" s="243"/>
      <c r="G66" s="24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165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45" outlineLevel="1" x14ac:dyDescent="0.2">
      <c r="A67" s="160"/>
      <c r="B67" s="161"/>
      <c r="C67" s="183" t="s">
        <v>866</v>
      </c>
      <c r="D67" s="163"/>
      <c r="E67" s="164">
        <v>318.63900000000001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178</v>
      </c>
      <c r="AH67" s="153">
        <v>0</v>
      </c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45" outlineLevel="1" x14ac:dyDescent="0.2">
      <c r="A68" s="160"/>
      <c r="B68" s="161"/>
      <c r="C68" s="183" t="s">
        <v>846</v>
      </c>
      <c r="D68" s="163"/>
      <c r="E68" s="164">
        <v>408.00299999999999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178</v>
      </c>
      <c r="AH68" s="153">
        <v>0</v>
      </c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22.5" outlineLevel="1" x14ac:dyDescent="0.2">
      <c r="A69" s="160"/>
      <c r="B69" s="161"/>
      <c r="C69" s="183" t="s">
        <v>847</v>
      </c>
      <c r="D69" s="163"/>
      <c r="E69" s="164">
        <v>32.58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178</v>
      </c>
      <c r="AH69" s="153">
        <v>0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45" outlineLevel="1" x14ac:dyDescent="0.2">
      <c r="A70" s="160"/>
      <c r="B70" s="161"/>
      <c r="C70" s="183" t="s">
        <v>848</v>
      </c>
      <c r="D70" s="163"/>
      <c r="E70" s="164">
        <v>131.08199999999999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178</v>
      </c>
      <c r="AH70" s="153">
        <v>0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183" t="s">
        <v>867</v>
      </c>
      <c r="D71" s="163"/>
      <c r="E71" s="164">
        <v>-345.54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178</v>
      </c>
      <c r="AH71" s="153">
        <v>0</v>
      </c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244"/>
      <c r="D72" s="245"/>
      <c r="E72" s="245"/>
      <c r="F72" s="245"/>
      <c r="G72" s="245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166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22.5" outlineLevel="1" x14ac:dyDescent="0.2">
      <c r="A73" s="172">
        <v>13</v>
      </c>
      <c r="B73" s="173" t="s">
        <v>212</v>
      </c>
      <c r="C73" s="182" t="s">
        <v>213</v>
      </c>
      <c r="D73" s="174" t="s">
        <v>189</v>
      </c>
      <c r="E73" s="175">
        <v>908.95829000000003</v>
      </c>
      <c r="F73" s="176"/>
      <c r="G73" s="177">
        <f>ROUND(E73*F73,2)</f>
        <v>0</v>
      </c>
      <c r="H73" s="176"/>
      <c r="I73" s="177">
        <f>ROUND(E73*H73,2)</f>
        <v>0</v>
      </c>
      <c r="J73" s="176"/>
      <c r="K73" s="177">
        <f>ROUND(E73*J73,2)</f>
        <v>0</v>
      </c>
      <c r="L73" s="177">
        <v>21</v>
      </c>
      <c r="M73" s="177">
        <f>G73*(1+L73/100)</f>
        <v>0</v>
      </c>
      <c r="N73" s="177">
        <v>0</v>
      </c>
      <c r="O73" s="177">
        <f>ROUND(E73*N73,2)</f>
        <v>0</v>
      </c>
      <c r="P73" s="177">
        <v>0</v>
      </c>
      <c r="Q73" s="177">
        <f>ROUND(E73*P73,2)</f>
        <v>0</v>
      </c>
      <c r="R73" s="177" t="s">
        <v>159</v>
      </c>
      <c r="S73" s="177" t="s">
        <v>160</v>
      </c>
      <c r="T73" s="178" t="s">
        <v>161</v>
      </c>
      <c r="U73" s="162">
        <v>8.9999999999999993E-3</v>
      </c>
      <c r="V73" s="162">
        <f>ROUND(E73*U73,2)</f>
        <v>8.18</v>
      </c>
      <c r="W73" s="162"/>
      <c r="X73" s="162" t="s">
        <v>162</v>
      </c>
      <c r="Y73" s="153"/>
      <c r="Z73" s="153"/>
      <c r="AA73" s="153"/>
      <c r="AB73" s="153"/>
      <c r="AC73" s="153"/>
      <c r="AD73" s="153"/>
      <c r="AE73" s="153"/>
      <c r="AF73" s="153"/>
      <c r="AG73" s="153" t="s">
        <v>163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868</v>
      </c>
      <c r="D74" s="163"/>
      <c r="E74" s="164">
        <v>908.95829000000003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5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244"/>
      <c r="D75" s="245"/>
      <c r="E75" s="245"/>
      <c r="F75" s="245"/>
      <c r="G75" s="245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166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ht="22.5" outlineLevel="1" x14ac:dyDescent="0.2">
      <c r="A76" s="172">
        <v>14</v>
      </c>
      <c r="B76" s="173" t="s">
        <v>536</v>
      </c>
      <c r="C76" s="182" t="s">
        <v>537</v>
      </c>
      <c r="D76" s="174" t="s">
        <v>189</v>
      </c>
      <c r="E76" s="175">
        <v>245.49370999999999</v>
      </c>
      <c r="F76" s="176"/>
      <c r="G76" s="177">
        <f>ROUND(E76*F76,2)</f>
        <v>0</v>
      </c>
      <c r="H76" s="176"/>
      <c r="I76" s="177">
        <f>ROUND(E76*H76,2)</f>
        <v>0</v>
      </c>
      <c r="J76" s="176"/>
      <c r="K76" s="177">
        <f>ROUND(E76*J76,2)</f>
        <v>0</v>
      </c>
      <c r="L76" s="177">
        <v>21</v>
      </c>
      <c r="M76" s="177">
        <f>G76*(1+L76/100)</f>
        <v>0</v>
      </c>
      <c r="N76" s="177">
        <v>0</v>
      </c>
      <c r="O76" s="177">
        <f>ROUND(E76*N76,2)</f>
        <v>0</v>
      </c>
      <c r="P76" s="177">
        <v>0</v>
      </c>
      <c r="Q76" s="177">
        <f>ROUND(E76*P76,2)</f>
        <v>0</v>
      </c>
      <c r="R76" s="177" t="s">
        <v>159</v>
      </c>
      <c r="S76" s="177" t="s">
        <v>160</v>
      </c>
      <c r="T76" s="178" t="s">
        <v>161</v>
      </c>
      <c r="U76" s="162">
        <v>0.20200000000000001</v>
      </c>
      <c r="V76" s="162">
        <f>ROUND(E76*U76,2)</f>
        <v>49.59</v>
      </c>
      <c r="W76" s="162"/>
      <c r="X76" s="162" t="s">
        <v>162</v>
      </c>
      <c r="Y76" s="153"/>
      <c r="Z76" s="153"/>
      <c r="AA76" s="153"/>
      <c r="AB76" s="153"/>
      <c r="AC76" s="153"/>
      <c r="AD76" s="153"/>
      <c r="AE76" s="153"/>
      <c r="AF76" s="153"/>
      <c r="AG76" s="153" t="s">
        <v>163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242" t="s">
        <v>538</v>
      </c>
      <c r="D77" s="243"/>
      <c r="E77" s="243"/>
      <c r="F77" s="243"/>
      <c r="G77" s="243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165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246" t="s">
        <v>539</v>
      </c>
      <c r="D78" s="247"/>
      <c r="E78" s="247"/>
      <c r="F78" s="247"/>
      <c r="G78" s="247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173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183" t="s">
        <v>844</v>
      </c>
      <c r="D79" s="163"/>
      <c r="E79" s="164">
        <v>84.628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178</v>
      </c>
      <c r="AH79" s="153">
        <v>5</v>
      </c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183" t="s">
        <v>850</v>
      </c>
      <c r="D80" s="163"/>
      <c r="E80" s="164">
        <v>1069.8240000000001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178</v>
      </c>
      <c r="AH80" s="153">
        <v>5</v>
      </c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869</v>
      </c>
      <c r="D81" s="163"/>
      <c r="E81" s="164">
        <v>-302.95429000000001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5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183" t="s">
        <v>870</v>
      </c>
      <c r="D82" s="163"/>
      <c r="E82" s="164">
        <v>-61.24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178</v>
      </c>
      <c r="AH82" s="153">
        <v>5</v>
      </c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183" t="s">
        <v>871</v>
      </c>
      <c r="D83" s="163"/>
      <c r="E83" s="164">
        <v>-544.76400000000001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178</v>
      </c>
      <c r="AH83" s="153">
        <v>5</v>
      </c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244"/>
      <c r="D84" s="245"/>
      <c r="E84" s="245"/>
      <c r="F84" s="245"/>
      <c r="G84" s="245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166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72">
        <v>15</v>
      </c>
      <c r="B85" s="173" t="s">
        <v>542</v>
      </c>
      <c r="C85" s="182" t="s">
        <v>543</v>
      </c>
      <c r="D85" s="174" t="s">
        <v>189</v>
      </c>
      <c r="E85" s="175">
        <v>302.95429000000001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1.7</v>
      </c>
      <c r="O85" s="177">
        <f>ROUND(E85*N85,2)</f>
        <v>515.02</v>
      </c>
      <c r="P85" s="177">
        <v>0</v>
      </c>
      <c r="Q85" s="177">
        <f>ROUND(E85*P85,2)</f>
        <v>0</v>
      </c>
      <c r="R85" s="177" t="s">
        <v>159</v>
      </c>
      <c r="S85" s="177" t="s">
        <v>160</v>
      </c>
      <c r="T85" s="178" t="s">
        <v>161</v>
      </c>
      <c r="U85" s="162">
        <v>1.587</v>
      </c>
      <c r="V85" s="162">
        <f>ROUND(E85*U85,2)</f>
        <v>480.79</v>
      </c>
      <c r="W85" s="162"/>
      <c r="X85" s="162" t="s">
        <v>162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163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ht="22.5" outlineLevel="1" x14ac:dyDescent="0.2">
      <c r="A86" s="160"/>
      <c r="B86" s="161"/>
      <c r="C86" s="242" t="s">
        <v>544</v>
      </c>
      <c r="D86" s="243"/>
      <c r="E86" s="243"/>
      <c r="F86" s="243"/>
      <c r="G86" s="243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165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79" t="str">
        <f>C86</f>
        <v>sypaninou z vhodných hornin tř. 1 - 4 nebo materiálem připraveným podél výkopu ve vzdálenosti do 3 m od jeho kraje, pro jakoukoliv hloubku výkopu a jakoukoliv míru zhutnění,</v>
      </c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872</v>
      </c>
      <c r="D87" s="163"/>
      <c r="E87" s="164">
        <v>216.87397999999999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0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183" t="s">
        <v>873</v>
      </c>
      <c r="D88" s="163"/>
      <c r="E88" s="164">
        <v>53.760309999999997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178</v>
      </c>
      <c r="AH88" s="153">
        <v>0</v>
      </c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183" t="s">
        <v>874</v>
      </c>
      <c r="D89" s="163"/>
      <c r="E89" s="164">
        <v>32.32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178</v>
      </c>
      <c r="AH89" s="153">
        <v>0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60"/>
      <c r="B90" s="161"/>
      <c r="C90" s="244"/>
      <c r="D90" s="245"/>
      <c r="E90" s="245"/>
      <c r="F90" s="245"/>
      <c r="G90" s="245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53"/>
      <c r="Z90" s="153"/>
      <c r="AA90" s="153"/>
      <c r="AB90" s="153"/>
      <c r="AC90" s="153"/>
      <c r="AD90" s="153"/>
      <c r="AE90" s="153"/>
      <c r="AF90" s="153"/>
      <c r="AG90" s="153" t="s">
        <v>166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72">
        <v>16</v>
      </c>
      <c r="B91" s="173" t="s">
        <v>228</v>
      </c>
      <c r="C91" s="182" t="s">
        <v>229</v>
      </c>
      <c r="D91" s="174" t="s">
        <v>230</v>
      </c>
      <c r="E91" s="175">
        <v>1817.9165800000001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0</v>
      </c>
      <c r="O91" s="177">
        <f>ROUND(E91*N91,2)</f>
        <v>0</v>
      </c>
      <c r="P91" s="177">
        <v>0</v>
      </c>
      <c r="Q91" s="177">
        <f>ROUND(E91*P91,2)</f>
        <v>0</v>
      </c>
      <c r="R91" s="177" t="s">
        <v>159</v>
      </c>
      <c r="S91" s="177" t="s">
        <v>160</v>
      </c>
      <c r="T91" s="178" t="s">
        <v>170</v>
      </c>
      <c r="U91" s="162">
        <v>0</v>
      </c>
      <c r="V91" s="162">
        <f>ROUND(E91*U91,2)</f>
        <v>0</v>
      </c>
      <c r="W91" s="162"/>
      <c r="X91" s="162" t="s">
        <v>162</v>
      </c>
      <c r="Y91" s="153"/>
      <c r="Z91" s="153"/>
      <c r="AA91" s="153"/>
      <c r="AB91" s="153"/>
      <c r="AC91" s="153"/>
      <c r="AD91" s="153"/>
      <c r="AE91" s="153"/>
      <c r="AF91" s="153"/>
      <c r="AG91" s="153" t="s">
        <v>163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183" t="s">
        <v>875</v>
      </c>
      <c r="D92" s="163"/>
      <c r="E92" s="164">
        <v>1817.9165800000001</v>
      </c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178</v>
      </c>
      <c r="AH92" s="153">
        <v>5</v>
      </c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60"/>
      <c r="B93" s="161"/>
      <c r="C93" s="244"/>
      <c r="D93" s="245"/>
      <c r="E93" s="245"/>
      <c r="F93" s="245"/>
      <c r="G93" s="245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166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72">
        <v>17</v>
      </c>
      <c r="B94" s="173" t="s">
        <v>876</v>
      </c>
      <c r="C94" s="182" t="s">
        <v>877</v>
      </c>
      <c r="D94" s="174" t="s">
        <v>158</v>
      </c>
      <c r="E94" s="175">
        <v>2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7"/>
      <c r="S94" s="177" t="s">
        <v>160</v>
      </c>
      <c r="T94" s="178" t="s">
        <v>161</v>
      </c>
      <c r="U94" s="162">
        <v>0.35</v>
      </c>
      <c r="V94" s="162">
        <f>ROUND(E94*U94,2)</f>
        <v>0.7</v>
      </c>
      <c r="W94" s="162"/>
      <c r="X94" s="162" t="s">
        <v>162</v>
      </c>
      <c r="Y94" s="153"/>
      <c r="Z94" s="153"/>
      <c r="AA94" s="153"/>
      <c r="AB94" s="153"/>
      <c r="AC94" s="153"/>
      <c r="AD94" s="153"/>
      <c r="AE94" s="153"/>
      <c r="AF94" s="153"/>
      <c r="AG94" s="153" t="s">
        <v>163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248"/>
      <c r="D95" s="249"/>
      <c r="E95" s="249"/>
      <c r="F95" s="249"/>
      <c r="G95" s="249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166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72">
        <v>18</v>
      </c>
      <c r="B96" s="173" t="s">
        <v>878</v>
      </c>
      <c r="C96" s="182" t="s">
        <v>879</v>
      </c>
      <c r="D96" s="174" t="s">
        <v>158</v>
      </c>
      <c r="E96" s="175">
        <v>6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21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/>
      <c r="S96" s="177" t="s">
        <v>160</v>
      </c>
      <c r="T96" s="178" t="s">
        <v>161</v>
      </c>
      <c r="U96" s="162">
        <v>0.28000000000000003</v>
      </c>
      <c r="V96" s="162">
        <f>ROUND(E96*U96,2)</f>
        <v>1.68</v>
      </c>
      <c r="W96" s="162"/>
      <c r="X96" s="162" t="s">
        <v>162</v>
      </c>
      <c r="Y96" s="153"/>
      <c r="Z96" s="153"/>
      <c r="AA96" s="153"/>
      <c r="AB96" s="153"/>
      <c r="AC96" s="153"/>
      <c r="AD96" s="153"/>
      <c r="AE96" s="153"/>
      <c r="AF96" s="153"/>
      <c r="AG96" s="153" t="s">
        <v>163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248"/>
      <c r="D97" s="249"/>
      <c r="E97" s="249"/>
      <c r="F97" s="249"/>
      <c r="G97" s="249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166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72">
        <v>19</v>
      </c>
      <c r="B98" s="173" t="s">
        <v>880</v>
      </c>
      <c r="C98" s="182" t="s">
        <v>881</v>
      </c>
      <c r="D98" s="174" t="s">
        <v>158</v>
      </c>
      <c r="E98" s="175">
        <v>2</v>
      </c>
      <c r="F98" s="176"/>
      <c r="G98" s="177">
        <f>ROUND(E98*F98,2)</f>
        <v>0</v>
      </c>
      <c r="H98" s="176"/>
      <c r="I98" s="177">
        <f>ROUND(E98*H98,2)</f>
        <v>0</v>
      </c>
      <c r="J98" s="176"/>
      <c r="K98" s="177">
        <f>ROUND(E98*J98,2)</f>
        <v>0</v>
      </c>
      <c r="L98" s="177">
        <v>21</v>
      </c>
      <c r="M98" s="177">
        <f>G98*(1+L98/100)</f>
        <v>0</v>
      </c>
      <c r="N98" s="177">
        <v>1.5E-3</v>
      </c>
      <c r="O98" s="177">
        <f>ROUND(E98*N98,2)</f>
        <v>0</v>
      </c>
      <c r="P98" s="177">
        <v>0</v>
      </c>
      <c r="Q98" s="177">
        <f>ROUND(E98*P98,2)</f>
        <v>0</v>
      </c>
      <c r="R98" s="177" t="s">
        <v>331</v>
      </c>
      <c r="S98" s="177" t="s">
        <v>160</v>
      </c>
      <c r="T98" s="178" t="s">
        <v>161</v>
      </c>
      <c r="U98" s="162">
        <v>0</v>
      </c>
      <c r="V98" s="162">
        <f>ROUND(E98*U98,2)</f>
        <v>0</v>
      </c>
      <c r="W98" s="162"/>
      <c r="X98" s="162" t="s">
        <v>332</v>
      </c>
      <c r="Y98" s="153"/>
      <c r="Z98" s="153"/>
      <c r="AA98" s="153"/>
      <c r="AB98" s="153"/>
      <c r="AC98" s="153"/>
      <c r="AD98" s="153"/>
      <c r="AE98" s="153"/>
      <c r="AF98" s="153"/>
      <c r="AG98" s="153" t="s">
        <v>333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248"/>
      <c r="D99" s="249"/>
      <c r="E99" s="249"/>
      <c r="F99" s="249"/>
      <c r="G99" s="249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166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72">
        <v>20</v>
      </c>
      <c r="B100" s="173" t="s">
        <v>559</v>
      </c>
      <c r="C100" s="182" t="s">
        <v>882</v>
      </c>
      <c r="D100" s="174" t="s">
        <v>158</v>
      </c>
      <c r="E100" s="175">
        <v>24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7">
        <v>3.0000000000000001E-5</v>
      </c>
      <c r="O100" s="177">
        <f>ROUND(E100*N100,2)</f>
        <v>0</v>
      </c>
      <c r="P100" s="177">
        <v>0</v>
      </c>
      <c r="Q100" s="177">
        <f>ROUND(E100*P100,2)</f>
        <v>0</v>
      </c>
      <c r="R100" s="177"/>
      <c r="S100" s="177" t="s">
        <v>235</v>
      </c>
      <c r="T100" s="178" t="s">
        <v>161</v>
      </c>
      <c r="U100" s="162">
        <v>0</v>
      </c>
      <c r="V100" s="162">
        <f>ROUND(E100*U100,2)</f>
        <v>0</v>
      </c>
      <c r="W100" s="162"/>
      <c r="X100" s="162" t="s">
        <v>332</v>
      </c>
      <c r="Y100" s="153"/>
      <c r="Z100" s="153"/>
      <c r="AA100" s="153"/>
      <c r="AB100" s="153"/>
      <c r="AC100" s="153"/>
      <c r="AD100" s="153"/>
      <c r="AE100" s="153"/>
      <c r="AF100" s="153"/>
      <c r="AG100" s="153" t="s">
        <v>333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60"/>
      <c r="B101" s="161"/>
      <c r="C101" s="248"/>
      <c r="D101" s="249"/>
      <c r="E101" s="249"/>
      <c r="F101" s="249"/>
      <c r="G101" s="249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166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72">
        <v>21</v>
      </c>
      <c r="B102" s="173" t="s">
        <v>883</v>
      </c>
      <c r="C102" s="182" t="s">
        <v>884</v>
      </c>
      <c r="D102" s="174" t="s">
        <v>356</v>
      </c>
      <c r="E102" s="175">
        <v>13.31</v>
      </c>
      <c r="F102" s="176"/>
      <c r="G102" s="177">
        <f>ROUND(E102*F102,2)</f>
        <v>0</v>
      </c>
      <c r="H102" s="176"/>
      <c r="I102" s="177">
        <f>ROUND(E102*H102,2)</f>
        <v>0</v>
      </c>
      <c r="J102" s="176"/>
      <c r="K102" s="177">
        <f>ROUND(E102*J102,2)</f>
        <v>0</v>
      </c>
      <c r="L102" s="177">
        <v>21</v>
      </c>
      <c r="M102" s="177">
        <f>G102*(1+L102/100)</f>
        <v>0</v>
      </c>
      <c r="N102" s="177">
        <v>8.6230000000000001E-2</v>
      </c>
      <c r="O102" s="177">
        <f>ROUND(E102*N102,2)</f>
        <v>1.1499999999999999</v>
      </c>
      <c r="P102" s="177">
        <v>0</v>
      </c>
      <c r="Q102" s="177">
        <f>ROUND(E102*P102,2)</f>
        <v>0</v>
      </c>
      <c r="R102" s="177" t="s">
        <v>331</v>
      </c>
      <c r="S102" s="177" t="s">
        <v>160</v>
      </c>
      <c r="T102" s="178" t="s">
        <v>161</v>
      </c>
      <c r="U102" s="162">
        <v>0</v>
      </c>
      <c r="V102" s="162">
        <f>ROUND(E102*U102,2)</f>
        <v>0</v>
      </c>
      <c r="W102" s="162"/>
      <c r="X102" s="162" t="s">
        <v>332</v>
      </c>
      <c r="Y102" s="153"/>
      <c r="Z102" s="153"/>
      <c r="AA102" s="153"/>
      <c r="AB102" s="153"/>
      <c r="AC102" s="153"/>
      <c r="AD102" s="153"/>
      <c r="AE102" s="153"/>
      <c r="AF102" s="153"/>
      <c r="AG102" s="153" t="s">
        <v>333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183" t="s">
        <v>885</v>
      </c>
      <c r="D103" s="163"/>
      <c r="E103" s="164">
        <v>13.31</v>
      </c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178</v>
      </c>
      <c r="AH103" s="153">
        <v>5</v>
      </c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244"/>
      <c r="D104" s="245"/>
      <c r="E104" s="245"/>
      <c r="F104" s="245"/>
      <c r="G104" s="245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166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72">
        <v>22</v>
      </c>
      <c r="B105" s="173" t="s">
        <v>338</v>
      </c>
      <c r="C105" s="182" t="s">
        <v>339</v>
      </c>
      <c r="D105" s="174" t="s">
        <v>230</v>
      </c>
      <c r="E105" s="175">
        <v>980.5752</v>
      </c>
      <c r="F105" s="176"/>
      <c r="G105" s="177">
        <f>ROUND(E105*F105,2)</f>
        <v>0</v>
      </c>
      <c r="H105" s="176"/>
      <c r="I105" s="177">
        <f>ROUND(E105*H105,2)</f>
        <v>0</v>
      </c>
      <c r="J105" s="176"/>
      <c r="K105" s="177">
        <f>ROUND(E105*J105,2)</f>
        <v>0</v>
      </c>
      <c r="L105" s="177">
        <v>21</v>
      </c>
      <c r="M105" s="177">
        <f>G105*(1+L105/100)</f>
        <v>0</v>
      </c>
      <c r="N105" s="177">
        <v>1</v>
      </c>
      <c r="O105" s="177">
        <f>ROUND(E105*N105,2)</f>
        <v>980.58</v>
      </c>
      <c r="P105" s="177">
        <v>0</v>
      </c>
      <c r="Q105" s="177">
        <f>ROUND(E105*P105,2)</f>
        <v>0</v>
      </c>
      <c r="R105" s="177" t="s">
        <v>331</v>
      </c>
      <c r="S105" s="177" t="s">
        <v>160</v>
      </c>
      <c r="T105" s="178" t="s">
        <v>161</v>
      </c>
      <c r="U105" s="162">
        <v>0</v>
      </c>
      <c r="V105" s="162">
        <f>ROUND(E105*U105,2)</f>
        <v>0</v>
      </c>
      <c r="W105" s="162"/>
      <c r="X105" s="162" t="s">
        <v>332</v>
      </c>
      <c r="Y105" s="153"/>
      <c r="Z105" s="153"/>
      <c r="AA105" s="153"/>
      <c r="AB105" s="153"/>
      <c r="AC105" s="153"/>
      <c r="AD105" s="153"/>
      <c r="AE105" s="153"/>
      <c r="AF105" s="153"/>
      <c r="AG105" s="153" t="s">
        <v>333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886</v>
      </c>
      <c r="D106" s="163"/>
      <c r="E106" s="164">
        <v>980.5752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5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244"/>
      <c r="D107" s="245"/>
      <c r="E107" s="245"/>
      <c r="F107" s="245"/>
      <c r="G107" s="245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166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x14ac:dyDescent="0.2">
      <c r="A108" s="166" t="s">
        <v>154</v>
      </c>
      <c r="B108" s="167" t="s">
        <v>102</v>
      </c>
      <c r="C108" s="181" t="s">
        <v>103</v>
      </c>
      <c r="D108" s="168"/>
      <c r="E108" s="169"/>
      <c r="F108" s="170"/>
      <c r="G108" s="170">
        <f>SUMIF(AG109:AG114,"&lt;&gt;NOR",G109:G114)</f>
        <v>0</v>
      </c>
      <c r="H108" s="170"/>
      <c r="I108" s="170">
        <f>SUM(I109:I114)</f>
        <v>0</v>
      </c>
      <c r="J108" s="170"/>
      <c r="K108" s="170">
        <f>SUM(K109:K114)</f>
        <v>0</v>
      </c>
      <c r="L108" s="170"/>
      <c r="M108" s="170">
        <f>SUM(M109:M114)</f>
        <v>0</v>
      </c>
      <c r="N108" s="170"/>
      <c r="O108" s="170">
        <f>SUM(O109:O114)</f>
        <v>0.28999999999999998</v>
      </c>
      <c r="P108" s="170"/>
      <c r="Q108" s="170">
        <f>SUM(Q109:Q114)</f>
        <v>0</v>
      </c>
      <c r="R108" s="170"/>
      <c r="S108" s="170"/>
      <c r="T108" s="171"/>
      <c r="U108" s="165"/>
      <c r="V108" s="165">
        <f>SUM(V109:V114)</f>
        <v>29.96</v>
      </c>
      <c r="W108" s="165"/>
      <c r="X108" s="165"/>
      <c r="AG108" t="s">
        <v>155</v>
      </c>
    </row>
    <row r="109" spans="1:60" ht="22.5" outlineLevel="1" x14ac:dyDescent="0.2">
      <c r="A109" s="172">
        <v>23</v>
      </c>
      <c r="B109" s="173" t="s">
        <v>354</v>
      </c>
      <c r="C109" s="182" t="s">
        <v>355</v>
      </c>
      <c r="D109" s="174" t="s">
        <v>356</v>
      </c>
      <c r="E109" s="175">
        <v>544.79999999999995</v>
      </c>
      <c r="F109" s="176"/>
      <c r="G109" s="177">
        <f>ROUND(E109*F109,2)</f>
        <v>0</v>
      </c>
      <c r="H109" s="176"/>
      <c r="I109" s="177">
        <f>ROUND(E109*H109,2)</f>
        <v>0</v>
      </c>
      <c r="J109" s="176"/>
      <c r="K109" s="177">
        <f>ROUND(E109*J109,2)</f>
        <v>0</v>
      </c>
      <c r="L109" s="177">
        <v>21</v>
      </c>
      <c r="M109" s="177">
        <f>G109*(1+L109/100)</f>
        <v>0</v>
      </c>
      <c r="N109" s="177">
        <v>0</v>
      </c>
      <c r="O109" s="177">
        <f>ROUND(E109*N109,2)</f>
        <v>0</v>
      </c>
      <c r="P109" s="177">
        <v>0</v>
      </c>
      <c r="Q109" s="177">
        <f>ROUND(E109*P109,2)</f>
        <v>0</v>
      </c>
      <c r="R109" s="177" t="s">
        <v>357</v>
      </c>
      <c r="S109" s="177" t="s">
        <v>160</v>
      </c>
      <c r="T109" s="178" t="s">
        <v>161</v>
      </c>
      <c r="U109" s="162">
        <v>5.5E-2</v>
      </c>
      <c r="V109" s="162">
        <f>ROUND(E109*U109,2)</f>
        <v>29.96</v>
      </c>
      <c r="W109" s="162"/>
      <c r="X109" s="162" t="s">
        <v>162</v>
      </c>
      <c r="Y109" s="153"/>
      <c r="Z109" s="153"/>
      <c r="AA109" s="153"/>
      <c r="AB109" s="153"/>
      <c r="AC109" s="153"/>
      <c r="AD109" s="153"/>
      <c r="AE109" s="153"/>
      <c r="AF109" s="153"/>
      <c r="AG109" s="153" t="s">
        <v>163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183" t="s">
        <v>887</v>
      </c>
      <c r="D110" s="163"/>
      <c r="E110" s="164">
        <v>544.79999999999995</v>
      </c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178</v>
      </c>
      <c r="AH110" s="153">
        <v>0</v>
      </c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60"/>
      <c r="B111" s="161"/>
      <c r="C111" s="244"/>
      <c r="D111" s="245"/>
      <c r="E111" s="245"/>
      <c r="F111" s="245"/>
      <c r="G111" s="245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166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72">
        <v>24</v>
      </c>
      <c r="B112" s="173" t="s">
        <v>360</v>
      </c>
      <c r="C112" s="182" t="s">
        <v>361</v>
      </c>
      <c r="D112" s="174" t="s">
        <v>356</v>
      </c>
      <c r="E112" s="175">
        <v>599.28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4.8000000000000001E-4</v>
      </c>
      <c r="O112" s="177">
        <f>ROUND(E112*N112,2)</f>
        <v>0.28999999999999998</v>
      </c>
      <c r="P112" s="177">
        <v>0</v>
      </c>
      <c r="Q112" s="177">
        <f>ROUND(E112*P112,2)</f>
        <v>0</v>
      </c>
      <c r="R112" s="177" t="s">
        <v>331</v>
      </c>
      <c r="S112" s="177" t="s">
        <v>160</v>
      </c>
      <c r="T112" s="178" t="s">
        <v>161</v>
      </c>
      <c r="U112" s="162">
        <v>0</v>
      </c>
      <c r="V112" s="162">
        <f>ROUND(E112*U112,2)</f>
        <v>0</v>
      </c>
      <c r="W112" s="162"/>
      <c r="X112" s="162" t="s">
        <v>332</v>
      </c>
      <c r="Y112" s="153"/>
      <c r="Z112" s="153"/>
      <c r="AA112" s="153"/>
      <c r="AB112" s="153"/>
      <c r="AC112" s="153"/>
      <c r="AD112" s="153"/>
      <c r="AE112" s="153"/>
      <c r="AF112" s="153"/>
      <c r="AG112" s="153" t="s">
        <v>333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888</v>
      </c>
      <c r="D113" s="163"/>
      <c r="E113" s="164">
        <v>599.28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5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244"/>
      <c r="D114" s="245"/>
      <c r="E114" s="245"/>
      <c r="F114" s="245"/>
      <c r="G114" s="245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166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A115" s="166" t="s">
        <v>154</v>
      </c>
      <c r="B115" s="167" t="s">
        <v>106</v>
      </c>
      <c r="C115" s="181" t="s">
        <v>107</v>
      </c>
      <c r="D115" s="168"/>
      <c r="E115" s="169"/>
      <c r="F115" s="170"/>
      <c r="G115" s="170">
        <f>SUMIF(AG116:AG125,"&lt;&gt;NOR",G116:G125)</f>
        <v>0</v>
      </c>
      <c r="H115" s="170"/>
      <c r="I115" s="170">
        <f>SUM(I116:I125)</f>
        <v>0</v>
      </c>
      <c r="J115" s="170"/>
      <c r="K115" s="170">
        <f>SUM(K116:K125)</f>
        <v>0</v>
      </c>
      <c r="L115" s="170"/>
      <c r="M115" s="170">
        <f>SUM(M116:M125)</f>
        <v>0</v>
      </c>
      <c r="N115" s="170"/>
      <c r="O115" s="170">
        <f>SUM(O116:O125)</f>
        <v>127.18</v>
      </c>
      <c r="P115" s="170"/>
      <c r="Q115" s="170">
        <f>SUM(Q116:Q125)</f>
        <v>0</v>
      </c>
      <c r="R115" s="170"/>
      <c r="S115" s="170"/>
      <c r="T115" s="171"/>
      <c r="U115" s="165"/>
      <c r="V115" s="165">
        <f>SUM(V116:V125)</f>
        <v>110.39999999999999</v>
      </c>
      <c r="W115" s="165"/>
      <c r="X115" s="165"/>
      <c r="AG115" t="s">
        <v>155</v>
      </c>
    </row>
    <row r="116" spans="1:60" outlineLevel="1" x14ac:dyDescent="0.2">
      <c r="A116" s="172">
        <v>25</v>
      </c>
      <c r="B116" s="173" t="s">
        <v>771</v>
      </c>
      <c r="C116" s="182" t="s">
        <v>772</v>
      </c>
      <c r="D116" s="174" t="s">
        <v>189</v>
      </c>
      <c r="E116" s="175">
        <v>61.24</v>
      </c>
      <c r="F116" s="176"/>
      <c r="G116" s="177">
        <f>ROUND(E116*F116,2)</f>
        <v>0</v>
      </c>
      <c r="H116" s="176"/>
      <c r="I116" s="177">
        <f>ROUND(E116*H116,2)</f>
        <v>0</v>
      </c>
      <c r="J116" s="176"/>
      <c r="K116" s="177">
        <f>ROUND(E116*J116,2)</f>
        <v>0</v>
      </c>
      <c r="L116" s="177">
        <v>21</v>
      </c>
      <c r="M116" s="177">
        <f>G116*(1+L116/100)</f>
        <v>0</v>
      </c>
      <c r="N116" s="177">
        <v>1.8907700000000001</v>
      </c>
      <c r="O116" s="177">
        <f>ROUND(E116*N116,2)</f>
        <v>115.79</v>
      </c>
      <c r="P116" s="177">
        <v>0</v>
      </c>
      <c r="Q116" s="177">
        <f>ROUND(E116*P116,2)</f>
        <v>0</v>
      </c>
      <c r="R116" s="177" t="s">
        <v>357</v>
      </c>
      <c r="S116" s="177" t="s">
        <v>160</v>
      </c>
      <c r="T116" s="178" t="s">
        <v>161</v>
      </c>
      <c r="U116" s="162">
        <v>1.6950000000000001</v>
      </c>
      <c r="V116" s="162">
        <f>ROUND(E116*U116,2)</f>
        <v>103.8</v>
      </c>
      <c r="W116" s="162"/>
      <c r="X116" s="162" t="s">
        <v>162</v>
      </c>
      <c r="Y116" s="153"/>
      <c r="Z116" s="153"/>
      <c r="AA116" s="153"/>
      <c r="AB116" s="153"/>
      <c r="AC116" s="153"/>
      <c r="AD116" s="153"/>
      <c r="AE116" s="153"/>
      <c r="AF116" s="153"/>
      <c r="AG116" s="153" t="s">
        <v>163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242" t="s">
        <v>574</v>
      </c>
      <c r="D117" s="243"/>
      <c r="E117" s="243"/>
      <c r="F117" s="243"/>
      <c r="G117" s="243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165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889</v>
      </c>
      <c r="D118" s="163"/>
      <c r="E118" s="164">
        <v>42.6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0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890</v>
      </c>
      <c r="D119" s="163"/>
      <c r="E119" s="164">
        <v>10.56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0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183" t="s">
        <v>891</v>
      </c>
      <c r="D120" s="163"/>
      <c r="E120" s="164">
        <v>8.08</v>
      </c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178</v>
      </c>
      <c r="AH120" s="153">
        <v>0</v>
      </c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60"/>
      <c r="B121" s="161"/>
      <c r="C121" s="244"/>
      <c r="D121" s="245"/>
      <c r="E121" s="245"/>
      <c r="F121" s="245"/>
      <c r="G121" s="245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166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22.5" outlineLevel="1" x14ac:dyDescent="0.2">
      <c r="A122" s="172">
        <v>26</v>
      </c>
      <c r="B122" s="173" t="s">
        <v>367</v>
      </c>
      <c r="C122" s="182" t="s">
        <v>368</v>
      </c>
      <c r="D122" s="174" t="s">
        <v>189</v>
      </c>
      <c r="E122" s="175">
        <v>4.5540000000000003</v>
      </c>
      <c r="F122" s="176"/>
      <c r="G122" s="177">
        <f>ROUND(E122*F122,2)</f>
        <v>0</v>
      </c>
      <c r="H122" s="176"/>
      <c r="I122" s="177">
        <f>ROUND(E122*H122,2)</f>
        <v>0</v>
      </c>
      <c r="J122" s="176"/>
      <c r="K122" s="177">
        <f>ROUND(E122*J122,2)</f>
        <v>0</v>
      </c>
      <c r="L122" s="177">
        <v>21</v>
      </c>
      <c r="M122" s="177">
        <f>G122*(1+L122/100)</f>
        <v>0</v>
      </c>
      <c r="N122" s="177">
        <v>2.5</v>
      </c>
      <c r="O122" s="177">
        <f>ROUND(E122*N122,2)</f>
        <v>11.39</v>
      </c>
      <c r="P122" s="177">
        <v>0</v>
      </c>
      <c r="Q122" s="177">
        <f>ROUND(E122*P122,2)</f>
        <v>0</v>
      </c>
      <c r="R122" s="177" t="s">
        <v>357</v>
      </c>
      <c r="S122" s="177" t="s">
        <v>160</v>
      </c>
      <c r="T122" s="178" t="s">
        <v>170</v>
      </c>
      <c r="U122" s="162">
        <v>1.4490000000000001</v>
      </c>
      <c r="V122" s="162">
        <f>ROUND(E122*U122,2)</f>
        <v>6.6</v>
      </c>
      <c r="W122" s="162"/>
      <c r="X122" s="162" t="s">
        <v>162</v>
      </c>
      <c r="Y122" s="153"/>
      <c r="Z122" s="153"/>
      <c r="AA122" s="153"/>
      <c r="AB122" s="153"/>
      <c r="AC122" s="153"/>
      <c r="AD122" s="153"/>
      <c r="AE122" s="153"/>
      <c r="AF122" s="153"/>
      <c r="AG122" s="153" t="s">
        <v>163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242" t="s">
        <v>369</v>
      </c>
      <c r="D123" s="243"/>
      <c r="E123" s="243"/>
      <c r="F123" s="243"/>
      <c r="G123" s="243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165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183" t="s">
        <v>892</v>
      </c>
      <c r="D124" s="163"/>
      <c r="E124" s="164">
        <v>4.5540000000000003</v>
      </c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178</v>
      </c>
      <c r="AH124" s="153">
        <v>0</v>
      </c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60"/>
      <c r="B125" s="161"/>
      <c r="C125" s="244"/>
      <c r="D125" s="245"/>
      <c r="E125" s="245"/>
      <c r="F125" s="245"/>
      <c r="G125" s="245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53"/>
      <c r="Z125" s="153"/>
      <c r="AA125" s="153"/>
      <c r="AB125" s="153"/>
      <c r="AC125" s="153"/>
      <c r="AD125" s="153"/>
      <c r="AE125" s="153"/>
      <c r="AF125" s="153"/>
      <c r="AG125" s="153" t="s">
        <v>166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x14ac:dyDescent="0.2">
      <c r="A126" s="166" t="s">
        <v>154</v>
      </c>
      <c r="B126" s="167" t="s">
        <v>110</v>
      </c>
      <c r="C126" s="181" t="s">
        <v>111</v>
      </c>
      <c r="D126" s="168"/>
      <c r="E126" s="169"/>
      <c r="F126" s="170"/>
      <c r="G126" s="170">
        <f>SUMIF(AG127:AG217,"&lt;&gt;NOR",G127:G217)</f>
        <v>0</v>
      </c>
      <c r="H126" s="170"/>
      <c r="I126" s="170">
        <f>SUM(I127:I217)</f>
        <v>0</v>
      </c>
      <c r="J126" s="170"/>
      <c r="K126" s="170">
        <f>SUM(K127:K217)</f>
        <v>0</v>
      </c>
      <c r="L126" s="170"/>
      <c r="M126" s="170">
        <f>SUM(M127:M217)</f>
        <v>0</v>
      </c>
      <c r="N126" s="170"/>
      <c r="O126" s="170">
        <f>SUM(O127:O217)</f>
        <v>49.18</v>
      </c>
      <c r="P126" s="170"/>
      <c r="Q126" s="170">
        <f>SUM(Q127:Q217)</f>
        <v>0</v>
      </c>
      <c r="R126" s="170"/>
      <c r="S126" s="170"/>
      <c r="T126" s="171"/>
      <c r="U126" s="165"/>
      <c r="V126" s="165">
        <f>SUM(V127:V217)</f>
        <v>305.08</v>
      </c>
      <c r="W126" s="165"/>
      <c r="X126" s="165"/>
      <c r="AG126" t="s">
        <v>155</v>
      </c>
    </row>
    <row r="127" spans="1:60" ht="22.5" outlineLevel="1" x14ac:dyDescent="0.2">
      <c r="A127" s="172">
        <v>27</v>
      </c>
      <c r="B127" s="173" t="s">
        <v>572</v>
      </c>
      <c r="C127" s="182" t="s">
        <v>573</v>
      </c>
      <c r="D127" s="174" t="s">
        <v>356</v>
      </c>
      <c r="E127" s="175">
        <v>101</v>
      </c>
      <c r="F127" s="176"/>
      <c r="G127" s="177">
        <f>ROUND(E127*F127,2)</f>
        <v>0</v>
      </c>
      <c r="H127" s="176"/>
      <c r="I127" s="177">
        <f>ROUND(E127*H127,2)</f>
        <v>0</v>
      </c>
      <c r="J127" s="176"/>
      <c r="K127" s="177">
        <f>ROUND(E127*J127,2)</f>
        <v>0</v>
      </c>
      <c r="L127" s="177">
        <v>21</v>
      </c>
      <c r="M127" s="177">
        <f>G127*(1+L127/100)</f>
        <v>0</v>
      </c>
      <c r="N127" s="177">
        <v>0</v>
      </c>
      <c r="O127" s="177">
        <f>ROUND(E127*N127,2)</f>
        <v>0</v>
      </c>
      <c r="P127" s="177">
        <v>0</v>
      </c>
      <c r="Q127" s="177">
        <f>ROUND(E127*P127,2)</f>
        <v>0</v>
      </c>
      <c r="R127" s="177" t="s">
        <v>357</v>
      </c>
      <c r="S127" s="177" t="s">
        <v>160</v>
      </c>
      <c r="T127" s="178" t="s">
        <v>161</v>
      </c>
      <c r="U127" s="162">
        <v>0.126</v>
      </c>
      <c r="V127" s="162">
        <f>ROUND(E127*U127,2)</f>
        <v>12.73</v>
      </c>
      <c r="W127" s="162"/>
      <c r="X127" s="162" t="s">
        <v>162</v>
      </c>
      <c r="Y127" s="153"/>
      <c r="Z127" s="153"/>
      <c r="AA127" s="153"/>
      <c r="AB127" s="153"/>
      <c r="AC127" s="153"/>
      <c r="AD127" s="153"/>
      <c r="AE127" s="153"/>
      <c r="AF127" s="153"/>
      <c r="AG127" s="153" t="s">
        <v>163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242" t="s">
        <v>574</v>
      </c>
      <c r="D128" s="243"/>
      <c r="E128" s="243"/>
      <c r="F128" s="243"/>
      <c r="G128" s="243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165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183" t="s">
        <v>893</v>
      </c>
      <c r="D129" s="163"/>
      <c r="E129" s="164">
        <v>101</v>
      </c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178</v>
      </c>
      <c r="AH129" s="153">
        <v>0</v>
      </c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60"/>
      <c r="B130" s="161"/>
      <c r="C130" s="244"/>
      <c r="D130" s="245"/>
      <c r="E130" s="245"/>
      <c r="F130" s="245"/>
      <c r="G130" s="245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166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72">
        <v>28</v>
      </c>
      <c r="B131" s="173" t="s">
        <v>894</v>
      </c>
      <c r="C131" s="182" t="s">
        <v>895</v>
      </c>
      <c r="D131" s="174" t="s">
        <v>356</v>
      </c>
      <c r="E131" s="175">
        <v>443</v>
      </c>
      <c r="F131" s="176"/>
      <c r="G131" s="177">
        <f>ROUND(E131*F131,2)</f>
        <v>0</v>
      </c>
      <c r="H131" s="176"/>
      <c r="I131" s="177">
        <f>ROUND(E131*H131,2)</f>
        <v>0</v>
      </c>
      <c r="J131" s="176"/>
      <c r="K131" s="177">
        <f>ROUND(E131*J131,2)</f>
        <v>0</v>
      </c>
      <c r="L131" s="177">
        <v>21</v>
      </c>
      <c r="M131" s="177">
        <f>G131*(1+L131/100)</f>
        <v>0</v>
      </c>
      <c r="N131" s="177">
        <v>0</v>
      </c>
      <c r="O131" s="177">
        <f>ROUND(E131*N131,2)</f>
        <v>0</v>
      </c>
      <c r="P131" s="177">
        <v>0</v>
      </c>
      <c r="Q131" s="177">
        <f>ROUND(E131*P131,2)</f>
        <v>0</v>
      </c>
      <c r="R131" s="177" t="s">
        <v>357</v>
      </c>
      <c r="S131" s="177" t="s">
        <v>160</v>
      </c>
      <c r="T131" s="178" t="s">
        <v>161</v>
      </c>
      <c r="U131" s="162">
        <v>9.7000000000000003E-2</v>
      </c>
      <c r="V131" s="162">
        <f>ROUND(E131*U131,2)</f>
        <v>42.97</v>
      </c>
      <c r="W131" s="162"/>
      <c r="X131" s="162" t="s">
        <v>162</v>
      </c>
      <c r="Y131" s="153"/>
      <c r="Z131" s="153"/>
      <c r="AA131" s="153"/>
      <c r="AB131" s="153"/>
      <c r="AC131" s="153"/>
      <c r="AD131" s="153"/>
      <c r="AE131" s="153"/>
      <c r="AF131" s="153"/>
      <c r="AG131" s="153" t="s">
        <v>583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2" t="s">
        <v>896</v>
      </c>
      <c r="D132" s="243"/>
      <c r="E132" s="243"/>
      <c r="F132" s="243"/>
      <c r="G132" s="243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165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60"/>
      <c r="B133" s="161"/>
      <c r="C133" s="183" t="s">
        <v>897</v>
      </c>
      <c r="D133" s="163"/>
      <c r="E133" s="164">
        <v>443</v>
      </c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3"/>
      <c r="Z133" s="153"/>
      <c r="AA133" s="153"/>
      <c r="AB133" s="153"/>
      <c r="AC133" s="153"/>
      <c r="AD133" s="153"/>
      <c r="AE133" s="153"/>
      <c r="AF133" s="153"/>
      <c r="AG133" s="153" t="s">
        <v>178</v>
      </c>
      <c r="AH133" s="153">
        <v>0</v>
      </c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60"/>
      <c r="B134" s="161"/>
      <c r="C134" s="244"/>
      <c r="D134" s="245"/>
      <c r="E134" s="245"/>
      <c r="F134" s="245"/>
      <c r="G134" s="245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166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ht="22.5" outlineLevel="1" x14ac:dyDescent="0.2">
      <c r="A135" s="172">
        <v>29</v>
      </c>
      <c r="B135" s="173" t="s">
        <v>898</v>
      </c>
      <c r="C135" s="182" t="s">
        <v>899</v>
      </c>
      <c r="D135" s="174" t="s">
        <v>158</v>
      </c>
      <c r="E135" s="175">
        <v>21</v>
      </c>
      <c r="F135" s="176"/>
      <c r="G135" s="177">
        <f>ROUND(E135*F135,2)</f>
        <v>0</v>
      </c>
      <c r="H135" s="176"/>
      <c r="I135" s="177">
        <f>ROUND(E135*H135,2)</f>
        <v>0</v>
      </c>
      <c r="J135" s="176"/>
      <c r="K135" s="177">
        <f>ROUND(E135*J135,2)</f>
        <v>0</v>
      </c>
      <c r="L135" s="177">
        <v>21</v>
      </c>
      <c r="M135" s="177">
        <f>G135*(1+L135/100)</f>
        <v>0</v>
      </c>
      <c r="N135" s="177">
        <v>4.0000000000000003E-5</v>
      </c>
      <c r="O135" s="177">
        <f>ROUND(E135*N135,2)</f>
        <v>0</v>
      </c>
      <c r="P135" s="177">
        <v>0</v>
      </c>
      <c r="Q135" s="177">
        <f>ROUND(E135*P135,2)</f>
        <v>0</v>
      </c>
      <c r="R135" s="177" t="s">
        <v>357</v>
      </c>
      <c r="S135" s="177" t="s">
        <v>160</v>
      </c>
      <c r="T135" s="178" t="s">
        <v>161</v>
      </c>
      <c r="U135" s="162">
        <v>0.38</v>
      </c>
      <c r="V135" s="162">
        <f>ROUND(E135*U135,2)</f>
        <v>7.98</v>
      </c>
      <c r="W135" s="162"/>
      <c r="X135" s="162" t="s">
        <v>162</v>
      </c>
      <c r="Y135" s="153"/>
      <c r="Z135" s="153"/>
      <c r="AA135" s="153"/>
      <c r="AB135" s="153"/>
      <c r="AC135" s="153"/>
      <c r="AD135" s="153"/>
      <c r="AE135" s="153"/>
      <c r="AF135" s="153"/>
      <c r="AG135" s="153" t="s">
        <v>583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242" t="s">
        <v>574</v>
      </c>
      <c r="D136" s="243"/>
      <c r="E136" s="243"/>
      <c r="F136" s="243"/>
      <c r="G136" s="243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165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60"/>
      <c r="B137" s="161"/>
      <c r="C137" s="183" t="s">
        <v>900</v>
      </c>
      <c r="D137" s="163"/>
      <c r="E137" s="164">
        <v>21</v>
      </c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178</v>
      </c>
      <c r="AH137" s="153">
        <v>0</v>
      </c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60"/>
      <c r="B138" s="161"/>
      <c r="C138" s="244"/>
      <c r="D138" s="245"/>
      <c r="E138" s="245"/>
      <c r="F138" s="245"/>
      <c r="G138" s="245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166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72">
        <v>30</v>
      </c>
      <c r="B139" s="173" t="s">
        <v>597</v>
      </c>
      <c r="C139" s="182" t="s">
        <v>598</v>
      </c>
      <c r="D139" s="174" t="s">
        <v>356</v>
      </c>
      <c r="E139" s="175">
        <v>101</v>
      </c>
      <c r="F139" s="176"/>
      <c r="G139" s="177">
        <f>ROUND(E139*F139,2)</f>
        <v>0</v>
      </c>
      <c r="H139" s="176"/>
      <c r="I139" s="177">
        <f>ROUND(E139*H139,2)</f>
        <v>0</v>
      </c>
      <c r="J139" s="176"/>
      <c r="K139" s="177">
        <f>ROUND(E139*J139,2)</f>
        <v>0</v>
      </c>
      <c r="L139" s="177">
        <v>21</v>
      </c>
      <c r="M139" s="177">
        <f>G139*(1+L139/100)</f>
        <v>0</v>
      </c>
      <c r="N139" s="177">
        <v>0</v>
      </c>
      <c r="O139" s="177">
        <f>ROUND(E139*N139,2)</f>
        <v>0</v>
      </c>
      <c r="P139" s="177">
        <v>0</v>
      </c>
      <c r="Q139" s="177">
        <f>ROUND(E139*P139,2)</f>
        <v>0</v>
      </c>
      <c r="R139" s="177" t="s">
        <v>357</v>
      </c>
      <c r="S139" s="177" t="s">
        <v>160</v>
      </c>
      <c r="T139" s="178" t="s">
        <v>161</v>
      </c>
      <c r="U139" s="162">
        <v>4.3999999999999997E-2</v>
      </c>
      <c r="V139" s="162">
        <f>ROUND(E139*U139,2)</f>
        <v>4.4400000000000004</v>
      </c>
      <c r="W139" s="162"/>
      <c r="X139" s="162" t="s">
        <v>162</v>
      </c>
      <c r="Y139" s="153"/>
      <c r="Z139" s="153"/>
      <c r="AA139" s="153"/>
      <c r="AB139" s="153"/>
      <c r="AC139" s="153"/>
      <c r="AD139" s="153"/>
      <c r="AE139" s="153"/>
      <c r="AF139" s="153"/>
      <c r="AG139" s="153" t="s">
        <v>163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242" t="s">
        <v>599</v>
      </c>
      <c r="D140" s="243"/>
      <c r="E140" s="243"/>
      <c r="F140" s="243"/>
      <c r="G140" s="243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165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79" t="str">
        <f>C140</f>
        <v>přísun, montáže, demontáže a odsunu zkoušecího čerpadla, napuštění tlakovou vodou a dodání vody pro tlakovou zkoušku,</v>
      </c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183" t="s">
        <v>901</v>
      </c>
      <c r="D141" s="163"/>
      <c r="E141" s="164">
        <v>101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178</v>
      </c>
      <c r="AH141" s="153">
        <v>5</v>
      </c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244"/>
      <c r="D142" s="245"/>
      <c r="E142" s="245"/>
      <c r="F142" s="245"/>
      <c r="G142" s="245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166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ht="22.5" outlineLevel="1" x14ac:dyDescent="0.2">
      <c r="A143" s="172">
        <v>31</v>
      </c>
      <c r="B143" s="173" t="s">
        <v>902</v>
      </c>
      <c r="C143" s="182" t="s">
        <v>903</v>
      </c>
      <c r="D143" s="174" t="s">
        <v>356</v>
      </c>
      <c r="E143" s="175">
        <v>443</v>
      </c>
      <c r="F143" s="176"/>
      <c r="G143" s="177">
        <f>ROUND(E143*F143,2)</f>
        <v>0</v>
      </c>
      <c r="H143" s="176"/>
      <c r="I143" s="177">
        <f>ROUND(E143*H143,2)</f>
        <v>0</v>
      </c>
      <c r="J143" s="176"/>
      <c r="K143" s="177">
        <f>ROUND(E143*J143,2)</f>
        <v>0</v>
      </c>
      <c r="L143" s="177">
        <v>21</v>
      </c>
      <c r="M143" s="177">
        <f>G143*(1+L143/100)</f>
        <v>0</v>
      </c>
      <c r="N143" s="177">
        <v>0</v>
      </c>
      <c r="O143" s="177">
        <f>ROUND(E143*N143,2)</f>
        <v>0</v>
      </c>
      <c r="P143" s="177">
        <v>0</v>
      </c>
      <c r="Q143" s="177">
        <f>ROUND(E143*P143,2)</f>
        <v>0</v>
      </c>
      <c r="R143" s="177" t="s">
        <v>357</v>
      </c>
      <c r="S143" s="177" t="s">
        <v>160</v>
      </c>
      <c r="T143" s="178" t="s">
        <v>161</v>
      </c>
      <c r="U143" s="162">
        <v>7.9000000000000001E-2</v>
      </c>
      <c r="V143" s="162">
        <f>ROUND(E143*U143,2)</f>
        <v>35</v>
      </c>
      <c r="W143" s="162"/>
      <c r="X143" s="162" t="s">
        <v>162</v>
      </c>
      <c r="Y143" s="153"/>
      <c r="Z143" s="153"/>
      <c r="AA143" s="153"/>
      <c r="AB143" s="153"/>
      <c r="AC143" s="153"/>
      <c r="AD143" s="153"/>
      <c r="AE143" s="153"/>
      <c r="AF143" s="153"/>
      <c r="AG143" s="153" t="s">
        <v>583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242" t="s">
        <v>904</v>
      </c>
      <c r="D144" s="243"/>
      <c r="E144" s="243"/>
      <c r="F144" s="243"/>
      <c r="G144" s="243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165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60"/>
      <c r="B145" s="161"/>
      <c r="C145" s="183" t="s">
        <v>905</v>
      </c>
      <c r="D145" s="163"/>
      <c r="E145" s="164">
        <v>443</v>
      </c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178</v>
      </c>
      <c r="AH145" s="153">
        <v>5</v>
      </c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60"/>
      <c r="B146" s="161"/>
      <c r="C146" s="244"/>
      <c r="D146" s="245"/>
      <c r="E146" s="245"/>
      <c r="F146" s="245"/>
      <c r="G146" s="24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166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ht="33.75" outlineLevel="1" x14ac:dyDescent="0.2">
      <c r="A147" s="172">
        <v>32</v>
      </c>
      <c r="B147" s="173" t="s">
        <v>906</v>
      </c>
      <c r="C147" s="182" t="s">
        <v>907</v>
      </c>
      <c r="D147" s="174" t="s">
        <v>908</v>
      </c>
      <c r="E147" s="175">
        <v>13</v>
      </c>
      <c r="F147" s="176"/>
      <c r="G147" s="177">
        <f>ROUND(E147*F147,2)</f>
        <v>0</v>
      </c>
      <c r="H147" s="176"/>
      <c r="I147" s="177">
        <f>ROUND(E147*H147,2)</f>
        <v>0</v>
      </c>
      <c r="J147" s="176"/>
      <c r="K147" s="177">
        <f>ROUND(E147*J147,2)</f>
        <v>0</v>
      </c>
      <c r="L147" s="177">
        <v>21</v>
      </c>
      <c r="M147" s="177">
        <f>G147*(1+L147/100)</f>
        <v>0</v>
      </c>
      <c r="N147" s="177">
        <v>1.7000000000000001E-4</v>
      </c>
      <c r="O147" s="177">
        <f>ROUND(E147*N147,2)</f>
        <v>0</v>
      </c>
      <c r="P147" s="177">
        <v>0</v>
      </c>
      <c r="Q147" s="177">
        <f>ROUND(E147*P147,2)</f>
        <v>0</v>
      </c>
      <c r="R147" s="177" t="s">
        <v>357</v>
      </c>
      <c r="S147" s="177" t="s">
        <v>160</v>
      </c>
      <c r="T147" s="178" t="s">
        <v>161</v>
      </c>
      <c r="U147" s="162">
        <v>7.1</v>
      </c>
      <c r="V147" s="162">
        <f>ROUND(E147*U147,2)</f>
        <v>92.3</v>
      </c>
      <c r="W147" s="162"/>
      <c r="X147" s="162" t="s">
        <v>162</v>
      </c>
      <c r="Y147" s="153"/>
      <c r="Z147" s="153"/>
      <c r="AA147" s="153"/>
      <c r="AB147" s="153"/>
      <c r="AC147" s="153"/>
      <c r="AD147" s="153"/>
      <c r="AE147" s="153"/>
      <c r="AF147" s="153"/>
      <c r="AG147" s="153" t="s">
        <v>163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242" t="s">
        <v>904</v>
      </c>
      <c r="D148" s="243"/>
      <c r="E148" s="243"/>
      <c r="F148" s="243"/>
      <c r="G148" s="243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165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244"/>
      <c r="D149" s="245"/>
      <c r="E149" s="245"/>
      <c r="F149" s="245"/>
      <c r="G149" s="24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166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72">
        <v>33</v>
      </c>
      <c r="B150" s="173" t="s">
        <v>909</v>
      </c>
      <c r="C150" s="182" t="s">
        <v>910</v>
      </c>
      <c r="D150" s="174" t="s">
        <v>356</v>
      </c>
      <c r="E150" s="175">
        <v>443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0</v>
      </c>
      <c r="O150" s="177">
        <f>ROUND(E150*N150,2)</f>
        <v>0</v>
      </c>
      <c r="P150" s="177">
        <v>0</v>
      </c>
      <c r="Q150" s="177">
        <f>ROUND(E150*P150,2)</f>
        <v>0</v>
      </c>
      <c r="R150" s="177" t="s">
        <v>357</v>
      </c>
      <c r="S150" s="177" t="s">
        <v>160</v>
      </c>
      <c r="T150" s="178" t="s">
        <v>170</v>
      </c>
      <c r="U150" s="162">
        <v>3.9E-2</v>
      </c>
      <c r="V150" s="162">
        <f>ROUND(E150*U150,2)</f>
        <v>17.28</v>
      </c>
      <c r="W150" s="162"/>
      <c r="X150" s="162" t="s">
        <v>162</v>
      </c>
      <c r="Y150" s="153"/>
      <c r="Z150" s="153"/>
      <c r="AA150" s="153"/>
      <c r="AB150" s="153"/>
      <c r="AC150" s="153"/>
      <c r="AD150" s="153"/>
      <c r="AE150" s="153"/>
      <c r="AF150" s="153"/>
      <c r="AG150" s="153" t="s">
        <v>163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183" t="s">
        <v>911</v>
      </c>
      <c r="D151" s="163"/>
      <c r="E151" s="164">
        <v>443</v>
      </c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178</v>
      </c>
      <c r="AH151" s="153">
        <v>5</v>
      </c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60"/>
      <c r="B152" s="161"/>
      <c r="C152" s="244"/>
      <c r="D152" s="245"/>
      <c r="E152" s="245"/>
      <c r="F152" s="245"/>
      <c r="G152" s="245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166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72">
        <v>34</v>
      </c>
      <c r="B153" s="173" t="s">
        <v>912</v>
      </c>
      <c r="C153" s="182" t="s">
        <v>913</v>
      </c>
      <c r="D153" s="174" t="s">
        <v>158</v>
      </c>
      <c r="E153" s="175">
        <v>15</v>
      </c>
      <c r="F153" s="176"/>
      <c r="G153" s="177">
        <f>ROUND(E153*F153,2)</f>
        <v>0</v>
      </c>
      <c r="H153" s="176"/>
      <c r="I153" s="177">
        <f>ROUND(E153*H153,2)</f>
        <v>0</v>
      </c>
      <c r="J153" s="176"/>
      <c r="K153" s="177">
        <f>ROUND(E153*J153,2)</f>
        <v>0</v>
      </c>
      <c r="L153" s="177">
        <v>21</v>
      </c>
      <c r="M153" s="177">
        <f>G153*(1+L153/100)</f>
        <v>0</v>
      </c>
      <c r="N153" s="177">
        <v>0</v>
      </c>
      <c r="O153" s="177">
        <f>ROUND(E153*N153,2)</f>
        <v>0</v>
      </c>
      <c r="P153" s="177">
        <v>0</v>
      </c>
      <c r="Q153" s="177">
        <f>ROUND(E153*P153,2)</f>
        <v>0</v>
      </c>
      <c r="R153" s="177" t="s">
        <v>357</v>
      </c>
      <c r="S153" s="177" t="s">
        <v>160</v>
      </c>
      <c r="T153" s="178" t="s">
        <v>161</v>
      </c>
      <c r="U153" s="162">
        <v>0.79</v>
      </c>
      <c r="V153" s="162">
        <f>ROUND(E153*U153,2)</f>
        <v>11.85</v>
      </c>
      <c r="W153" s="162"/>
      <c r="X153" s="162" t="s">
        <v>162</v>
      </c>
      <c r="Y153" s="153"/>
      <c r="Z153" s="153"/>
      <c r="AA153" s="153"/>
      <c r="AB153" s="153"/>
      <c r="AC153" s="153"/>
      <c r="AD153" s="153"/>
      <c r="AE153" s="153"/>
      <c r="AF153" s="153"/>
      <c r="AG153" s="153" t="s">
        <v>583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60"/>
      <c r="B154" s="161"/>
      <c r="C154" s="242" t="s">
        <v>914</v>
      </c>
      <c r="D154" s="243"/>
      <c r="E154" s="243"/>
      <c r="F154" s="243"/>
      <c r="G154" s="243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53"/>
      <c r="Z154" s="153"/>
      <c r="AA154" s="153"/>
      <c r="AB154" s="153"/>
      <c r="AC154" s="153"/>
      <c r="AD154" s="153"/>
      <c r="AE154" s="153"/>
      <c r="AF154" s="153"/>
      <c r="AG154" s="153" t="s">
        <v>165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244"/>
      <c r="D155" s="245"/>
      <c r="E155" s="245"/>
      <c r="F155" s="245"/>
      <c r="G155" s="245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166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72">
        <v>35</v>
      </c>
      <c r="B156" s="173" t="s">
        <v>915</v>
      </c>
      <c r="C156" s="182" t="s">
        <v>916</v>
      </c>
      <c r="D156" s="174" t="s">
        <v>158</v>
      </c>
      <c r="E156" s="175">
        <v>19</v>
      </c>
      <c r="F156" s="176"/>
      <c r="G156" s="177">
        <f>ROUND(E156*F156,2)</f>
        <v>0</v>
      </c>
      <c r="H156" s="176"/>
      <c r="I156" s="177">
        <f>ROUND(E156*H156,2)</f>
        <v>0</v>
      </c>
      <c r="J156" s="176"/>
      <c r="K156" s="177">
        <f>ROUND(E156*J156,2)</f>
        <v>0</v>
      </c>
      <c r="L156" s="177">
        <v>21</v>
      </c>
      <c r="M156" s="177">
        <f>G156*(1+L156/100)</f>
        <v>0</v>
      </c>
      <c r="N156" s="177">
        <v>0</v>
      </c>
      <c r="O156" s="177">
        <f>ROUND(E156*N156,2)</f>
        <v>0</v>
      </c>
      <c r="P156" s="177">
        <v>0</v>
      </c>
      <c r="Q156" s="177">
        <f>ROUND(E156*P156,2)</f>
        <v>0</v>
      </c>
      <c r="R156" s="177" t="s">
        <v>357</v>
      </c>
      <c r="S156" s="177" t="s">
        <v>160</v>
      </c>
      <c r="T156" s="178" t="s">
        <v>161</v>
      </c>
      <c r="U156" s="162">
        <v>0.94599999999999995</v>
      </c>
      <c r="V156" s="162">
        <f>ROUND(E156*U156,2)</f>
        <v>17.97</v>
      </c>
      <c r="W156" s="162"/>
      <c r="X156" s="162" t="s">
        <v>162</v>
      </c>
      <c r="Y156" s="153"/>
      <c r="Z156" s="153"/>
      <c r="AA156" s="153"/>
      <c r="AB156" s="153"/>
      <c r="AC156" s="153"/>
      <c r="AD156" s="153"/>
      <c r="AE156" s="153"/>
      <c r="AF156" s="153"/>
      <c r="AG156" s="153" t="s">
        <v>583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242" t="s">
        <v>914</v>
      </c>
      <c r="D157" s="243"/>
      <c r="E157" s="243"/>
      <c r="F157" s="243"/>
      <c r="G157" s="243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165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244"/>
      <c r="D158" s="245"/>
      <c r="E158" s="245"/>
      <c r="F158" s="245"/>
      <c r="G158" s="245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166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ht="22.5" outlineLevel="1" x14ac:dyDescent="0.2">
      <c r="A159" s="172">
        <v>36</v>
      </c>
      <c r="B159" s="173" t="s">
        <v>917</v>
      </c>
      <c r="C159" s="182" t="s">
        <v>918</v>
      </c>
      <c r="D159" s="174" t="s">
        <v>158</v>
      </c>
      <c r="E159" s="175">
        <v>13</v>
      </c>
      <c r="F159" s="176"/>
      <c r="G159" s="177">
        <f>ROUND(E159*F159,2)</f>
        <v>0</v>
      </c>
      <c r="H159" s="176"/>
      <c r="I159" s="177">
        <f>ROUND(E159*H159,2)</f>
        <v>0</v>
      </c>
      <c r="J159" s="176"/>
      <c r="K159" s="177">
        <f>ROUND(E159*J159,2)</f>
        <v>0</v>
      </c>
      <c r="L159" s="177">
        <v>21</v>
      </c>
      <c r="M159" s="177">
        <f>G159*(1+L159/100)</f>
        <v>0</v>
      </c>
      <c r="N159" s="177">
        <v>0</v>
      </c>
      <c r="O159" s="177">
        <f>ROUND(E159*N159,2)</f>
        <v>0</v>
      </c>
      <c r="P159" s="177">
        <v>0</v>
      </c>
      <c r="Q159" s="177">
        <f>ROUND(E159*P159,2)</f>
        <v>0</v>
      </c>
      <c r="R159" s="177" t="s">
        <v>357</v>
      </c>
      <c r="S159" s="177" t="s">
        <v>160</v>
      </c>
      <c r="T159" s="178" t="s">
        <v>161</v>
      </c>
      <c r="U159" s="162">
        <v>0.9</v>
      </c>
      <c r="V159" s="162">
        <f>ROUND(E159*U159,2)</f>
        <v>11.7</v>
      </c>
      <c r="W159" s="162"/>
      <c r="X159" s="162" t="s">
        <v>162</v>
      </c>
      <c r="Y159" s="153"/>
      <c r="Z159" s="153"/>
      <c r="AA159" s="153"/>
      <c r="AB159" s="153"/>
      <c r="AC159" s="153"/>
      <c r="AD159" s="153"/>
      <c r="AE159" s="153"/>
      <c r="AF159" s="153"/>
      <c r="AG159" s="153" t="s">
        <v>583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60"/>
      <c r="B160" s="161"/>
      <c r="C160" s="242" t="s">
        <v>914</v>
      </c>
      <c r="D160" s="243"/>
      <c r="E160" s="243"/>
      <c r="F160" s="243"/>
      <c r="G160" s="243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53"/>
      <c r="Z160" s="153"/>
      <c r="AA160" s="153"/>
      <c r="AB160" s="153"/>
      <c r="AC160" s="153"/>
      <c r="AD160" s="153"/>
      <c r="AE160" s="153"/>
      <c r="AF160" s="153"/>
      <c r="AG160" s="153" t="s">
        <v>165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60"/>
      <c r="B161" s="161"/>
      <c r="C161" s="244"/>
      <c r="D161" s="245"/>
      <c r="E161" s="245"/>
      <c r="F161" s="245"/>
      <c r="G161" s="245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53"/>
      <c r="Z161" s="153"/>
      <c r="AA161" s="153"/>
      <c r="AB161" s="153"/>
      <c r="AC161" s="153"/>
      <c r="AD161" s="153"/>
      <c r="AE161" s="153"/>
      <c r="AF161" s="153"/>
      <c r="AG161" s="153" t="s">
        <v>166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ht="22.5" outlineLevel="1" x14ac:dyDescent="0.2">
      <c r="A162" s="172">
        <v>37</v>
      </c>
      <c r="B162" s="173" t="s">
        <v>919</v>
      </c>
      <c r="C162" s="182" t="s">
        <v>920</v>
      </c>
      <c r="D162" s="174" t="s">
        <v>158</v>
      </c>
      <c r="E162" s="175">
        <v>13</v>
      </c>
      <c r="F162" s="176"/>
      <c r="G162" s="177">
        <f>ROUND(E162*F162,2)</f>
        <v>0</v>
      </c>
      <c r="H162" s="176"/>
      <c r="I162" s="177">
        <f>ROUND(E162*H162,2)</f>
        <v>0</v>
      </c>
      <c r="J162" s="176"/>
      <c r="K162" s="177">
        <f>ROUND(E162*J162,2)</f>
        <v>0</v>
      </c>
      <c r="L162" s="177">
        <v>21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7" t="s">
        <v>357</v>
      </c>
      <c r="S162" s="177" t="s">
        <v>160</v>
      </c>
      <c r="T162" s="178" t="s">
        <v>161</v>
      </c>
      <c r="U162" s="162">
        <v>1.752</v>
      </c>
      <c r="V162" s="162">
        <f>ROUND(E162*U162,2)</f>
        <v>22.78</v>
      </c>
      <c r="W162" s="162"/>
      <c r="X162" s="162" t="s">
        <v>162</v>
      </c>
      <c r="Y162" s="153"/>
      <c r="Z162" s="153"/>
      <c r="AA162" s="153"/>
      <c r="AB162" s="153"/>
      <c r="AC162" s="153"/>
      <c r="AD162" s="153"/>
      <c r="AE162" s="153"/>
      <c r="AF162" s="153"/>
      <c r="AG162" s="153" t="s">
        <v>583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242" t="s">
        <v>914</v>
      </c>
      <c r="D163" s="243"/>
      <c r="E163" s="243"/>
      <c r="F163" s="243"/>
      <c r="G163" s="243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165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60"/>
      <c r="B164" s="161"/>
      <c r="C164" s="244"/>
      <c r="D164" s="245"/>
      <c r="E164" s="245"/>
      <c r="F164" s="245"/>
      <c r="G164" s="245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3"/>
      <c r="Z164" s="153"/>
      <c r="AA164" s="153"/>
      <c r="AB164" s="153"/>
      <c r="AC164" s="153"/>
      <c r="AD164" s="153"/>
      <c r="AE164" s="153"/>
      <c r="AF164" s="153"/>
      <c r="AG164" s="153" t="s">
        <v>166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72">
        <v>38</v>
      </c>
      <c r="B165" s="173" t="s">
        <v>921</v>
      </c>
      <c r="C165" s="182" t="s">
        <v>922</v>
      </c>
      <c r="D165" s="174" t="s">
        <v>158</v>
      </c>
      <c r="E165" s="175">
        <v>13</v>
      </c>
      <c r="F165" s="176"/>
      <c r="G165" s="177">
        <f>ROUND(E165*F165,2)</f>
        <v>0</v>
      </c>
      <c r="H165" s="176"/>
      <c r="I165" s="177">
        <f>ROUND(E165*H165,2)</f>
        <v>0</v>
      </c>
      <c r="J165" s="176"/>
      <c r="K165" s="177">
        <f>ROUND(E165*J165,2)</f>
        <v>0</v>
      </c>
      <c r="L165" s="177">
        <v>21</v>
      </c>
      <c r="M165" s="177">
        <f>G165*(1+L165/100)</f>
        <v>0</v>
      </c>
      <c r="N165" s="177">
        <v>0</v>
      </c>
      <c r="O165" s="177">
        <f>ROUND(E165*N165,2)</f>
        <v>0</v>
      </c>
      <c r="P165" s="177">
        <v>0</v>
      </c>
      <c r="Q165" s="177">
        <f>ROUND(E165*P165,2)</f>
        <v>0</v>
      </c>
      <c r="R165" s="177" t="s">
        <v>357</v>
      </c>
      <c r="S165" s="177" t="s">
        <v>160</v>
      </c>
      <c r="T165" s="178" t="s">
        <v>161</v>
      </c>
      <c r="U165" s="162">
        <v>1.694</v>
      </c>
      <c r="V165" s="162">
        <f>ROUND(E165*U165,2)</f>
        <v>22.02</v>
      </c>
      <c r="W165" s="162"/>
      <c r="X165" s="162" t="s">
        <v>162</v>
      </c>
      <c r="Y165" s="153"/>
      <c r="Z165" s="153"/>
      <c r="AA165" s="153"/>
      <c r="AB165" s="153"/>
      <c r="AC165" s="153"/>
      <c r="AD165" s="153"/>
      <c r="AE165" s="153"/>
      <c r="AF165" s="153"/>
      <c r="AG165" s="153" t="s">
        <v>583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60"/>
      <c r="B166" s="161"/>
      <c r="C166" s="248"/>
      <c r="D166" s="249"/>
      <c r="E166" s="249"/>
      <c r="F166" s="249"/>
      <c r="G166" s="249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166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72">
        <v>39</v>
      </c>
      <c r="B167" s="173" t="s">
        <v>923</v>
      </c>
      <c r="C167" s="182" t="s">
        <v>924</v>
      </c>
      <c r="D167" s="174" t="s">
        <v>356</v>
      </c>
      <c r="E167" s="175">
        <v>101</v>
      </c>
      <c r="F167" s="176"/>
      <c r="G167" s="177">
        <f>ROUND(E167*F167,2)</f>
        <v>0</v>
      </c>
      <c r="H167" s="176"/>
      <c r="I167" s="177">
        <f>ROUND(E167*H167,2)</f>
        <v>0</v>
      </c>
      <c r="J167" s="176"/>
      <c r="K167" s="177">
        <f>ROUND(E167*J167,2)</f>
        <v>0</v>
      </c>
      <c r="L167" s="177">
        <v>21</v>
      </c>
      <c r="M167" s="177">
        <f>G167*(1+L167/100)</f>
        <v>0</v>
      </c>
      <c r="N167" s="177">
        <v>0</v>
      </c>
      <c r="O167" s="177">
        <f>ROUND(E167*N167,2)</f>
        <v>0</v>
      </c>
      <c r="P167" s="177">
        <v>0</v>
      </c>
      <c r="Q167" s="177">
        <f>ROUND(E167*P167,2)</f>
        <v>0</v>
      </c>
      <c r="R167" s="177" t="s">
        <v>357</v>
      </c>
      <c r="S167" s="177" t="s">
        <v>160</v>
      </c>
      <c r="T167" s="178" t="s">
        <v>161</v>
      </c>
      <c r="U167" s="162">
        <v>2.5999999999999999E-2</v>
      </c>
      <c r="V167" s="162">
        <f>ROUND(E167*U167,2)</f>
        <v>2.63</v>
      </c>
      <c r="W167" s="162"/>
      <c r="X167" s="162" t="s">
        <v>162</v>
      </c>
      <c r="Y167" s="153"/>
      <c r="Z167" s="153"/>
      <c r="AA167" s="153"/>
      <c r="AB167" s="153"/>
      <c r="AC167" s="153"/>
      <c r="AD167" s="153"/>
      <c r="AE167" s="153"/>
      <c r="AF167" s="153"/>
      <c r="AG167" s="153" t="s">
        <v>163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183" t="s">
        <v>901</v>
      </c>
      <c r="D168" s="163"/>
      <c r="E168" s="164">
        <v>101</v>
      </c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178</v>
      </c>
      <c r="AH168" s="153">
        <v>5</v>
      </c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60"/>
      <c r="B169" s="161"/>
      <c r="C169" s="244"/>
      <c r="D169" s="245"/>
      <c r="E169" s="245"/>
      <c r="F169" s="245"/>
      <c r="G169" s="245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166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72">
        <v>40</v>
      </c>
      <c r="B170" s="173" t="s">
        <v>621</v>
      </c>
      <c r="C170" s="182" t="s">
        <v>622</v>
      </c>
      <c r="D170" s="174" t="s">
        <v>356</v>
      </c>
      <c r="E170" s="175">
        <v>101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7">
        <v>8.0000000000000007E-5</v>
      </c>
      <c r="O170" s="177">
        <f>ROUND(E170*N170,2)</f>
        <v>0.01</v>
      </c>
      <c r="P170" s="177">
        <v>0</v>
      </c>
      <c r="Q170" s="177">
        <f>ROUND(E170*P170,2)</f>
        <v>0</v>
      </c>
      <c r="R170" s="177" t="s">
        <v>357</v>
      </c>
      <c r="S170" s="177" t="s">
        <v>160</v>
      </c>
      <c r="T170" s="178" t="s">
        <v>161</v>
      </c>
      <c r="U170" s="162">
        <v>3.4000000000000002E-2</v>
      </c>
      <c r="V170" s="162">
        <f>ROUND(E170*U170,2)</f>
        <v>3.43</v>
      </c>
      <c r="W170" s="162"/>
      <c r="X170" s="162" t="s">
        <v>162</v>
      </c>
      <c r="Y170" s="153"/>
      <c r="Z170" s="153"/>
      <c r="AA170" s="153"/>
      <c r="AB170" s="153"/>
      <c r="AC170" s="153"/>
      <c r="AD170" s="153"/>
      <c r="AE170" s="153"/>
      <c r="AF170" s="153"/>
      <c r="AG170" s="153" t="s">
        <v>163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183" t="s">
        <v>901</v>
      </c>
      <c r="D171" s="163"/>
      <c r="E171" s="164">
        <v>101</v>
      </c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178</v>
      </c>
      <c r="AH171" s="153">
        <v>5</v>
      </c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60"/>
      <c r="B172" s="161"/>
      <c r="C172" s="244"/>
      <c r="D172" s="245"/>
      <c r="E172" s="245"/>
      <c r="F172" s="245"/>
      <c r="G172" s="245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166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ht="22.5" outlineLevel="1" x14ac:dyDescent="0.2">
      <c r="A173" s="172">
        <v>41</v>
      </c>
      <c r="B173" s="173" t="s">
        <v>925</v>
      </c>
      <c r="C173" s="182" t="s">
        <v>926</v>
      </c>
      <c r="D173" s="174" t="s">
        <v>927</v>
      </c>
      <c r="E173" s="175">
        <v>1</v>
      </c>
      <c r="F173" s="176"/>
      <c r="G173" s="177">
        <f>ROUND(E173*F173,2)</f>
        <v>0</v>
      </c>
      <c r="H173" s="176"/>
      <c r="I173" s="177">
        <f>ROUND(E173*H173,2)</f>
        <v>0</v>
      </c>
      <c r="J173" s="176"/>
      <c r="K173" s="177">
        <f>ROUND(E173*J173,2)</f>
        <v>0</v>
      </c>
      <c r="L173" s="177">
        <v>21</v>
      </c>
      <c r="M173" s="177">
        <f>G173*(1+L173/100)</f>
        <v>0</v>
      </c>
      <c r="N173" s="177">
        <v>0.11799999999999999</v>
      </c>
      <c r="O173" s="177">
        <f>ROUND(E173*N173,2)</f>
        <v>0.12</v>
      </c>
      <c r="P173" s="177">
        <v>0</v>
      </c>
      <c r="Q173" s="177">
        <f>ROUND(E173*P173,2)</f>
        <v>0</v>
      </c>
      <c r="R173" s="177"/>
      <c r="S173" s="177" t="s">
        <v>235</v>
      </c>
      <c r="T173" s="178" t="s">
        <v>236</v>
      </c>
      <c r="U173" s="162">
        <v>0</v>
      </c>
      <c r="V173" s="162">
        <f>ROUND(E173*U173,2)</f>
        <v>0</v>
      </c>
      <c r="W173" s="162"/>
      <c r="X173" s="162" t="s">
        <v>162</v>
      </c>
      <c r="Y173" s="153"/>
      <c r="Z173" s="153"/>
      <c r="AA173" s="153"/>
      <c r="AB173" s="153"/>
      <c r="AC173" s="153"/>
      <c r="AD173" s="153"/>
      <c r="AE173" s="153"/>
      <c r="AF173" s="153"/>
      <c r="AG173" s="153" t="s">
        <v>163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250" t="s">
        <v>928</v>
      </c>
      <c r="D174" s="251"/>
      <c r="E174" s="251"/>
      <c r="F174" s="251"/>
      <c r="G174" s="251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173</v>
      </c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60"/>
      <c r="B175" s="161"/>
      <c r="C175" s="244"/>
      <c r="D175" s="245"/>
      <c r="E175" s="245"/>
      <c r="F175" s="245"/>
      <c r="G175" s="245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166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72">
        <v>42</v>
      </c>
      <c r="B176" s="173" t="s">
        <v>929</v>
      </c>
      <c r="C176" s="182" t="s">
        <v>930</v>
      </c>
      <c r="D176" s="174" t="s">
        <v>244</v>
      </c>
      <c r="E176" s="175">
        <v>1</v>
      </c>
      <c r="F176" s="176"/>
      <c r="G176" s="177">
        <f>ROUND(E176*F176,2)</f>
        <v>0</v>
      </c>
      <c r="H176" s="176"/>
      <c r="I176" s="177">
        <f>ROUND(E176*H176,2)</f>
        <v>0</v>
      </c>
      <c r="J176" s="176"/>
      <c r="K176" s="177">
        <f>ROUND(E176*J176,2)</f>
        <v>0</v>
      </c>
      <c r="L176" s="177">
        <v>21</v>
      </c>
      <c r="M176" s="177">
        <f>G176*(1+L176/100)</f>
        <v>0</v>
      </c>
      <c r="N176" s="177">
        <v>0</v>
      </c>
      <c r="O176" s="177">
        <f>ROUND(E176*N176,2)</f>
        <v>0</v>
      </c>
      <c r="P176" s="177">
        <v>0</v>
      </c>
      <c r="Q176" s="177">
        <f>ROUND(E176*P176,2)</f>
        <v>0</v>
      </c>
      <c r="R176" s="177"/>
      <c r="S176" s="177" t="s">
        <v>235</v>
      </c>
      <c r="T176" s="178" t="s">
        <v>236</v>
      </c>
      <c r="U176" s="162">
        <v>0</v>
      </c>
      <c r="V176" s="162">
        <f>ROUND(E176*U176,2)</f>
        <v>0</v>
      </c>
      <c r="W176" s="162"/>
      <c r="X176" s="162" t="s">
        <v>162</v>
      </c>
      <c r="Y176" s="153"/>
      <c r="Z176" s="153"/>
      <c r="AA176" s="153"/>
      <c r="AB176" s="153"/>
      <c r="AC176" s="153"/>
      <c r="AD176" s="153"/>
      <c r="AE176" s="153"/>
      <c r="AF176" s="153"/>
      <c r="AG176" s="153" t="s">
        <v>163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60"/>
      <c r="B177" s="161"/>
      <c r="C177" s="248"/>
      <c r="D177" s="249"/>
      <c r="E177" s="249"/>
      <c r="F177" s="249"/>
      <c r="G177" s="249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53"/>
      <c r="Z177" s="153"/>
      <c r="AA177" s="153"/>
      <c r="AB177" s="153"/>
      <c r="AC177" s="153"/>
      <c r="AD177" s="153"/>
      <c r="AE177" s="153"/>
      <c r="AF177" s="153"/>
      <c r="AG177" s="153" t="s">
        <v>166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72">
        <v>43</v>
      </c>
      <c r="B178" s="173" t="s">
        <v>642</v>
      </c>
      <c r="C178" s="182" t="s">
        <v>643</v>
      </c>
      <c r="D178" s="174" t="s">
        <v>644</v>
      </c>
      <c r="E178" s="175">
        <v>101</v>
      </c>
      <c r="F178" s="176"/>
      <c r="G178" s="177">
        <f>ROUND(E178*F178,2)</f>
        <v>0</v>
      </c>
      <c r="H178" s="176"/>
      <c r="I178" s="177">
        <f>ROUND(E178*H178,2)</f>
        <v>0</v>
      </c>
      <c r="J178" s="176"/>
      <c r="K178" s="177">
        <f>ROUND(E178*J178,2)</f>
        <v>0</v>
      </c>
      <c r="L178" s="177">
        <v>21</v>
      </c>
      <c r="M178" s="177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7"/>
      <c r="S178" s="177" t="s">
        <v>235</v>
      </c>
      <c r="T178" s="178" t="s">
        <v>236</v>
      </c>
      <c r="U178" s="162">
        <v>0</v>
      </c>
      <c r="V178" s="162">
        <f>ROUND(E178*U178,2)</f>
        <v>0</v>
      </c>
      <c r="W178" s="162"/>
      <c r="X178" s="162" t="s">
        <v>162</v>
      </c>
      <c r="Y178" s="153"/>
      <c r="Z178" s="153"/>
      <c r="AA178" s="153"/>
      <c r="AB178" s="153"/>
      <c r="AC178" s="153"/>
      <c r="AD178" s="153"/>
      <c r="AE178" s="153"/>
      <c r="AF178" s="153"/>
      <c r="AG178" s="153" t="s">
        <v>163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60"/>
      <c r="B179" s="161"/>
      <c r="C179" s="183" t="s">
        <v>931</v>
      </c>
      <c r="D179" s="163"/>
      <c r="E179" s="164">
        <v>101</v>
      </c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178</v>
      </c>
      <c r="AH179" s="153">
        <v>5</v>
      </c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60"/>
      <c r="B180" s="161"/>
      <c r="C180" s="244"/>
      <c r="D180" s="245"/>
      <c r="E180" s="245"/>
      <c r="F180" s="245"/>
      <c r="G180" s="245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166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72">
        <v>44</v>
      </c>
      <c r="B181" s="173" t="s">
        <v>646</v>
      </c>
      <c r="C181" s="182" t="s">
        <v>647</v>
      </c>
      <c r="D181" s="174" t="s">
        <v>244</v>
      </c>
      <c r="E181" s="175">
        <v>1</v>
      </c>
      <c r="F181" s="176"/>
      <c r="G181" s="177">
        <f>ROUND(E181*F181,2)</f>
        <v>0</v>
      </c>
      <c r="H181" s="176"/>
      <c r="I181" s="177">
        <f>ROUND(E181*H181,2)</f>
        <v>0</v>
      </c>
      <c r="J181" s="176"/>
      <c r="K181" s="177">
        <f>ROUND(E181*J181,2)</f>
        <v>0</v>
      </c>
      <c r="L181" s="177">
        <v>21</v>
      </c>
      <c r="M181" s="177">
        <f>G181*(1+L181/100)</f>
        <v>0</v>
      </c>
      <c r="N181" s="177">
        <v>0</v>
      </c>
      <c r="O181" s="177">
        <f>ROUND(E181*N181,2)</f>
        <v>0</v>
      </c>
      <c r="P181" s="177">
        <v>0</v>
      </c>
      <c r="Q181" s="177">
        <f>ROUND(E181*P181,2)</f>
        <v>0</v>
      </c>
      <c r="R181" s="177"/>
      <c r="S181" s="177" t="s">
        <v>235</v>
      </c>
      <c r="T181" s="178" t="s">
        <v>236</v>
      </c>
      <c r="U181" s="162">
        <v>0</v>
      </c>
      <c r="V181" s="162">
        <f>ROUND(E181*U181,2)</f>
        <v>0</v>
      </c>
      <c r="W181" s="162"/>
      <c r="X181" s="162" t="s">
        <v>162</v>
      </c>
      <c r="Y181" s="153"/>
      <c r="Z181" s="153"/>
      <c r="AA181" s="153"/>
      <c r="AB181" s="153"/>
      <c r="AC181" s="153"/>
      <c r="AD181" s="153"/>
      <c r="AE181" s="153"/>
      <c r="AF181" s="153"/>
      <c r="AG181" s="153" t="s">
        <v>163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60"/>
      <c r="B182" s="161"/>
      <c r="C182" s="248"/>
      <c r="D182" s="249"/>
      <c r="E182" s="249"/>
      <c r="F182" s="249"/>
      <c r="G182" s="249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53"/>
      <c r="Z182" s="153"/>
      <c r="AA182" s="153"/>
      <c r="AB182" s="153"/>
      <c r="AC182" s="153"/>
      <c r="AD182" s="153"/>
      <c r="AE182" s="153"/>
      <c r="AF182" s="153"/>
      <c r="AG182" s="153" t="s">
        <v>166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ht="22.5" outlineLevel="1" x14ac:dyDescent="0.2">
      <c r="A183" s="172">
        <v>45</v>
      </c>
      <c r="B183" s="173" t="s">
        <v>932</v>
      </c>
      <c r="C183" s="182" t="s">
        <v>933</v>
      </c>
      <c r="D183" s="174" t="s">
        <v>356</v>
      </c>
      <c r="E183" s="175">
        <v>111.1</v>
      </c>
      <c r="F183" s="176"/>
      <c r="G183" s="177">
        <f>ROUND(E183*F183,2)</f>
        <v>0</v>
      </c>
      <c r="H183" s="176"/>
      <c r="I183" s="177">
        <f>ROUND(E183*H183,2)</f>
        <v>0</v>
      </c>
      <c r="J183" s="176"/>
      <c r="K183" s="177">
        <f>ROUND(E183*J183,2)</f>
        <v>0</v>
      </c>
      <c r="L183" s="177">
        <v>21</v>
      </c>
      <c r="M183" s="177">
        <f>G183*(1+L183/100)</f>
        <v>0</v>
      </c>
      <c r="N183" s="177">
        <v>2.6800000000000001E-3</v>
      </c>
      <c r="O183" s="177">
        <f>ROUND(E183*N183,2)</f>
        <v>0.3</v>
      </c>
      <c r="P183" s="177">
        <v>0</v>
      </c>
      <c r="Q183" s="177">
        <f>ROUND(E183*P183,2)</f>
        <v>0</v>
      </c>
      <c r="R183" s="177" t="s">
        <v>331</v>
      </c>
      <c r="S183" s="177" t="s">
        <v>160</v>
      </c>
      <c r="T183" s="178" t="s">
        <v>161</v>
      </c>
      <c r="U183" s="162">
        <v>0</v>
      </c>
      <c r="V183" s="162">
        <f>ROUND(E183*U183,2)</f>
        <v>0</v>
      </c>
      <c r="W183" s="162"/>
      <c r="X183" s="162" t="s">
        <v>332</v>
      </c>
      <c r="Y183" s="153"/>
      <c r="Z183" s="153"/>
      <c r="AA183" s="153"/>
      <c r="AB183" s="153"/>
      <c r="AC183" s="153"/>
      <c r="AD183" s="153"/>
      <c r="AE183" s="153"/>
      <c r="AF183" s="153"/>
      <c r="AG183" s="153" t="s">
        <v>333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183" t="s">
        <v>934</v>
      </c>
      <c r="D184" s="163"/>
      <c r="E184" s="164">
        <v>111.1</v>
      </c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178</v>
      </c>
      <c r="AH184" s="153">
        <v>5</v>
      </c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60"/>
      <c r="B185" s="161"/>
      <c r="C185" s="244"/>
      <c r="D185" s="245"/>
      <c r="E185" s="245"/>
      <c r="F185" s="245"/>
      <c r="G185" s="245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166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ht="22.5" outlineLevel="1" x14ac:dyDescent="0.2">
      <c r="A186" s="172">
        <v>46</v>
      </c>
      <c r="B186" s="173" t="s">
        <v>935</v>
      </c>
      <c r="C186" s="182" t="s">
        <v>936</v>
      </c>
      <c r="D186" s="174" t="s">
        <v>158</v>
      </c>
      <c r="E186" s="175">
        <v>81.216669999999993</v>
      </c>
      <c r="F186" s="176"/>
      <c r="G186" s="177">
        <f>ROUND(E186*F186,2)</f>
        <v>0</v>
      </c>
      <c r="H186" s="176"/>
      <c r="I186" s="177">
        <f>ROUND(E186*H186,2)</f>
        <v>0</v>
      </c>
      <c r="J186" s="176"/>
      <c r="K186" s="177">
        <f>ROUND(E186*J186,2)</f>
        <v>0</v>
      </c>
      <c r="L186" s="177">
        <v>21</v>
      </c>
      <c r="M186" s="177">
        <f>G186*(1+L186/100)</f>
        <v>0</v>
      </c>
      <c r="N186" s="177">
        <v>4.8000000000000001E-2</v>
      </c>
      <c r="O186" s="177">
        <f>ROUND(E186*N186,2)</f>
        <v>3.9</v>
      </c>
      <c r="P186" s="177">
        <v>0</v>
      </c>
      <c r="Q186" s="177">
        <f>ROUND(E186*P186,2)</f>
        <v>0</v>
      </c>
      <c r="R186" s="177" t="s">
        <v>331</v>
      </c>
      <c r="S186" s="177" t="s">
        <v>160</v>
      </c>
      <c r="T186" s="178" t="s">
        <v>161</v>
      </c>
      <c r="U186" s="162">
        <v>0</v>
      </c>
      <c r="V186" s="162">
        <f>ROUND(E186*U186,2)</f>
        <v>0</v>
      </c>
      <c r="W186" s="162"/>
      <c r="X186" s="162" t="s">
        <v>332</v>
      </c>
      <c r="Y186" s="153"/>
      <c r="Z186" s="153"/>
      <c r="AA186" s="153"/>
      <c r="AB186" s="153"/>
      <c r="AC186" s="153"/>
      <c r="AD186" s="153"/>
      <c r="AE186" s="153"/>
      <c r="AF186" s="153"/>
      <c r="AG186" s="153" t="s">
        <v>838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60"/>
      <c r="B187" s="161"/>
      <c r="C187" s="183" t="s">
        <v>937</v>
      </c>
      <c r="D187" s="163"/>
      <c r="E187" s="164">
        <v>81.216669999999993</v>
      </c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178</v>
      </c>
      <c r="AH187" s="153">
        <v>0</v>
      </c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60"/>
      <c r="B188" s="161"/>
      <c r="C188" s="244"/>
      <c r="D188" s="245"/>
      <c r="E188" s="245"/>
      <c r="F188" s="245"/>
      <c r="G188" s="245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166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22.5" outlineLevel="1" x14ac:dyDescent="0.2">
      <c r="A189" s="172">
        <v>47</v>
      </c>
      <c r="B189" s="173" t="s">
        <v>938</v>
      </c>
      <c r="C189" s="182" t="s">
        <v>939</v>
      </c>
      <c r="D189" s="174" t="s">
        <v>158</v>
      </c>
      <c r="E189" s="175">
        <v>21</v>
      </c>
      <c r="F189" s="176"/>
      <c r="G189" s="177">
        <f>ROUND(E189*F189,2)</f>
        <v>0</v>
      </c>
      <c r="H189" s="176"/>
      <c r="I189" s="177">
        <f>ROUND(E189*H189,2)</f>
        <v>0</v>
      </c>
      <c r="J189" s="176"/>
      <c r="K189" s="177">
        <f>ROUND(E189*J189,2)</f>
        <v>0</v>
      </c>
      <c r="L189" s="177">
        <v>21</v>
      </c>
      <c r="M189" s="177">
        <f>G189*(1+L189/100)</f>
        <v>0</v>
      </c>
      <c r="N189" s="177">
        <v>3.6700000000000001E-3</v>
      </c>
      <c r="O189" s="177">
        <f>ROUND(E189*N189,2)</f>
        <v>0.08</v>
      </c>
      <c r="P189" s="177">
        <v>0</v>
      </c>
      <c r="Q189" s="177">
        <f>ROUND(E189*P189,2)</f>
        <v>0</v>
      </c>
      <c r="R189" s="177" t="s">
        <v>331</v>
      </c>
      <c r="S189" s="177" t="s">
        <v>160</v>
      </c>
      <c r="T189" s="178" t="s">
        <v>161</v>
      </c>
      <c r="U189" s="162">
        <v>0</v>
      </c>
      <c r="V189" s="162">
        <f>ROUND(E189*U189,2)</f>
        <v>0</v>
      </c>
      <c r="W189" s="162"/>
      <c r="X189" s="162" t="s">
        <v>332</v>
      </c>
      <c r="Y189" s="153"/>
      <c r="Z189" s="153"/>
      <c r="AA189" s="153"/>
      <c r="AB189" s="153"/>
      <c r="AC189" s="153"/>
      <c r="AD189" s="153"/>
      <c r="AE189" s="153"/>
      <c r="AF189" s="153"/>
      <c r="AG189" s="153" t="s">
        <v>838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60"/>
      <c r="B190" s="161"/>
      <c r="C190" s="183" t="s">
        <v>940</v>
      </c>
      <c r="D190" s="163"/>
      <c r="E190" s="164">
        <v>21</v>
      </c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53"/>
      <c r="Z190" s="153"/>
      <c r="AA190" s="153"/>
      <c r="AB190" s="153"/>
      <c r="AC190" s="153"/>
      <c r="AD190" s="153"/>
      <c r="AE190" s="153"/>
      <c r="AF190" s="153"/>
      <c r="AG190" s="153" t="s">
        <v>178</v>
      </c>
      <c r="AH190" s="153">
        <v>5</v>
      </c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60"/>
      <c r="B191" s="161"/>
      <c r="C191" s="244"/>
      <c r="D191" s="245"/>
      <c r="E191" s="245"/>
      <c r="F191" s="245"/>
      <c r="G191" s="245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166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72">
        <v>48</v>
      </c>
      <c r="B192" s="173" t="s">
        <v>941</v>
      </c>
      <c r="C192" s="182" t="s">
        <v>942</v>
      </c>
      <c r="D192" s="174" t="s">
        <v>158</v>
      </c>
      <c r="E192" s="175">
        <v>13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0.16500000000000001</v>
      </c>
      <c r="O192" s="177">
        <f>ROUND(E192*N192,2)</f>
        <v>2.15</v>
      </c>
      <c r="P192" s="177">
        <v>0</v>
      </c>
      <c r="Q192" s="177">
        <f>ROUND(E192*P192,2)</f>
        <v>0</v>
      </c>
      <c r="R192" s="177"/>
      <c r="S192" s="177" t="s">
        <v>235</v>
      </c>
      <c r="T192" s="178" t="s">
        <v>161</v>
      </c>
      <c r="U192" s="162">
        <v>0</v>
      </c>
      <c r="V192" s="162">
        <f>ROUND(E192*U192,2)</f>
        <v>0</v>
      </c>
      <c r="W192" s="162"/>
      <c r="X192" s="162" t="s">
        <v>332</v>
      </c>
      <c r="Y192" s="153"/>
      <c r="Z192" s="153"/>
      <c r="AA192" s="153"/>
      <c r="AB192" s="153"/>
      <c r="AC192" s="153"/>
      <c r="AD192" s="153"/>
      <c r="AE192" s="153"/>
      <c r="AF192" s="153"/>
      <c r="AG192" s="153" t="s">
        <v>838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60"/>
      <c r="B193" s="161"/>
      <c r="C193" s="248"/>
      <c r="D193" s="249"/>
      <c r="E193" s="249"/>
      <c r="F193" s="249"/>
      <c r="G193" s="249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53"/>
      <c r="Z193" s="153"/>
      <c r="AA193" s="153"/>
      <c r="AB193" s="153"/>
      <c r="AC193" s="153"/>
      <c r="AD193" s="153"/>
      <c r="AE193" s="153"/>
      <c r="AF193" s="153"/>
      <c r="AG193" s="153" t="s">
        <v>166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ht="22.5" outlineLevel="1" x14ac:dyDescent="0.2">
      <c r="A194" s="172">
        <v>49</v>
      </c>
      <c r="B194" s="173" t="s">
        <v>943</v>
      </c>
      <c r="C194" s="182" t="s">
        <v>944</v>
      </c>
      <c r="D194" s="174" t="s">
        <v>158</v>
      </c>
      <c r="E194" s="175">
        <v>2</v>
      </c>
      <c r="F194" s="176"/>
      <c r="G194" s="177">
        <f>ROUND(E194*F194,2)</f>
        <v>0</v>
      </c>
      <c r="H194" s="176"/>
      <c r="I194" s="177">
        <f>ROUND(E194*H194,2)</f>
        <v>0</v>
      </c>
      <c r="J194" s="176"/>
      <c r="K194" s="177">
        <f>ROUND(E194*J194,2)</f>
        <v>0</v>
      </c>
      <c r="L194" s="177">
        <v>21</v>
      </c>
      <c r="M194" s="177">
        <f>G194*(1+L194/100)</f>
        <v>0</v>
      </c>
      <c r="N194" s="177">
        <v>0</v>
      </c>
      <c r="O194" s="177">
        <f>ROUND(E194*N194,2)</f>
        <v>0</v>
      </c>
      <c r="P194" s="177">
        <v>0</v>
      </c>
      <c r="Q194" s="177">
        <f>ROUND(E194*P194,2)</f>
        <v>0</v>
      </c>
      <c r="R194" s="177"/>
      <c r="S194" s="177" t="s">
        <v>235</v>
      </c>
      <c r="T194" s="178" t="s">
        <v>236</v>
      </c>
      <c r="U194" s="162">
        <v>0</v>
      </c>
      <c r="V194" s="162">
        <f>ROUND(E194*U194,2)</f>
        <v>0</v>
      </c>
      <c r="W194" s="162"/>
      <c r="X194" s="162" t="s">
        <v>332</v>
      </c>
      <c r="Y194" s="153"/>
      <c r="Z194" s="153"/>
      <c r="AA194" s="153"/>
      <c r="AB194" s="153"/>
      <c r="AC194" s="153"/>
      <c r="AD194" s="153"/>
      <c r="AE194" s="153"/>
      <c r="AF194" s="153"/>
      <c r="AG194" s="153" t="s">
        <v>838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60"/>
      <c r="B195" s="161"/>
      <c r="C195" s="248"/>
      <c r="D195" s="249"/>
      <c r="E195" s="249"/>
      <c r="F195" s="249"/>
      <c r="G195" s="249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166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ht="22.5" outlineLevel="1" x14ac:dyDescent="0.2">
      <c r="A196" s="172">
        <v>50</v>
      </c>
      <c r="B196" s="173" t="s">
        <v>945</v>
      </c>
      <c r="C196" s="182" t="s">
        <v>946</v>
      </c>
      <c r="D196" s="174" t="s">
        <v>158</v>
      </c>
      <c r="E196" s="175">
        <v>2</v>
      </c>
      <c r="F196" s="176"/>
      <c r="G196" s="177">
        <f>ROUND(E196*F196,2)</f>
        <v>0</v>
      </c>
      <c r="H196" s="176"/>
      <c r="I196" s="177">
        <f>ROUND(E196*H196,2)</f>
        <v>0</v>
      </c>
      <c r="J196" s="176"/>
      <c r="K196" s="177">
        <f>ROUND(E196*J196,2)</f>
        <v>0</v>
      </c>
      <c r="L196" s="177">
        <v>21</v>
      </c>
      <c r="M196" s="177">
        <f>G196*(1+L196/100)</f>
        <v>0</v>
      </c>
      <c r="N196" s="177">
        <v>0</v>
      </c>
      <c r="O196" s="177">
        <f>ROUND(E196*N196,2)</f>
        <v>0</v>
      </c>
      <c r="P196" s="177">
        <v>0</v>
      </c>
      <c r="Q196" s="177">
        <f>ROUND(E196*P196,2)</f>
        <v>0</v>
      </c>
      <c r="R196" s="177" t="s">
        <v>331</v>
      </c>
      <c r="S196" s="177" t="s">
        <v>160</v>
      </c>
      <c r="T196" s="178" t="s">
        <v>236</v>
      </c>
      <c r="U196" s="162">
        <v>0</v>
      </c>
      <c r="V196" s="162">
        <f>ROUND(E196*U196,2)</f>
        <v>0</v>
      </c>
      <c r="W196" s="162"/>
      <c r="X196" s="162" t="s">
        <v>332</v>
      </c>
      <c r="Y196" s="153"/>
      <c r="Z196" s="153"/>
      <c r="AA196" s="153"/>
      <c r="AB196" s="153"/>
      <c r="AC196" s="153"/>
      <c r="AD196" s="153"/>
      <c r="AE196" s="153"/>
      <c r="AF196" s="153"/>
      <c r="AG196" s="153" t="s">
        <v>838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60"/>
      <c r="B197" s="161"/>
      <c r="C197" s="248"/>
      <c r="D197" s="249"/>
      <c r="E197" s="249"/>
      <c r="F197" s="249"/>
      <c r="G197" s="249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53"/>
      <c r="Z197" s="153"/>
      <c r="AA197" s="153"/>
      <c r="AB197" s="153"/>
      <c r="AC197" s="153"/>
      <c r="AD197" s="153"/>
      <c r="AE197" s="153"/>
      <c r="AF197" s="153"/>
      <c r="AG197" s="153" t="s">
        <v>166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ht="22.5" outlineLevel="1" x14ac:dyDescent="0.2">
      <c r="A198" s="172">
        <v>51</v>
      </c>
      <c r="B198" s="173" t="s">
        <v>947</v>
      </c>
      <c r="C198" s="182" t="s">
        <v>948</v>
      </c>
      <c r="D198" s="174" t="s">
        <v>158</v>
      </c>
      <c r="E198" s="175">
        <v>1</v>
      </c>
      <c r="F198" s="176"/>
      <c r="G198" s="177">
        <f>ROUND(E198*F198,2)</f>
        <v>0</v>
      </c>
      <c r="H198" s="176"/>
      <c r="I198" s="177">
        <f>ROUND(E198*H198,2)</f>
        <v>0</v>
      </c>
      <c r="J198" s="176"/>
      <c r="K198" s="177">
        <f>ROUND(E198*J198,2)</f>
        <v>0</v>
      </c>
      <c r="L198" s="177">
        <v>21</v>
      </c>
      <c r="M198" s="177">
        <f>G198*(1+L198/100)</f>
        <v>0</v>
      </c>
      <c r="N198" s="177">
        <v>0</v>
      </c>
      <c r="O198" s="177">
        <f>ROUND(E198*N198,2)</f>
        <v>0</v>
      </c>
      <c r="P198" s="177">
        <v>0</v>
      </c>
      <c r="Q198" s="177">
        <f>ROUND(E198*P198,2)</f>
        <v>0</v>
      </c>
      <c r="R198" s="177" t="s">
        <v>331</v>
      </c>
      <c r="S198" s="177" t="s">
        <v>160</v>
      </c>
      <c r="T198" s="178" t="s">
        <v>236</v>
      </c>
      <c r="U198" s="162">
        <v>0</v>
      </c>
      <c r="V198" s="162">
        <f>ROUND(E198*U198,2)</f>
        <v>0</v>
      </c>
      <c r="W198" s="162"/>
      <c r="X198" s="162" t="s">
        <v>332</v>
      </c>
      <c r="Y198" s="153"/>
      <c r="Z198" s="153"/>
      <c r="AA198" s="153"/>
      <c r="AB198" s="153"/>
      <c r="AC198" s="153"/>
      <c r="AD198" s="153"/>
      <c r="AE198" s="153"/>
      <c r="AF198" s="153"/>
      <c r="AG198" s="153" t="s">
        <v>838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60"/>
      <c r="B199" s="161"/>
      <c r="C199" s="248"/>
      <c r="D199" s="249"/>
      <c r="E199" s="249"/>
      <c r="F199" s="249"/>
      <c r="G199" s="249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53"/>
      <c r="Z199" s="153"/>
      <c r="AA199" s="153"/>
      <c r="AB199" s="153"/>
      <c r="AC199" s="153"/>
      <c r="AD199" s="153"/>
      <c r="AE199" s="153"/>
      <c r="AF199" s="153"/>
      <c r="AG199" s="153" t="s">
        <v>166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ht="22.5" outlineLevel="1" x14ac:dyDescent="0.2">
      <c r="A200" s="172">
        <v>52</v>
      </c>
      <c r="B200" s="173" t="s">
        <v>949</v>
      </c>
      <c r="C200" s="182" t="s">
        <v>950</v>
      </c>
      <c r="D200" s="174" t="s">
        <v>158</v>
      </c>
      <c r="E200" s="175">
        <v>2</v>
      </c>
      <c r="F200" s="176"/>
      <c r="G200" s="177">
        <f>ROUND(E200*F200,2)</f>
        <v>0</v>
      </c>
      <c r="H200" s="176"/>
      <c r="I200" s="177">
        <f>ROUND(E200*H200,2)</f>
        <v>0</v>
      </c>
      <c r="J200" s="176"/>
      <c r="K200" s="177">
        <f>ROUND(E200*J200,2)</f>
        <v>0</v>
      </c>
      <c r="L200" s="177">
        <v>21</v>
      </c>
      <c r="M200" s="177">
        <f>G200*(1+L200/100)</f>
        <v>0</v>
      </c>
      <c r="N200" s="177">
        <v>0</v>
      </c>
      <c r="O200" s="177">
        <f>ROUND(E200*N200,2)</f>
        <v>0</v>
      </c>
      <c r="P200" s="177">
        <v>0</v>
      </c>
      <c r="Q200" s="177">
        <f>ROUND(E200*P200,2)</f>
        <v>0</v>
      </c>
      <c r="R200" s="177" t="s">
        <v>331</v>
      </c>
      <c r="S200" s="177" t="s">
        <v>160</v>
      </c>
      <c r="T200" s="178" t="s">
        <v>236</v>
      </c>
      <c r="U200" s="162">
        <v>0</v>
      </c>
      <c r="V200" s="162">
        <f>ROUND(E200*U200,2)</f>
        <v>0</v>
      </c>
      <c r="W200" s="162"/>
      <c r="X200" s="162" t="s">
        <v>332</v>
      </c>
      <c r="Y200" s="153"/>
      <c r="Z200" s="153"/>
      <c r="AA200" s="153"/>
      <c r="AB200" s="153"/>
      <c r="AC200" s="153"/>
      <c r="AD200" s="153"/>
      <c r="AE200" s="153"/>
      <c r="AF200" s="153"/>
      <c r="AG200" s="153" t="s">
        <v>838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60"/>
      <c r="B201" s="161"/>
      <c r="C201" s="248"/>
      <c r="D201" s="249"/>
      <c r="E201" s="249"/>
      <c r="F201" s="249"/>
      <c r="G201" s="249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53"/>
      <c r="Z201" s="153"/>
      <c r="AA201" s="153"/>
      <c r="AB201" s="153"/>
      <c r="AC201" s="153"/>
      <c r="AD201" s="153"/>
      <c r="AE201" s="153"/>
      <c r="AF201" s="153"/>
      <c r="AG201" s="153" t="s">
        <v>166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ht="22.5" outlineLevel="1" x14ac:dyDescent="0.2">
      <c r="A202" s="172">
        <v>53</v>
      </c>
      <c r="B202" s="173" t="s">
        <v>951</v>
      </c>
      <c r="C202" s="182" t="s">
        <v>952</v>
      </c>
      <c r="D202" s="174" t="s">
        <v>158</v>
      </c>
      <c r="E202" s="175">
        <v>8</v>
      </c>
      <c r="F202" s="176"/>
      <c r="G202" s="177">
        <f>ROUND(E202*F202,2)</f>
        <v>0</v>
      </c>
      <c r="H202" s="176"/>
      <c r="I202" s="177">
        <f>ROUND(E202*H202,2)</f>
        <v>0</v>
      </c>
      <c r="J202" s="176"/>
      <c r="K202" s="177">
        <f>ROUND(E202*J202,2)</f>
        <v>0</v>
      </c>
      <c r="L202" s="177">
        <v>21</v>
      </c>
      <c r="M202" s="177">
        <f>G202*(1+L202/100)</f>
        <v>0</v>
      </c>
      <c r="N202" s="177">
        <v>0</v>
      </c>
      <c r="O202" s="177">
        <f>ROUND(E202*N202,2)</f>
        <v>0</v>
      </c>
      <c r="P202" s="177">
        <v>0</v>
      </c>
      <c r="Q202" s="177">
        <f>ROUND(E202*P202,2)</f>
        <v>0</v>
      </c>
      <c r="R202" s="177"/>
      <c r="S202" s="177" t="s">
        <v>235</v>
      </c>
      <c r="T202" s="178" t="s">
        <v>236</v>
      </c>
      <c r="U202" s="162">
        <v>0</v>
      </c>
      <c r="V202" s="162">
        <f>ROUND(E202*U202,2)</f>
        <v>0</v>
      </c>
      <c r="W202" s="162"/>
      <c r="X202" s="162" t="s">
        <v>332</v>
      </c>
      <c r="Y202" s="153"/>
      <c r="Z202" s="153"/>
      <c r="AA202" s="153"/>
      <c r="AB202" s="153"/>
      <c r="AC202" s="153"/>
      <c r="AD202" s="153"/>
      <c r="AE202" s="153"/>
      <c r="AF202" s="153"/>
      <c r="AG202" s="153" t="s">
        <v>838</v>
      </c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60"/>
      <c r="B203" s="161"/>
      <c r="C203" s="248"/>
      <c r="D203" s="249"/>
      <c r="E203" s="249"/>
      <c r="F203" s="249"/>
      <c r="G203" s="249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53"/>
      <c r="Z203" s="153"/>
      <c r="AA203" s="153"/>
      <c r="AB203" s="153"/>
      <c r="AC203" s="153"/>
      <c r="AD203" s="153"/>
      <c r="AE203" s="153"/>
      <c r="AF203" s="153"/>
      <c r="AG203" s="153" t="s">
        <v>166</v>
      </c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ht="22.5" outlineLevel="1" x14ac:dyDescent="0.2">
      <c r="A204" s="172">
        <v>54</v>
      </c>
      <c r="B204" s="173" t="s">
        <v>953</v>
      </c>
      <c r="C204" s="182" t="s">
        <v>954</v>
      </c>
      <c r="D204" s="174" t="s">
        <v>158</v>
      </c>
      <c r="E204" s="175">
        <v>1</v>
      </c>
      <c r="F204" s="176"/>
      <c r="G204" s="177">
        <f>ROUND(E204*F204,2)</f>
        <v>0</v>
      </c>
      <c r="H204" s="176"/>
      <c r="I204" s="177">
        <f>ROUND(E204*H204,2)</f>
        <v>0</v>
      </c>
      <c r="J204" s="176"/>
      <c r="K204" s="177">
        <f>ROUND(E204*J204,2)</f>
        <v>0</v>
      </c>
      <c r="L204" s="177">
        <v>21</v>
      </c>
      <c r="M204" s="177">
        <f>G204*(1+L204/100)</f>
        <v>0</v>
      </c>
      <c r="N204" s="177">
        <v>0.58499999999999996</v>
      </c>
      <c r="O204" s="177">
        <f>ROUND(E204*N204,2)</f>
        <v>0.59</v>
      </c>
      <c r="P204" s="177">
        <v>0</v>
      </c>
      <c r="Q204" s="177">
        <f>ROUND(E204*P204,2)</f>
        <v>0</v>
      </c>
      <c r="R204" s="177" t="s">
        <v>331</v>
      </c>
      <c r="S204" s="177" t="s">
        <v>160</v>
      </c>
      <c r="T204" s="178" t="s">
        <v>161</v>
      </c>
      <c r="U204" s="162">
        <v>0</v>
      </c>
      <c r="V204" s="162">
        <f>ROUND(E204*U204,2)</f>
        <v>0</v>
      </c>
      <c r="W204" s="162"/>
      <c r="X204" s="162" t="s">
        <v>332</v>
      </c>
      <c r="Y204" s="153"/>
      <c r="Z204" s="153"/>
      <c r="AA204" s="153"/>
      <c r="AB204" s="153"/>
      <c r="AC204" s="153"/>
      <c r="AD204" s="153"/>
      <c r="AE204" s="153"/>
      <c r="AF204" s="153"/>
      <c r="AG204" s="153" t="s">
        <v>838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60"/>
      <c r="B205" s="161"/>
      <c r="C205" s="248"/>
      <c r="D205" s="249"/>
      <c r="E205" s="249"/>
      <c r="F205" s="249"/>
      <c r="G205" s="249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53"/>
      <c r="Z205" s="153"/>
      <c r="AA205" s="153"/>
      <c r="AB205" s="153"/>
      <c r="AC205" s="153"/>
      <c r="AD205" s="153"/>
      <c r="AE205" s="153"/>
      <c r="AF205" s="153"/>
      <c r="AG205" s="153" t="s">
        <v>166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ht="22.5" outlineLevel="1" x14ac:dyDescent="0.2">
      <c r="A206" s="172">
        <v>55</v>
      </c>
      <c r="B206" s="173" t="s">
        <v>955</v>
      </c>
      <c r="C206" s="182" t="s">
        <v>956</v>
      </c>
      <c r="D206" s="174" t="s">
        <v>158</v>
      </c>
      <c r="E206" s="175">
        <v>12</v>
      </c>
      <c r="F206" s="176"/>
      <c r="G206" s="177">
        <f>ROUND(E206*F206,2)</f>
        <v>0</v>
      </c>
      <c r="H206" s="176"/>
      <c r="I206" s="177">
        <f>ROUND(E206*H206,2)</f>
        <v>0</v>
      </c>
      <c r="J206" s="176"/>
      <c r="K206" s="177">
        <f>ROUND(E206*J206,2)</f>
        <v>0</v>
      </c>
      <c r="L206" s="177">
        <v>21</v>
      </c>
      <c r="M206" s="177">
        <f>G206*(1+L206/100)</f>
        <v>0</v>
      </c>
      <c r="N206" s="177">
        <v>0.43</v>
      </c>
      <c r="O206" s="177">
        <f>ROUND(E206*N206,2)</f>
        <v>5.16</v>
      </c>
      <c r="P206" s="177">
        <v>0</v>
      </c>
      <c r="Q206" s="177">
        <f>ROUND(E206*P206,2)</f>
        <v>0</v>
      </c>
      <c r="R206" s="177" t="s">
        <v>331</v>
      </c>
      <c r="S206" s="177" t="s">
        <v>160</v>
      </c>
      <c r="T206" s="178" t="s">
        <v>161</v>
      </c>
      <c r="U206" s="162">
        <v>0</v>
      </c>
      <c r="V206" s="162">
        <f>ROUND(E206*U206,2)</f>
        <v>0</v>
      </c>
      <c r="W206" s="162"/>
      <c r="X206" s="162" t="s">
        <v>332</v>
      </c>
      <c r="Y206" s="153"/>
      <c r="Z206" s="153"/>
      <c r="AA206" s="153"/>
      <c r="AB206" s="153"/>
      <c r="AC206" s="153"/>
      <c r="AD206" s="153"/>
      <c r="AE206" s="153"/>
      <c r="AF206" s="153"/>
      <c r="AG206" s="153" t="s">
        <v>333</v>
      </c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60"/>
      <c r="B207" s="161"/>
      <c r="C207" s="248"/>
      <c r="D207" s="249"/>
      <c r="E207" s="249"/>
      <c r="F207" s="249"/>
      <c r="G207" s="249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53"/>
      <c r="Z207" s="153"/>
      <c r="AA207" s="153"/>
      <c r="AB207" s="153"/>
      <c r="AC207" s="153"/>
      <c r="AD207" s="153"/>
      <c r="AE207" s="153"/>
      <c r="AF207" s="153"/>
      <c r="AG207" s="153" t="s">
        <v>166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2.5" outlineLevel="1" x14ac:dyDescent="0.2">
      <c r="A208" s="172">
        <v>56</v>
      </c>
      <c r="B208" s="173" t="s">
        <v>957</v>
      </c>
      <c r="C208" s="182" t="s">
        <v>958</v>
      </c>
      <c r="D208" s="174" t="s">
        <v>158</v>
      </c>
      <c r="E208" s="175">
        <v>4</v>
      </c>
      <c r="F208" s="176"/>
      <c r="G208" s="177">
        <f>ROUND(E208*F208,2)</f>
        <v>0</v>
      </c>
      <c r="H208" s="176"/>
      <c r="I208" s="177">
        <f>ROUND(E208*H208,2)</f>
        <v>0</v>
      </c>
      <c r="J208" s="176"/>
      <c r="K208" s="177">
        <f>ROUND(E208*J208,2)</f>
        <v>0</v>
      </c>
      <c r="L208" s="177">
        <v>21</v>
      </c>
      <c r="M208" s="177">
        <f>G208*(1+L208/100)</f>
        <v>0</v>
      </c>
      <c r="N208" s="177">
        <v>0.25</v>
      </c>
      <c r="O208" s="177">
        <f>ROUND(E208*N208,2)</f>
        <v>1</v>
      </c>
      <c r="P208" s="177">
        <v>0</v>
      </c>
      <c r="Q208" s="177">
        <f>ROUND(E208*P208,2)</f>
        <v>0</v>
      </c>
      <c r="R208" s="177" t="s">
        <v>331</v>
      </c>
      <c r="S208" s="177" t="s">
        <v>160</v>
      </c>
      <c r="T208" s="178" t="s">
        <v>161</v>
      </c>
      <c r="U208" s="162">
        <v>0</v>
      </c>
      <c r="V208" s="162">
        <f>ROUND(E208*U208,2)</f>
        <v>0</v>
      </c>
      <c r="W208" s="162"/>
      <c r="X208" s="162" t="s">
        <v>332</v>
      </c>
      <c r="Y208" s="153"/>
      <c r="Z208" s="153"/>
      <c r="AA208" s="153"/>
      <c r="AB208" s="153"/>
      <c r="AC208" s="153"/>
      <c r="AD208" s="153"/>
      <c r="AE208" s="153"/>
      <c r="AF208" s="153"/>
      <c r="AG208" s="153" t="s">
        <v>838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60"/>
      <c r="B209" s="161"/>
      <c r="C209" s="248"/>
      <c r="D209" s="249"/>
      <c r="E209" s="249"/>
      <c r="F209" s="249"/>
      <c r="G209" s="249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166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ht="22.5" outlineLevel="1" x14ac:dyDescent="0.2">
      <c r="A210" s="172">
        <v>57</v>
      </c>
      <c r="B210" s="173" t="s">
        <v>959</v>
      </c>
      <c r="C210" s="182" t="s">
        <v>960</v>
      </c>
      <c r="D210" s="174" t="s">
        <v>158</v>
      </c>
      <c r="E210" s="175">
        <v>7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0.5</v>
      </c>
      <c r="O210" s="177">
        <f>ROUND(E210*N210,2)</f>
        <v>3.5</v>
      </c>
      <c r="P210" s="177">
        <v>0</v>
      </c>
      <c r="Q210" s="177">
        <f>ROUND(E210*P210,2)</f>
        <v>0</v>
      </c>
      <c r="R210" s="177" t="s">
        <v>331</v>
      </c>
      <c r="S210" s="177" t="s">
        <v>160</v>
      </c>
      <c r="T210" s="178" t="s">
        <v>161</v>
      </c>
      <c r="U210" s="162">
        <v>0</v>
      </c>
      <c r="V210" s="162">
        <f>ROUND(E210*U210,2)</f>
        <v>0</v>
      </c>
      <c r="W210" s="162"/>
      <c r="X210" s="162" t="s">
        <v>332</v>
      </c>
      <c r="Y210" s="153"/>
      <c r="Z210" s="153"/>
      <c r="AA210" s="153"/>
      <c r="AB210" s="153"/>
      <c r="AC210" s="153"/>
      <c r="AD210" s="153"/>
      <c r="AE210" s="153"/>
      <c r="AF210" s="153"/>
      <c r="AG210" s="153" t="s">
        <v>838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60"/>
      <c r="B211" s="161"/>
      <c r="C211" s="248"/>
      <c r="D211" s="249"/>
      <c r="E211" s="249"/>
      <c r="F211" s="249"/>
      <c r="G211" s="249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53"/>
      <c r="Z211" s="153"/>
      <c r="AA211" s="153"/>
      <c r="AB211" s="153"/>
      <c r="AC211" s="153"/>
      <c r="AD211" s="153"/>
      <c r="AE211" s="153"/>
      <c r="AF211" s="153"/>
      <c r="AG211" s="153" t="s">
        <v>166</v>
      </c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ht="22.5" outlineLevel="1" x14ac:dyDescent="0.2">
      <c r="A212" s="172">
        <v>58</v>
      </c>
      <c r="B212" s="173" t="s">
        <v>961</v>
      </c>
      <c r="C212" s="182" t="s">
        <v>962</v>
      </c>
      <c r="D212" s="174" t="s">
        <v>158</v>
      </c>
      <c r="E212" s="175">
        <v>8</v>
      </c>
      <c r="F212" s="176"/>
      <c r="G212" s="177">
        <f>ROUND(E212*F212,2)</f>
        <v>0</v>
      </c>
      <c r="H212" s="176"/>
      <c r="I212" s="177">
        <f>ROUND(E212*H212,2)</f>
        <v>0</v>
      </c>
      <c r="J212" s="176"/>
      <c r="K212" s="177">
        <f>ROUND(E212*J212,2)</f>
        <v>0</v>
      </c>
      <c r="L212" s="177">
        <v>21</v>
      </c>
      <c r="M212" s="177">
        <f>G212*(1+L212/100)</f>
        <v>0</v>
      </c>
      <c r="N212" s="177">
        <v>1</v>
      </c>
      <c r="O212" s="177">
        <f>ROUND(E212*N212,2)</f>
        <v>8</v>
      </c>
      <c r="P212" s="177">
        <v>0</v>
      </c>
      <c r="Q212" s="177">
        <f>ROUND(E212*P212,2)</f>
        <v>0</v>
      </c>
      <c r="R212" s="177" t="s">
        <v>331</v>
      </c>
      <c r="S212" s="177" t="s">
        <v>160</v>
      </c>
      <c r="T212" s="178" t="s">
        <v>161</v>
      </c>
      <c r="U212" s="162">
        <v>0</v>
      </c>
      <c r="V212" s="162">
        <f>ROUND(E212*U212,2)</f>
        <v>0</v>
      </c>
      <c r="W212" s="162"/>
      <c r="X212" s="162" t="s">
        <v>332</v>
      </c>
      <c r="Y212" s="153"/>
      <c r="Z212" s="153"/>
      <c r="AA212" s="153"/>
      <c r="AB212" s="153"/>
      <c r="AC212" s="153"/>
      <c r="AD212" s="153"/>
      <c r="AE212" s="153"/>
      <c r="AF212" s="153"/>
      <c r="AG212" s="153" t="s">
        <v>333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60"/>
      <c r="B213" s="161"/>
      <c r="C213" s="248"/>
      <c r="D213" s="249"/>
      <c r="E213" s="249"/>
      <c r="F213" s="249"/>
      <c r="G213" s="249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53"/>
      <c r="Z213" s="153"/>
      <c r="AA213" s="153"/>
      <c r="AB213" s="153"/>
      <c r="AC213" s="153"/>
      <c r="AD213" s="153"/>
      <c r="AE213" s="153"/>
      <c r="AF213" s="153"/>
      <c r="AG213" s="153" t="s">
        <v>166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ht="22.5" outlineLevel="1" x14ac:dyDescent="0.2">
      <c r="A214" s="172">
        <v>59</v>
      </c>
      <c r="B214" s="173" t="s">
        <v>963</v>
      </c>
      <c r="C214" s="182" t="s">
        <v>964</v>
      </c>
      <c r="D214" s="174" t="s">
        <v>158</v>
      </c>
      <c r="E214" s="175">
        <v>32</v>
      </c>
      <c r="F214" s="176"/>
      <c r="G214" s="177">
        <f>ROUND(E214*F214,2)</f>
        <v>0</v>
      </c>
      <c r="H214" s="176"/>
      <c r="I214" s="177">
        <f>ROUND(E214*H214,2)</f>
        <v>0</v>
      </c>
      <c r="J214" s="176"/>
      <c r="K214" s="177">
        <f>ROUND(E214*J214,2)</f>
        <v>0</v>
      </c>
      <c r="L214" s="177">
        <v>21</v>
      </c>
      <c r="M214" s="177">
        <f>G214*(1+L214/100)</f>
        <v>0</v>
      </c>
      <c r="N214" s="177">
        <v>2E-3</v>
      </c>
      <c r="O214" s="177">
        <f>ROUND(E214*N214,2)</f>
        <v>0.06</v>
      </c>
      <c r="P214" s="177">
        <v>0</v>
      </c>
      <c r="Q214" s="177">
        <f>ROUND(E214*P214,2)</f>
        <v>0</v>
      </c>
      <c r="R214" s="177" t="s">
        <v>331</v>
      </c>
      <c r="S214" s="177" t="s">
        <v>160</v>
      </c>
      <c r="T214" s="178" t="s">
        <v>161</v>
      </c>
      <c r="U214" s="162">
        <v>0</v>
      </c>
      <c r="V214" s="162">
        <f>ROUND(E214*U214,2)</f>
        <v>0</v>
      </c>
      <c r="W214" s="162"/>
      <c r="X214" s="162" t="s">
        <v>332</v>
      </c>
      <c r="Y214" s="153"/>
      <c r="Z214" s="153"/>
      <c r="AA214" s="153"/>
      <c r="AB214" s="153"/>
      <c r="AC214" s="153"/>
      <c r="AD214" s="153"/>
      <c r="AE214" s="153"/>
      <c r="AF214" s="153"/>
      <c r="AG214" s="153" t="s">
        <v>838</v>
      </c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">
      <c r="A215" s="160"/>
      <c r="B215" s="161"/>
      <c r="C215" s="248"/>
      <c r="D215" s="249"/>
      <c r="E215" s="249"/>
      <c r="F215" s="249"/>
      <c r="G215" s="249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53"/>
      <c r="Z215" s="153"/>
      <c r="AA215" s="153"/>
      <c r="AB215" s="153"/>
      <c r="AC215" s="153"/>
      <c r="AD215" s="153"/>
      <c r="AE215" s="153"/>
      <c r="AF215" s="153"/>
      <c r="AG215" s="153" t="s">
        <v>166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">
      <c r="A216" s="172">
        <v>60</v>
      </c>
      <c r="B216" s="173" t="s">
        <v>965</v>
      </c>
      <c r="C216" s="182" t="s">
        <v>966</v>
      </c>
      <c r="D216" s="174" t="s">
        <v>158</v>
      </c>
      <c r="E216" s="175">
        <v>13</v>
      </c>
      <c r="F216" s="176"/>
      <c r="G216" s="177">
        <f>ROUND(E216*F216,2)</f>
        <v>0</v>
      </c>
      <c r="H216" s="176"/>
      <c r="I216" s="177">
        <f>ROUND(E216*H216,2)</f>
        <v>0</v>
      </c>
      <c r="J216" s="176"/>
      <c r="K216" s="177">
        <f>ROUND(E216*J216,2)</f>
        <v>0</v>
      </c>
      <c r="L216" s="177">
        <v>21</v>
      </c>
      <c r="M216" s="177">
        <f>G216*(1+L216/100)</f>
        <v>0</v>
      </c>
      <c r="N216" s="177">
        <v>1.87</v>
      </c>
      <c r="O216" s="177">
        <f>ROUND(E216*N216,2)</f>
        <v>24.31</v>
      </c>
      <c r="P216" s="177">
        <v>0</v>
      </c>
      <c r="Q216" s="177">
        <f>ROUND(E216*P216,2)</f>
        <v>0</v>
      </c>
      <c r="R216" s="177"/>
      <c r="S216" s="177" t="s">
        <v>235</v>
      </c>
      <c r="T216" s="178" t="s">
        <v>161</v>
      </c>
      <c r="U216" s="162">
        <v>0</v>
      </c>
      <c r="V216" s="162">
        <f>ROUND(E216*U216,2)</f>
        <v>0</v>
      </c>
      <c r="W216" s="162"/>
      <c r="X216" s="162" t="s">
        <v>332</v>
      </c>
      <c r="Y216" s="153"/>
      <c r="Z216" s="153"/>
      <c r="AA216" s="153"/>
      <c r="AB216" s="153"/>
      <c r="AC216" s="153"/>
      <c r="AD216" s="153"/>
      <c r="AE216" s="153"/>
      <c r="AF216" s="153"/>
      <c r="AG216" s="153" t="s">
        <v>838</v>
      </c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60"/>
      <c r="B217" s="161"/>
      <c r="C217" s="248"/>
      <c r="D217" s="249"/>
      <c r="E217" s="249"/>
      <c r="F217" s="249"/>
      <c r="G217" s="249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53"/>
      <c r="Z217" s="153"/>
      <c r="AA217" s="153"/>
      <c r="AB217" s="153"/>
      <c r="AC217" s="153"/>
      <c r="AD217" s="153"/>
      <c r="AE217" s="153"/>
      <c r="AF217" s="153"/>
      <c r="AG217" s="153" t="s">
        <v>166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x14ac:dyDescent="0.2">
      <c r="A218" s="166" t="s">
        <v>154</v>
      </c>
      <c r="B218" s="167" t="s">
        <v>116</v>
      </c>
      <c r="C218" s="181" t="s">
        <v>117</v>
      </c>
      <c r="D218" s="168"/>
      <c r="E218" s="169"/>
      <c r="F218" s="170"/>
      <c r="G218" s="170">
        <f>SUMIF(AG219:AG222,"&lt;&gt;NOR",G219:G222)</f>
        <v>0</v>
      </c>
      <c r="H218" s="170"/>
      <c r="I218" s="170">
        <f>SUM(I219:I222)</f>
        <v>0</v>
      </c>
      <c r="J218" s="170"/>
      <c r="K218" s="170">
        <f>SUM(K219:K222)</f>
        <v>0</v>
      </c>
      <c r="L218" s="170"/>
      <c r="M218" s="170">
        <f>SUM(M219:M222)</f>
        <v>0</v>
      </c>
      <c r="N218" s="170"/>
      <c r="O218" s="170">
        <f>SUM(O219:O222)</f>
        <v>0</v>
      </c>
      <c r="P218" s="170"/>
      <c r="Q218" s="170">
        <f>SUM(Q219:Q222)</f>
        <v>0</v>
      </c>
      <c r="R218" s="170"/>
      <c r="S218" s="170"/>
      <c r="T218" s="171"/>
      <c r="U218" s="165"/>
      <c r="V218" s="165">
        <f>SUM(V219:V222)</f>
        <v>354.34</v>
      </c>
      <c r="W218" s="165"/>
      <c r="X218" s="165"/>
      <c r="AG218" t="s">
        <v>155</v>
      </c>
    </row>
    <row r="219" spans="1:60" ht="22.5" outlineLevel="1" x14ac:dyDescent="0.2">
      <c r="A219" s="172">
        <v>61</v>
      </c>
      <c r="B219" s="173" t="s">
        <v>677</v>
      </c>
      <c r="C219" s="182" t="s">
        <v>678</v>
      </c>
      <c r="D219" s="174" t="s">
        <v>230</v>
      </c>
      <c r="E219" s="175">
        <v>1675.34671</v>
      </c>
      <c r="F219" s="176"/>
      <c r="G219" s="177">
        <f>ROUND(E219*F219,2)</f>
        <v>0</v>
      </c>
      <c r="H219" s="176"/>
      <c r="I219" s="177">
        <f>ROUND(E219*H219,2)</f>
        <v>0</v>
      </c>
      <c r="J219" s="176"/>
      <c r="K219" s="177">
        <f>ROUND(E219*J219,2)</f>
        <v>0</v>
      </c>
      <c r="L219" s="177">
        <v>21</v>
      </c>
      <c r="M219" s="177">
        <f>G219*(1+L219/100)</f>
        <v>0</v>
      </c>
      <c r="N219" s="177">
        <v>0</v>
      </c>
      <c r="O219" s="177">
        <f>ROUND(E219*N219,2)</f>
        <v>0</v>
      </c>
      <c r="P219" s="177">
        <v>0</v>
      </c>
      <c r="Q219" s="177">
        <f>ROUND(E219*P219,2)</f>
        <v>0</v>
      </c>
      <c r="R219" s="177" t="s">
        <v>357</v>
      </c>
      <c r="S219" s="177" t="s">
        <v>160</v>
      </c>
      <c r="T219" s="178" t="s">
        <v>161</v>
      </c>
      <c r="U219" s="162">
        <v>0.21149999999999999</v>
      </c>
      <c r="V219" s="162">
        <f>ROUND(E219*U219,2)</f>
        <v>354.34</v>
      </c>
      <c r="W219" s="162"/>
      <c r="X219" s="162" t="s">
        <v>262</v>
      </c>
      <c r="Y219" s="153"/>
      <c r="Z219" s="153"/>
      <c r="AA219" s="153"/>
      <c r="AB219" s="153"/>
      <c r="AC219" s="153"/>
      <c r="AD219" s="153"/>
      <c r="AE219" s="153"/>
      <c r="AF219" s="153"/>
      <c r="AG219" s="153" t="s">
        <v>263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60"/>
      <c r="B220" s="161"/>
      <c r="C220" s="242" t="s">
        <v>679</v>
      </c>
      <c r="D220" s="243"/>
      <c r="E220" s="243"/>
      <c r="F220" s="243"/>
      <c r="G220" s="243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53"/>
      <c r="Z220" s="153"/>
      <c r="AA220" s="153"/>
      <c r="AB220" s="153"/>
      <c r="AC220" s="153"/>
      <c r="AD220" s="153"/>
      <c r="AE220" s="153"/>
      <c r="AF220" s="153"/>
      <c r="AG220" s="153" t="s">
        <v>165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60"/>
      <c r="B221" s="161"/>
      <c r="C221" s="246" t="s">
        <v>680</v>
      </c>
      <c r="D221" s="247"/>
      <c r="E221" s="247"/>
      <c r="F221" s="247"/>
      <c r="G221" s="247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53"/>
      <c r="Z221" s="153"/>
      <c r="AA221" s="153"/>
      <c r="AB221" s="153"/>
      <c r="AC221" s="153"/>
      <c r="AD221" s="153"/>
      <c r="AE221" s="153"/>
      <c r="AF221" s="153"/>
      <c r="AG221" s="153" t="s">
        <v>173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">
      <c r="A222" s="160"/>
      <c r="B222" s="161"/>
      <c r="C222" s="244"/>
      <c r="D222" s="245"/>
      <c r="E222" s="245"/>
      <c r="F222" s="245"/>
      <c r="G222" s="245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53"/>
      <c r="Z222" s="153"/>
      <c r="AA222" s="153"/>
      <c r="AB222" s="153"/>
      <c r="AC222" s="153"/>
      <c r="AD222" s="153"/>
      <c r="AE222" s="153"/>
      <c r="AF222" s="153"/>
      <c r="AG222" s="153" t="s">
        <v>166</v>
      </c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x14ac:dyDescent="0.2">
      <c r="A223" s="3"/>
      <c r="B223" s="4"/>
      <c r="C223" s="184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AE223">
        <v>15</v>
      </c>
      <c r="AF223">
        <v>21</v>
      </c>
      <c r="AG223" t="s">
        <v>141</v>
      </c>
    </row>
    <row r="224" spans="1:60" x14ac:dyDescent="0.2">
      <c r="A224" s="156"/>
      <c r="B224" s="157" t="s">
        <v>29</v>
      </c>
      <c r="C224" s="185"/>
      <c r="D224" s="158"/>
      <c r="E224" s="159"/>
      <c r="F224" s="159"/>
      <c r="G224" s="180">
        <f>G8+G108+G115+G126+G218</f>
        <v>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AE224">
        <f>SUMIF(L7:L222,AE223,G7:G222)</f>
        <v>0</v>
      </c>
      <c r="AF224">
        <f>SUMIF(L7:L222,AF223,G7:G222)</f>
        <v>0</v>
      </c>
      <c r="AG224" t="s">
        <v>265</v>
      </c>
    </row>
    <row r="225" spans="3:33" x14ac:dyDescent="0.2">
      <c r="C225" s="186"/>
      <c r="D225" s="10"/>
      <c r="AG225" t="s">
        <v>266</v>
      </c>
    </row>
    <row r="226" spans="3:33" x14ac:dyDescent="0.2">
      <c r="D226" s="10"/>
    </row>
    <row r="227" spans="3:33" x14ac:dyDescent="0.2">
      <c r="D227" s="10"/>
    </row>
    <row r="228" spans="3:33" x14ac:dyDescent="0.2">
      <c r="D228" s="10"/>
    </row>
    <row r="229" spans="3:33" x14ac:dyDescent="0.2">
      <c r="D229" s="10"/>
    </row>
    <row r="230" spans="3:33" x14ac:dyDescent="0.2">
      <c r="D230" s="10"/>
    </row>
    <row r="231" spans="3:33" x14ac:dyDescent="0.2">
      <c r="D231" s="10"/>
    </row>
    <row r="232" spans="3:33" x14ac:dyDescent="0.2">
      <c r="D232" s="10"/>
    </row>
    <row r="233" spans="3:33" x14ac:dyDescent="0.2">
      <c r="D233" s="10"/>
    </row>
    <row r="234" spans="3:33" x14ac:dyDescent="0.2">
      <c r="D234" s="10"/>
    </row>
    <row r="235" spans="3:33" x14ac:dyDescent="0.2">
      <c r="D235" s="10"/>
    </row>
    <row r="236" spans="3:33" x14ac:dyDescent="0.2">
      <c r="D236" s="10"/>
    </row>
    <row r="237" spans="3:33" x14ac:dyDescent="0.2">
      <c r="D237" s="10"/>
    </row>
    <row r="238" spans="3:33" x14ac:dyDescent="0.2">
      <c r="D238" s="10"/>
    </row>
    <row r="239" spans="3:33" x14ac:dyDescent="0.2">
      <c r="D239" s="10"/>
    </row>
    <row r="240" spans="3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96">
    <mergeCell ref="C28:G28"/>
    <mergeCell ref="A1:G1"/>
    <mergeCell ref="C2:G2"/>
    <mergeCell ref="C3:G3"/>
    <mergeCell ref="C4:G4"/>
    <mergeCell ref="C10:G10"/>
    <mergeCell ref="C12:G12"/>
    <mergeCell ref="C14:G14"/>
    <mergeCell ref="C16:G16"/>
    <mergeCell ref="C18:G18"/>
    <mergeCell ref="C24:G24"/>
    <mergeCell ref="C26:G26"/>
    <mergeCell ref="C57:G57"/>
    <mergeCell ref="C30:G30"/>
    <mergeCell ref="C31:G31"/>
    <mergeCell ref="C32:G32"/>
    <mergeCell ref="C34:G34"/>
    <mergeCell ref="C41:G41"/>
    <mergeCell ref="C43:G43"/>
    <mergeCell ref="C45:G45"/>
    <mergeCell ref="C47:G47"/>
    <mergeCell ref="C50:G50"/>
    <mergeCell ref="C52:G52"/>
    <mergeCell ref="C55:G55"/>
    <mergeCell ref="C93:G93"/>
    <mergeCell ref="C60:G60"/>
    <mergeCell ref="C62:G62"/>
    <mergeCell ref="C64:G64"/>
    <mergeCell ref="C66:G66"/>
    <mergeCell ref="C72:G72"/>
    <mergeCell ref="C75:G75"/>
    <mergeCell ref="C77:G77"/>
    <mergeCell ref="C78:G78"/>
    <mergeCell ref="C84:G84"/>
    <mergeCell ref="C86:G86"/>
    <mergeCell ref="C90:G90"/>
    <mergeCell ref="C125:G125"/>
    <mergeCell ref="C95:G95"/>
    <mergeCell ref="C97:G97"/>
    <mergeCell ref="C99:G99"/>
    <mergeCell ref="C101:G101"/>
    <mergeCell ref="C104:G104"/>
    <mergeCell ref="C107:G107"/>
    <mergeCell ref="C111:G111"/>
    <mergeCell ref="C114:G114"/>
    <mergeCell ref="C117:G117"/>
    <mergeCell ref="C121:G121"/>
    <mergeCell ref="C123:G123"/>
    <mergeCell ref="C149:G149"/>
    <mergeCell ref="C128:G128"/>
    <mergeCell ref="C130:G130"/>
    <mergeCell ref="C132:G132"/>
    <mergeCell ref="C134:G134"/>
    <mergeCell ref="C136:G136"/>
    <mergeCell ref="C138:G138"/>
    <mergeCell ref="C140:G140"/>
    <mergeCell ref="C142:G142"/>
    <mergeCell ref="C144:G144"/>
    <mergeCell ref="C146:G146"/>
    <mergeCell ref="C148:G148"/>
    <mergeCell ref="C172:G172"/>
    <mergeCell ref="C152:G152"/>
    <mergeCell ref="C154:G154"/>
    <mergeCell ref="C155:G155"/>
    <mergeCell ref="C157:G157"/>
    <mergeCell ref="C158:G158"/>
    <mergeCell ref="C160:G160"/>
    <mergeCell ref="C161:G161"/>
    <mergeCell ref="C163:G163"/>
    <mergeCell ref="C164:G164"/>
    <mergeCell ref="C166:G166"/>
    <mergeCell ref="C169:G169"/>
    <mergeCell ref="C199:G199"/>
    <mergeCell ref="C174:G174"/>
    <mergeCell ref="C175:G175"/>
    <mergeCell ref="C177:G177"/>
    <mergeCell ref="C180:G180"/>
    <mergeCell ref="C182:G182"/>
    <mergeCell ref="C185:G185"/>
    <mergeCell ref="C188:G188"/>
    <mergeCell ref="C191:G191"/>
    <mergeCell ref="C193:G193"/>
    <mergeCell ref="C195:G195"/>
    <mergeCell ref="C197:G197"/>
    <mergeCell ref="C222:G222"/>
    <mergeCell ref="C201:G201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20:G220"/>
    <mergeCell ref="C221:G22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128</v>
      </c>
      <c r="B1" s="252"/>
      <c r="C1" s="252"/>
      <c r="D1" s="252"/>
      <c r="E1" s="252"/>
      <c r="F1" s="252"/>
      <c r="G1" s="252"/>
      <c r="AG1" t="s">
        <v>129</v>
      </c>
    </row>
    <row r="2" spans="1:60" ht="24.95" customHeight="1" x14ac:dyDescent="0.2">
      <c r="A2" s="145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130</v>
      </c>
    </row>
    <row r="3" spans="1:60" ht="24.95" customHeight="1" x14ac:dyDescent="0.2">
      <c r="A3" s="145" t="s">
        <v>8</v>
      </c>
      <c r="B3" s="49" t="s">
        <v>67</v>
      </c>
      <c r="C3" s="253" t="s">
        <v>68</v>
      </c>
      <c r="D3" s="254"/>
      <c r="E3" s="254"/>
      <c r="F3" s="254"/>
      <c r="G3" s="255"/>
      <c r="AC3" s="127" t="s">
        <v>130</v>
      </c>
      <c r="AG3" t="s">
        <v>131</v>
      </c>
    </row>
    <row r="4" spans="1:60" ht="24.95" customHeight="1" x14ac:dyDescent="0.2">
      <c r="A4" s="146" t="s">
        <v>9</v>
      </c>
      <c r="B4" s="147" t="s">
        <v>71</v>
      </c>
      <c r="C4" s="256" t="s">
        <v>72</v>
      </c>
      <c r="D4" s="257"/>
      <c r="E4" s="257"/>
      <c r="F4" s="257"/>
      <c r="G4" s="258"/>
      <c r="AG4" t="s">
        <v>132</v>
      </c>
    </row>
    <row r="5" spans="1:60" x14ac:dyDescent="0.2">
      <c r="D5" s="10"/>
    </row>
    <row r="6" spans="1:60" ht="38.25" x14ac:dyDescent="0.2">
      <c r="A6" s="149" t="s">
        <v>133</v>
      </c>
      <c r="B6" s="151" t="s">
        <v>134</v>
      </c>
      <c r="C6" s="151" t="s">
        <v>135</v>
      </c>
      <c r="D6" s="150" t="s">
        <v>136</v>
      </c>
      <c r="E6" s="149" t="s">
        <v>137</v>
      </c>
      <c r="F6" s="148" t="s">
        <v>138</v>
      </c>
      <c r="G6" s="149" t="s">
        <v>29</v>
      </c>
      <c r="H6" s="152" t="s">
        <v>30</v>
      </c>
      <c r="I6" s="152" t="s">
        <v>139</v>
      </c>
      <c r="J6" s="152" t="s">
        <v>31</v>
      </c>
      <c r="K6" s="152" t="s">
        <v>140</v>
      </c>
      <c r="L6" s="152" t="s">
        <v>141</v>
      </c>
      <c r="M6" s="152" t="s">
        <v>142</v>
      </c>
      <c r="N6" s="152" t="s">
        <v>143</v>
      </c>
      <c r="O6" s="152" t="s">
        <v>144</v>
      </c>
      <c r="P6" s="152" t="s">
        <v>145</v>
      </c>
      <c r="Q6" s="152" t="s">
        <v>146</v>
      </c>
      <c r="R6" s="152" t="s">
        <v>147</v>
      </c>
      <c r="S6" s="152" t="s">
        <v>148</v>
      </c>
      <c r="T6" s="152" t="s">
        <v>149</v>
      </c>
      <c r="U6" s="152" t="s">
        <v>150</v>
      </c>
      <c r="V6" s="152" t="s">
        <v>151</v>
      </c>
      <c r="W6" s="152" t="s">
        <v>152</v>
      </c>
      <c r="X6" s="152" t="s">
        <v>153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 x14ac:dyDescent="0.2">
      <c r="A8" s="166" t="s">
        <v>154</v>
      </c>
      <c r="B8" s="167" t="s">
        <v>98</v>
      </c>
      <c r="C8" s="181" t="s">
        <v>99</v>
      </c>
      <c r="D8" s="168"/>
      <c r="E8" s="169"/>
      <c r="F8" s="170"/>
      <c r="G8" s="170">
        <f>SUMIF(AG9:AG132,"&lt;&gt;NOR",G9:G132)</f>
        <v>0</v>
      </c>
      <c r="H8" s="170"/>
      <c r="I8" s="170">
        <f>SUM(I9:I132)</f>
        <v>0</v>
      </c>
      <c r="J8" s="170"/>
      <c r="K8" s="170">
        <f>SUM(K9:K132)</f>
        <v>0</v>
      </c>
      <c r="L8" s="170"/>
      <c r="M8" s="170">
        <f>SUM(M9:M132)</f>
        <v>0</v>
      </c>
      <c r="N8" s="170"/>
      <c r="O8" s="170">
        <f>SUM(O9:O132)</f>
        <v>192.37</v>
      </c>
      <c r="P8" s="170"/>
      <c r="Q8" s="170">
        <f>SUM(Q9:Q132)</f>
        <v>0</v>
      </c>
      <c r="R8" s="170"/>
      <c r="S8" s="170"/>
      <c r="T8" s="171"/>
      <c r="U8" s="165"/>
      <c r="V8" s="165">
        <f>SUM(V9:V132)</f>
        <v>374.82</v>
      </c>
      <c r="W8" s="165"/>
      <c r="X8" s="165"/>
      <c r="AG8" t="s">
        <v>155</v>
      </c>
    </row>
    <row r="9" spans="1:60" outlineLevel="1" x14ac:dyDescent="0.2">
      <c r="A9" s="172">
        <v>1</v>
      </c>
      <c r="B9" s="173" t="s">
        <v>704</v>
      </c>
      <c r="C9" s="182" t="s">
        <v>705</v>
      </c>
      <c r="D9" s="174" t="s">
        <v>189</v>
      </c>
      <c r="E9" s="175">
        <v>144.084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 t="s">
        <v>159</v>
      </c>
      <c r="S9" s="177" t="s">
        <v>160</v>
      </c>
      <c r="T9" s="178" t="s">
        <v>161</v>
      </c>
      <c r="U9" s="162">
        <v>0.23</v>
      </c>
      <c r="V9" s="162">
        <f>ROUND(E9*U9,2)</f>
        <v>33.14</v>
      </c>
      <c r="W9" s="162"/>
      <c r="X9" s="162" t="s">
        <v>162</v>
      </c>
      <c r="Y9" s="153"/>
      <c r="Z9" s="153"/>
      <c r="AA9" s="153"/>
      <c r="AB9" s="153"/>
      <c r="AC9" s="153"/>
      <c r="AD9" s="153"/>
      <c r="AE9" s="153"/>
      <c r="AF9" s="153"/>
      <c r="AG9" s="153" t="s">
        <v>163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60"/>
      <c r="B10" s="161"/>
      <c r="C10" s="242" t="s">
        <v>281</v>
      </c>
      <c r="D10" s="243"/>
      <c r="E10" s="243"/>
      <c r="F10" s="243"/>
      <c r="G10" s="24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3"/>
      <c r="Z10" s="153"/>
      <c r="AA10" s="153"/>
      <c r="AB10" s="153"/>
      <c r="AC10" s="153"/>
      <c r="AD10" s="153"/>
      <c r="AE10" s="153"/>
      <c r="AF10" s="153"/>
      <c r="AG10" s="153" t="s">
        <v>165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79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60"/>
      <c r="B11" s="161"/>
      <c r="C11" s="183" t="s">
        <v>681</v>
      </c>
      <c r="D11" s="163"/>
      <c r="E11" s="16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3"/>
      <c r="Z11" s="153"/>
      <c r="AA11" s="153"/>
      <c r="AB11" s="153"/>
      <c r="AC11" s="153"/>
      <c r="AD11" s="153"/>
      <c r="AE11" s="153"/>
      <c r="AF11" s="153"/>
      <c r="AG11" s="153" t="s">
        <v>178</v>
      </c>
      <c r="AH11" s="153">
        <v>0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83" t="s">
        <v>967</v>
      </c>
      <c r="D12" s="163"/>
      <c r="E12" s="164">
        <v>3.8250000000000002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178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60"/>
      <c r="B13" s="161"/>
      <c r="C13" s="183" t="s">
        <v>968</v>
      </c>
      <c r="D13" s="163"/>
      <c r="E13" s="164">
        <v>1.7849999999999999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178</v>
      </c>
      <c r="AH13" s="153">
        <v>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60"/>
      <c r="B14" s="161"/>
      <c r="C14" s="183" t="s">
        <v>969</v>
      </c>
      <c r="D14" s="163"/>
      <c r="E14" s="164">
        <v>3.5550000000000002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178</v>
      </c>
      <c r="AH14" s="153">
        <v>0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60"/>
      <c r="B15" s="161"/>
      <c r="C15" s="183" t="s">
        <v>970</v>
      </c>
      <c r="D15" s="163"/>
      <c r="E15" s="164">
        <v>1.659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3"/>
      <c r="Z15" s="153"/>
      <c r="AA15" s="153"/>
      <c r="AB15" s="153"/>
      <c r="AC15" s="153"/>
      <c r="AD15" s="153"/>
      <c r="AE15" s="153"/>
      <c r="AF15" s="153"/>
      <c r="AG15" s="153" t="s">
        <v>178</v>
      </c>
      <c r="AH15" s="153">
        <v>0</v>
      </c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60"/>
      <c r="B16" s="161"/>
      <c r="C16" s="183" t="s">
        <v>971</v>
      </c>
      <c r="D16" s="163"/>
      <c r="E16" s="164">
        <v>4.95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178</v>
      </c>
      <c r="AH16" s="153">
        <v>0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60"/>
      <c r="B17" s="161"/>
      <c r="C17" s="183" t="s">
        <v>972</v>
      </c>
      <c r="D17" s="163"/>
      <c r="E17" s="164">
        <v>3.7349999999999999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3"/>
      <c r="Z17" s="153"/>
      <c r="AA17" s="153"/>
      <c r="AB17" s="153"/>
      <c r="AC17" s="153"/>
      <c r="AD17" s="153"/>
      <c r="AE17" s="153"/>
      <c r="AF17" s="153"/>
      <c r="AG17" s="153" t="s">
        <v>178</v>
      </c>
      <c r="AH17" s="153">
        <v>0</v>
      </c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60"/>
      <c r="B18" s="161"/>
      <c r="C18" s="183" t="s">
        <v>973</v>
      </c>
      <c r="D18" s="163"/>
      <c r="E18" s="164">
        <v>1.764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178</v>
      </c>
      <c r="AH18" s="153">
        <v>0</v>
      </c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183" t="s">
        <v>974</v>
      </c>
      <c r="D19" s="163"/>
      <c r="E19" s="164">
        <v>2.2890000000000001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178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60"/>
      <c r="B20" s="161"/>
      <c r="C20" s="183" t="s">
        <v>975</v>
      </c>
      <c r="D20" s="163"/>
      <c r="E20" s="164">
        <v>4.8600000000000003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178</v>
      </c>
      <c r="AH20" s="153">
        <v>0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60"/>
      <c r="B21" s="161"/>
      <c r="C21" s="183" t="s">
        <v>976</v>
      </c>
      <c r="D21" s="163"/>
      <c r="E21" s="164">
        <v>5.67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178</v>
      </c>
      <c r="AH21" s="153">
        <v>0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60"/>
      <c r="B22" s="161"/>
      <c r="C22" s="183" t="s">
        <v>977</v>
      </c>
      <c r="D22" s="163"/>
      <c r="E22" s="164">
        <v>2.7719999999999998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178</v>
      </c>
      <c r="AH22" s="153">
        <v>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183" t="s">
        <v>978</v>
      </c>
      <c r="D23" s="163"/>
      <c r="E23" s="164">
        <v>6.48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178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83" t="s">
        <v>979</v>
      </c>
      <c r="D24" s="163"/>
      <c r="E24" s="164">
        <v>8.6999999999999993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53"/>
      <c r="Z24" s="153"/>
      <c r="AA24" s="153"/>
      <c r="AB24" s="153"/>
      <c r="AC24" s="153"/>
      <c r="AD24" s="153"/>
      <c r="AE24" s="153"/>
      <c r="AF24" s="153"/>
      <c r="AG24" s="153" t="s">
        <v>178</v>
      </c>
      <c r="AH24" s="153">
        <v>0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60"/>
      <c r="B25" s="161"/>
      <c r="C25" s="183" t="s">
        <v>980</v>
      </c>
      <c r="D25" s="163"/>
      <c r="E25" s="164">
        <v>10.44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3"/>
      <c r="Z25" s="153"/>
      <c r="AA25" s="153"/>
      <c r="AB25" s="153"/>
      <c r="AC25" s="153"/>
      <c r="AD25" s="153"/>
      <c r="AE25" s="153"/>
      <c r="AF25" s="153"/>
      <c r="AG25" s="153" t="s">
        <v>178</v>
      </c>
      <c r="AH25" s="153">
        <v>0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60"/>
      <c r="B26" s="161"/>
      <c r="C26" s="183" t="s">
        <v>981</v>
      </c>
      <c r="D26" s="163"/>
      <c r="E26" s="164">
        <v>8.16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178</v>
      </c>
      <c r="AH26" s="153">
        <v>0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60"/>
      <c r="B27" s="161"/>
      <c r="C27" s="183" t="s">
        <v>982</v>
      </c>
      <c r="D27" s="163"/>
      <c r="E27" s="164">
        <v>9.7919999999999998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3"/>
      <c r="Z27" s="153"/>
      <c r="AA27" s="153"/>
      <c r="AB27" s="153"/>
      <c r="AC27" s="153"/>
      <c r="AD27" s="153"/>
      <c r="AE27" s="153"/>
      <c r="AF27" s="153"/>
      <c r="AG27" s="153" t="s">
        <v>178</v>
      </c>
      <c r="AH27" s="153">
        <v>0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60"/>
      <c r="B28" s="161"/>
      <c r="C28" s="183" t="s">
        <v>983</v>
      </c>
      <c r="D28" s="163"/>
      <c r="E28" s="164">
        <v>7.47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178</v>
      </c>
      <c r="AH28" s="153">
        <v>0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60"/>
      <c r="B29" s="161"/>
      <c r="C29" s="183" t="s">
        <v>984</v>
      </c>
      <c r="D29" s="163"/>
      <c r="E29" s="164">
        <v>8.9280000000000008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53"/>
      <c r="Z29" s="153"/>
      <c r="AA29" s="153"/>
      <c r="AB29" s="153"/>
      <c r="AC29" s="153"/>
      <c r="AD29" s="153"/>
      <c r="AE29" s="153"/>
      <c r="AF29" s="153"/>
      <c r="AG29" s="153" t="s">
        <v>178</v>
      </c>
      <c r="AH29" s="153">
        <v>0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60"/>
      <c r="B30" s="161"/>
      <c r="C30" s="183" t="s">
        <v>985</v>
      </c>
      <c r="D30" s="163"/>
      <c r="E30" s="164">
        <v>6.1559999999999997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178</v>
      </c>
      <c r="AH30" s="153">
        <v>0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60"/>
      <c r="B31" s="161"/>
      <c r="C31" s="183" t="s">
        <v>986</v>
      </c>
      <c r="D31" s="163"/>
      <c r="E31" s="164">
        <v>8.2080000000000002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178</v>
      </c>
      <c r="AH31" s="153">
        <v>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83" t="s">
        <v>987</v>
      </c>
      <c r="D32" s="163"/>
      <c r="E32" s="164">
        <v>5.8860000000000001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53"/>
      <c r="Z32" s="153"/>
      <c r="AA32" s="153"/>
      <c r="AB32" s="153"/>
      <c r="AC32" s="153"/>
      <c r="AD32" s="153"/>
      <c r="AE32" s="153"/>
      <c r="AF32" s="153"/>
      <c r="AG32" s="153" t="s">
        <v>178</v>
      </c>
      <c r="AH32" s="153">
        <v>0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60"/>
      <c r="B33" s="161"/>
      <c r="C33" s="183" t="s">
        <v>988</v>
      </c>
      <c r="D33" s="163"/>
      <c r="E33" s="164">
        <v>27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178</v>
      </c>
      <c r="AH33" s="153">
        <v>0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244"/>
      <c r="D34" s="245"/>
      <c r="E34" s="245"/>
      <c r="F34" s="245"/>
      <c r="G34" s="245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 t="s">
        <v>166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72">
        <v>2</v>
      </c>
      <c r="B35" s="173" t="s">
        <v>284</v>
      </c>
      <c r="C35" s="182" t="s">
        <v>285</v>
      </c>
      <c r="D35" s="174" t="s">
        <v>189</v>
      </c>
      <c r="E35" s="175">
        <v>144.084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7" t="s">
        <v>159</v>
      </c>
      <c r="S35" s="177" t="s">
        <v>160</v>
      </c>
      <c r="T35" s="178" t="s">
        <v>161</v>
      </c>
      <c r="U35" s="162">
        <v>0.38979999999999998</v>
      </c>
      <c r="V35" s="162">
        <f>ROUND(E35*U35,2)</f>
        <v>56.16</v>
      </c>
      <c r="W35" s="162"/>
      <c r="X35" s="162" t="s">
        <v>162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163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60"/>
      <c r="B36" s="161"/>
      <c r="C36" s="242" t="s">
        <v>281</v>
      </c>
      <c r="D36" s="243"/>
      <c r="E36" s="243"/>
      <c r="F36" s="243"/>
      <c r="G36" s="24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165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79" t="str">
        <f>C36</f>
        <v>zapažených i nezapažených s urovnáním dna do předepsaného profilu a spádu, s přehozením výkopku na přilehlém terénu na vzdálenost do 3 m od podélné osy rýhy nebo s naložením výkopku na dopravní prostředek.</v>
      </c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60"/>
      <c r="B37" s="161"/>
      <c r="C37" s="183" t="s">
        <v>989</v>
      </c>
      <c r="D37" s="163"/>
      <c r="E37" s="164">
        <v>144.084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53"/>
      <c r="Z37" s="153"/>
      <c r="AA37" s="153"/>
      <c r="AB37" s="153"/>
      <c r="AC37" s="153"/>
      <c r="AD37" s="153"/>
      <c r="AE37" s="153"/>
      <c r="AF37" s="153"/>
      <c r="AG37" s="153" t="s">
        <v>178</v>
      </c>
      <c r="AH37" s="153">
        <v>5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244"/>
      <c r="D38" s="245"/>
      <c r="E38" s="245"/>
      <c r="F38" s="245"/>
      <c r="G38" s="245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166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22.5" outlineLevel="1" x14ac:dyDescent="0.2">
      <c r="A39" s="172">
        <v>3</v>
      </c>
      <c r="B39" s="173" t="s">
        <v>514</v>
      </c>
      <c r="C39" s="182" t="s">
        <v>515</v>
      </c>
      <c r="D39" s="174" t="s">
        <v>221</v>
      </c>
      <c r="E39" s="175">
        <v>480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7">
        <v>9.8999999999999999E-4</v>
      </c>
      <c r="O39" s="177">
        <f>ROUND(E39*N39,2)</f>
        <v>0.48</v>
      </c>
      <c r="P39" s="177">
        <v>0</v>
      </c>
      <c r="Q39" s="177">
        <f>ROUND(E39*P39,2)</f>
        <v>0</v>
      </c>
      <c r="R39" s="177" t="s">
        <v>159</v>
      </c>
      <c r="S39" s="177" t="s">
        <v>160</v>
      </c>
      <c r="T39" s="178" t="s">
        <v>161</v>
      </c>
      <c r="U39" s="162">
        <v>0.23599999999999999</v>
      </c>
      <c r="V39" s="162">
        <f>ROUND(E39*U39,2)</f>
        <v>113.28</v>
      </c>
      <c r="W39" s="162"/>
      <c r="X39" s="162" t="s">
        <v>162</v>
      </c>
      <c r="Y39" s="153"/>
      <c r="Z39" s="153"/>
      <c r="AA39" s="153"/>
      <c r="AB39" s="153"/>
      <c r="AC39" s="153"/>
      <c r="AD39" s="153"/>
      <c r="AE39" s="153"/>
      <c r="AF39" s="153"/>
      <c r="AG39" s="153" t="s">
        <v>163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60"/>
      <c r="B40" s="161"/>
      <c r="C40" s="242" t="s">
        <v>516</v>
      </c>
      <c r="D40" s="243"/>
      <c r="E40" s="243"/>
      <c r="F40" s="243"/>
      <c r="G40" s="243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53"/>
      <c r="Z40" s="153"/>
      <c r="AA40" s="153"/>
      <c r="AB40" s="153"/>
      <c r="AC40" s="153"/>
      <c r="AD40" s="153"/>
      <c r="AE40" s="153"/>
      <c r="AF40" s="153"/>
      <c r="AG40" s="153" t="s">
        <v>165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244"/>
      <c r="D41" s="245"/>
      <c r="E41" s="245"/>
      <c r="F41" s="245"/>
      <c r="G41" s="245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166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72">
        <v>4</v>
      </c>
      <c r="B42" s="173" t="s">
        <v>522</v>
      </c>
      <c r="C42" s="182" t="s">
        <v>523</v>
      </c>
      <c r="D42" s="174" t="s">
        <v>221</v>
      </c>
      <c r="E42" s="175">
        <v>480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7">
        <v>0</v>
      </c>
      <c r="O42" s="177">
        <f>ROUND(E42*N42,2)</f>
        <v>0</v>
      </c>
      <c r="P42" s="177">
        <v>0</v>
      </c>
      <c r="Q42" s="177">
        <f>ROUND(E42*P42,2)</f>
        <v>0</v>
      </c>
      <c r="R42" s="177" t="s">
        <v>159</v>
      </c>
      <c r="S42" s="177" t="s">
        <v>160</v>
      </c>
      <c r="T42" s="178" t="s">
        <v>161</v>
      </c>
      <c r="U42" s="162">
        <v>7.0000000000000007E-2</v>
      </c>
      <c r="V42" s="162">
        <f>ROUND(E42*U42,2)</f>
        <v>33.6</v>
      </c>
      <c r="W42" s="162"/>
      <c r="X42" s="162" t="s">
        <v>162</v>
      </c>
      <c r="Y42" s="153"/>
      <c r="Z42" s="153"/>
      <c r="AA42" s="153"/>
      <c r="AB42" s="153"/>
      <c r="AC42" s="153"/>
      <c r="AD42" s="153"/>
      <c r="AE42" s="153"/>
      <c r="AF42" s="153"/>
      <c r="AG42" s="153" t="s">
        <v>163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242" t="s">
        <v>524</v>
      </c>
      <c r="D43" s="243"/>
      <c r="E43" s="243"/>
      <c r="F43" s="243"/>
      <c r="G43" s="243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53"/>
      <c r="Z43" s="153"/>
      <c r="AA43" s="153"/>
      <c r="AB43" s="153"/>
      <c r="AC43" s="153"/>
      <c r="AD43" s="153"/>
      <c r="AE43" s="153"/>
      <c r="AF43" s="153"/>
      <c r="AG43" s="153" t="s">
        <v>165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183" t="s">
        <v>990</v>
      </c>
      <c r="D44" s="163"/>
      <c r="E44" s="164">
        <v>480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53"/>
      <c r="Z44" s="153"/>
      <c r="AA44" s="153"/>
      <c r="AB44" s="153"/>
      <c r="AC44" s="153"/>
      <c r="AD44" s="153"/>
      <c r="AE44" s="153"/>
      <c r="AF44" s="153"/>
      <c r="AG44" s="153" t="s">
        <v>178</v>
      </c>
      <c r="AH44" s="153">
        <v>5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60"/>
      <c r="B45" s="161"/>
      <c r="C45" s="244"/>
      <c r="D45" s="245"/>
      <c r="E45" s="245"/>
      <c r="F45" s="245"/>
      <c r="G45" s="245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166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72">
        <v>5</v>
      </c>
      <c r="B46" s="173" t="s">
        <v>526</v>
      </c>
      <c r="C46" s="182" t="s">
        <v>527</v>
      </c>
      <c r="D46" s="174" t="s">
        <v>189</v>
      </c>
      <c r="E46" s="175">
        <v>144.084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7" t="s">
        <v>159</v>
      </c>
      <c r="S46" s="177" t="s">
        <v>160</v>
      </c>
      <c r="T46" s="178" t="s">
        <v>161</v>
      </c>
      <c r="U46" s="162">
        <v>0.34499999999999997</v>
      </c>
      <c r="V46" s="162">
        <f>ROUND(E46*U46,2)</f>
        <v>49.71</v>
      </c>
      <c r="W46" s="162"/>
      <c r="X46" s="162" t="s">
        <v>162</v>
      </c>
      <c r="Y46" s="153"/>
      <c r="Z46" s="153"/>
      <c r="AA46" s="153"/>
      <c r="AB46" s="153"/>
      <c r="AC46" s="153"/>
      <c r="AD46" s="153"/>
      <c r="AE46" s="153"/>
      <c r="AF46" s="153"/>
      <c r="AG46" s="153" t="s">
        <v>163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60"/>
      <c r="B47" s="161"/>
      <c r="C47" s="242" t="s">
        <v>528</v>
      </c>
      <c r="D47" s="243"/>
      <c r="E47" s="243"/>
      <c r="F47" s="243"/>
      <c r="G47" s="243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53"/>
      <c r="Z47" s="153"/>
      <c r="AA47" s="153"/>
      <c r="AB47" s="153"/>
      <c r="AC47" s="153"/>
      <c r="AD47" s="153"/>
      <c r="AE47" s="153"/>
      <c r="AF47" s="153"/>
      <c r="AG47" s="153" t="s">
        <v>165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79" t="str">
        <f>C47</f>
        <v>bez naložení do dopravní nádoby, ale s vyprázdněním dopravní nádoby na hromadu nebo na dopravní prostředek,</v>
      </c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60"/>
      <c r="B48" s="161"/>
      <c r="C48" s="183" t="s">
        <v>989</v>
      </c>
      <c r="D48" s="163"/>
      <c r="E48" s="164">
        <v>144.084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178</v>
      </c>
      <c r="AH48" s="153">
        <v>5</v>
      </c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60"/>
      <c r="B49" s="161"/>
      <c r="C49" s="244"/>
      <c r="D49" s="245"/>
      <c r="E49" s="245"/>
      <c r="F49" s="245"/>
      <c r="G49" s="24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166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72">
        <v>6</v>
      </c>
      <c r="B50" s="173" t="s">
        <v>529</v>
      </c>
      <c r="C50" s="182" t="s">
        <v>530</v>
      </c>
      <c r="D50" s="174" t="s">
        <v>189</v>
      </c>
      <c r="E50" s="175">
        <v>170.41200000000001</v>
      </c>
      <c r="F50" s="176"/>
      <c r="G50" s="177">
        <f>ROUND(E50*F50,2)</f>
        <v>0</v>
      </c>
      <c r="H50" s="176"/>
      <c r="I50" s="177">
        <f>ROUND(E50*H50,2)</f>
        <v>0</v>
      </c>
      <c r="J50" s="176"/>
      <c r="K50" s="177">
        <f>ROUND(E50*J50,2)</f>
        <v>0</v>
      </c>
      <c r="L50" s="177">
        <v>21</v>
      </c>
      <c r="M50" s="177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7" t="s">
        <v>159</v>
      </c>
      <c r="S50" s="177" t="s">
        <v>160</v>
      </c>
      <c r="T50" s="178" t="s">
        <v>161</v>
      </c>
      <c r="U50" s="162">
        <v>7.3999999999999996E-2</v>
      </c>
      <c r="V50" s="162">
        <f>ROUND(E50*U50,2)</f>
        <v>12.61</v>
      </c>
      <c r="W50" s="162"/>
      <c r="X50" s="162" t="s">
        <v>162</v>
      </c>
      <c r="Y50" s="153"/>
      <c r="Z50" s="153"/>
      <c r="AA50" s="153"/>
      <c r="AB50" s="153"/>
      <c r="AC50" s="153"/>
      <c r="AD50" s="153"/>
      <c r="AE50" s="153"/>
      <c r="AF50" s="153"/>
      <c r="AG50" s="153" t="s">
        <v>163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60"/>
      <c r="B51" s="161"/>
      <c r="C51" s="242" t="s">
        <v>201</v>
      </c>
      <c r="D51" s="243"/>
      <c r="E51" s="243"/>
      <c r="F51" s="243"/>
      <c r="G51" s="243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3"/>
      <c r="Z51" s="153"/>
      <c r="AA51" s="153"/>
      <c r="AB51" s="153"/>
      <c r="AC51" s="153"/>
      <c r="AD51" s="153"/>
      <c r="AE51" s="153"/>
      <c r="AF51" s="153"/>
      <c r="AG51" s="153" t="s">
        <v>165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60"/>
      <c r="B52" s="161"/>
      <c r="C52" s="183" t="s">
        <v>991</v>
      </c>
      <c r="D52" s="163"/>
      <c r="E52" s="164">
        <v>144.084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178</v>
      </c>
      <c r="AH52" s="153">
        <v>5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83" t="s">
        <v>992</v>
      </c>
      <c r="D53" s="163"/>
      <c r="E53" s="164">
        <v>26.327999999999999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53"/>
      <c r="Z53" s="153"/>
      <c r="AA53" s="153"/>
      <c r="AB53" s="153"/>
      <c r="AC53" s="153"/>
      <c r="AD53" s="153"/>
      <c r="AE53" s="153"/>
      <c r="AF53" s="153"/>
      <c r="AG53" s="153" t="s">
        <v>178</v>
      </c>
      <c r="AH53" s="153">
        <v>5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60"/>
      <c r="B54" s="161"/>
      <c r="C54" s="244"/>
      <c r="D54" s="245"/>
      <c r="E54" s="245"/>
      <c r="F54" s="245"/>
      <c r="G54" s="245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166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72">
        <v>7</v>
      </c>
      <c r="B55" s="173" t="s">
        <v>199</v>
      </c>
      <c r="C55" s="182" t="s">
        <v>200</v>
      </c>
      <c r="D55" s="174" t="s">
        <v>189</v>
      </c>
      <c r="E55" s="175">
        <v>117.756</v>
      </c>
      <c r="F55" s="176"/>
      <c r="G55" s="177">
        <f>ROUND(E55*F55,2)</f>
        <v>0</v>
      </c>
      <c r="H55" s="176"/>
      <c r="I55" s="177">
        <f>ROUND(E55*H55,2)</f>
        <v>0</v>
      </c>
      <c r="J55" s="176"/>
      <c r="K55" s="177">
        <f>ROUND(E55*J55,2)</f>
        <v>0</v>
      </c>
      <c r="L55" s="177">
        <v>21</v>
      </c>
      <c r="M55" s="177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7" t="s">
        <v>159</v>
      </c>
      <c r="S55" s="177" t="s">
        <v>160</v>
      </c>
      <c r="T55" s="178" t="s">
        <v>170</v>
      </c>
      <c r="U55" s="162">
        <v>1.0999999999999999E-2</v>
      </c>
      <c r="V55" s="162">
        <f>ROUND(E55*U55,2)</f>
        <v>1.3</v>
      </c>
      <c r="W55" s="162"/>
      <c r="X55" s="162" t="s">
        <v>162</v>
      </c>
      <c r="Y55" s="153"/>
      <c r="Z55" s="153"/>
      <c r="AA55" s="153"/>
      <c r="AB55" s="153"/>
      <c r="AC55" s="153"/>
      <c r="AD55" s="153"/>
      <c r="AE55" s="153"/>
      <c r="AF55" s="153"/>
      <c r="AG55" s="153" t="s">
        <v>163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60"/>
      <c r="B56" s="161"/>
      <c r="C56" s="242" t="s">
        <v>201</v>
      </c>
      <c r="D56" s="243"/>
      <c r="E56" s="243"/>
      <c r="F56" s="243"/>
      <c r="G56" s="24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53"/>
      <c r="Z56" s="153"/>
      <c r="AA56" s="153"/>
      <c r="AB56" s="153"/>
      <c r="AC56" s="153"/>
      <c r="AD56" s="153"/>
      <c r="AE56" s="153"/>
      <c r="AF56" s="153"/>
      <c r="AG56" s="153" t="s">
        <v>165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60"/>
      <c r="B57" s="161"/>
      <c r="C57" s="183" t="s">
        <v>991</v>
      </c>
      <c r="D57" s="163"/>
      <c r="E57" s="164">
        <v>144.084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178</v>
      </c>
      <c r="AH57" s="153">
        <v>5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60"/>
      <c r="B58" s="161"/>
      <c r="C58" s="183" t="s">
        <v>993</v>
      </c>
      <c r="D58" s="163"/>
      <c r="E58" s="164">
        <v>-26.327999999999999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3"/>
      <c r="Z58" s="153"/>
      <c r="AA58" s="153"/>
      <c r="AB58" s="153"/>
      <c r="AC58" s="153"/>
      <c r="AD58" s="153"/>
      <c r="AE58" s="153"/>
      <c r="AF58" s="153"/>
      <c r="AG58" s="153" t="s">
        <v>178</v>
      </c>
      <c r="AH58" s="153">
        <v>5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60"/>
      <c r="B59" s="161"/>
      <c r="C59" s="244"/>
      <c r="D59" s="245"/>
      <c r="E59" s="245"/>
      <c r="F59" s="245"/>
      <c r="G59" s="245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166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33.75" outlineLevel="1" x14ac:dyDescent="0.2">
      <c r="A60" s="172">
        <v>8</v>
      </c>
      <c r="B60" s="173" t="s">
        <v>202</v>
      </c>
      <c r="C60" s="182" t="s">
        <v>203</v>
      </c>
      <c r="D60" s="174" t="s">
        <v>189</v>
      </c>
      <c r="E60" s="175">
        <v>2355.12</v>
      </c>
      <c r="F60" s="176"/>
      <c r="G60" s="177">
        <f>ROUND(E60*F60,2)</f>
        <v>0</v>
      </c>
      <c r="H60" s="176"/>
      <c r="I60" s="177">
        <f>ROUND(E60*H60,2)</f>
        <v>0</v>
      </c>
      <c r="J60" s="176"/>
      <c r="K60" s="177">
        <f>ROUND(E60*J60,2)</f>
        <v>0</v>
      </c>
      <c r="L60" s="177">
        <v>21</v>
      </c>
      <c r="M60" s="177">
        <f>G60*(1+L60/100)</f>
        <v>0</v>
      </c>
      <c r="N60" s="177">
        <v>0</v>
      </c>
      <c r="O60" s="177">
        <f>ROUND(E60*N60,2)</f>
        <v>0</v>
      </c>
      <c r="P60" s="177">
        <v>0</v>
      </c>
      <c r="Q60" s="177">
        <f>ROUND(E60*P60,2)</f>
        <v>0</v>
      </c>
      <c r="R60" s="177" t="s">
        <v>159</v>
      </c>
      <c r="S60" s="177" t="s">
        <v>160</v>
      </c>
      <c r="T60" s="178" t="s">
        <v>170</v>
      </c>
      <c r="U60" s="162">
        <v>0</v>
      </c>
      <c r="V60" s="162">
        <f>ROUND(E60*U60,2)</f>
        <v>0</v>
      </c>
      <c r="W60" s="162"/>
      <c r="X60" s="162" t="s">
        <v>162</v>
      </c>
      <c r="Y60" s="153"/>
      <c r="Z60" s="153"/>
      <c r="AA60" s="153"/>
      <c r="AB60" s="153"/>
      <c r="AC60" s="153"/>
      <c r="AD60" s="153"/>
      <c r="AE60" s="153"/>
      <c r="AF60" s="153"/>
      <c r="AG60" s="153" t="s">
        <v>163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242" t="s">
        <v>201</v>
      </c>
      <c r="D61" s="243"/>
      <c r="E61" s="243"/>
      <c r="F61" s="243"/>
      <c r="G61" s="243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3"/>
      <c r="Z61" s="153"/>
      <c r="AA61" s="153"/>
      <c r="AB61" s="153"/>
      <c r="AC61" s="153"/>
      <c r="AD61" s="153"/>
      <c r="AE61" s="153"/>
      <c r="AF61" s="153"/>
      <c r="AG61" s="153" t="s">
        <v>165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183" t="s">
        <v>994</v>
      </c>
      <c r="D62" s="163"/>
      <c r="E62" s="164">
        <v>2355.12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178</v>
      </c>
      <c r="AH62" s="153">
        <v>5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60"/>
      <c r="B63" s="161"/>
      <c r="C63" s="244"/>
      <c r="D63" s="245"/>
      <c r="E63" s="245"/>
      <c r="F63" s="245"/>
      <c r="G63" s="245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53"/>
      <c r="Z63" s="153"/>
      <c r="AA63" s="153"/>
      <c r="AB63" s="153"/>
      <c r="AC63" s="153"/>
      <c r="AD63" s="153"/>
      <c r="AE63" s="153"/>
      <c r="AF63" s="153"/>
      <c r="AG63" s="153" t="s">
        <v>166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2.5" outlineLevel="1" x14ac:dyDescent="0.2">
      <c r="A64" s="172">
        <v>9</v>
      </c>
      <c r="B64" s="173" t="s">
        <v>290</v>
      </c>
      <c r="C64" s="182" t="s">
        <v>291</v>
      </c>
      <c r="D64" s="174" t="s">
        <v>189</v>
      </c>
      <c r="E64" s="175">
        <v>68.028000000000006</v>
      </c>
      <c r="F64" s="176"/>
      <c r="G64" s="177">
        <f>ROUND(E64*F64,2)</f>
        <v>0</v>
      </c>
      <c r="H64" s="176"/>
      <c r="I64" s="177">
        <f>ROUND(E64*H64,2)</f>
        <v>0</v>
      </c>
      <c r="J64" s="176"/>
      <c r="K64" s="177">
        <f>ROUND(E64*J64,2)</f>
        <v>0</v>
      </c>
      <c r="L64" s="177">
        <v>21</v>
      </c>
      <c r="M64" s="177">
        <f>G64*(1+L64/100)</f>
        <v>0</v>
      </c>
      <c r="N64" s="177">
        <v>0</v>
      </c>
      <c r="O64" s="177">
        <f>ROUND(E64*N64,2)</f>
        <v>0</v>
      </c>
      <c r="P64" s="177">
        <v>0</v>
      </c>
      <c r="Q64" s="177">
        <f>ROUND(E64*P64,2)</f>
        <v>0</v>
      </c>
      <c r="R64" s="177" t="s">
        <v>159</v>
      </c>
      <c r="S64" s="177" t="s">
        <v>160</v>
      </c>
      <c r="T64" s="178" t="s">
        <v>161</v>
      </c>
      <c r="U64" s="162">
        <v>5.6000000000000001E-2</v>
      </c>
      <c r="V64" s="162">
        <f>ROUND(E64*U64,2)</f>
        <v>3.81</v>
      </c>
      <c r="W64" s="162"/>
      <c r="X64" s="162" t="s">
        <v>162</v>
      </c>
      <c r="Y64" s="153"/>
      <c r="Z64" s="153"/>
      <c r="AA64" s="153"/>
      <c r="AB64" s="153"/>
      <c r="AC64" s="153"/>
      <c r="AD64" s="153"/>
      <c r="AE64" s="153"/>
      <c r="AF64" s="153"/>
      <c r="AG64" s="153" t="s">
        <v>163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60"/>
      <c r="B65" s="161"/>
      <c r="C65" s="242" t="s">
        <v>292</v>
      </c>
      <c r="D65" s="243"/>
      <c r="E65" s="243"/>
      <c r="F65" s="243"/>
      <c r="G65" s="243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165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60"/>
      <c r="B66" s="161"/>
      <c r="C66" s="183" t="s">
        <v>681</v>
      </c>
      <c r="D66" s="163"/>
      <c r="E66" s="164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3"/>
      <c r="Z66" s="153"/>
      <c r="AA66" s="153"/>
      <c r="AB66" s="153"/>
      <c r="AC66" s="153"/>
      <c r="AD66" s="153"/>
      <c r="AE66" s="153"/>
      <c r="AF66" s="153"/>
      <c r="AG66" s="153" t="s">
        <v>178</v>
      </c>
      <c r="AH66" s="153">
        <v>0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60"/>
      <c r="B67" s="161"/>
      <c r="C67" s="183" t="s">
        <v>995</v>
      </c>
      <c r="D67" s="163"/>
      <c r="E67" s="164">
        <v>0.81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178</v>
      </c>
      <c r="AH67" s="153">
        <v>0</v>
      </c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60"/>
      <c r="B68" s="161"/>
      <c r="C68" s="183" t="s">
        <v>996</v>
      </c>
      <c r="D68" s="163"/>
      <c r="E68" s="164">
        <v>0.45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3"/>
      <c r="Z68" s="153"/>
      <c r="AA68" s="153"/>
      <c r="AB68" s="153"/>
      <c r="AC68" s="153"/>
      <c r="AD68" s="153"/>
      <c r="AE68" s="153"/>
      <c r="AF68" s="153"/>
      <c r="AG68" s="153" t="s">
        <v>178</v>
      </c>
      <c r="AH68" s="153">
        <v>0</v>
      </c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60"/>
      <c r="B69" s="161"/>
      <c r="C69" s="183" t="s">
        <v>997</v>
      </c>
      <c r="D69" s="163"/>
      <c r="E69" s="164">
        <v>0.64800000000000002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53"/>
      <c r="Z69" s="153"/>
      <c r="AA69" s="153"/>
      <c r="AB69" s="153"/>
      <c r="AC69" s="153"/>
      <c r="AD69" s="153"/>
      <c r="AE69" s="153"/>
      <c r="AF69" s="153"/>
      <c r="AG69" s="153" t="s">
        <v>178</v>
      </c>
      <c r="AH69" s="153">
        <v>0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60"/>
      <c r="B70" s="161"/>
      <c r="C70" s="183" t="s">
        <v>998</v>
      </c>
      <c r="D70" s="163"/>
      <c r="E70" s="164">
        <v>0.36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3"/>
      <c r="Z70" s="153"/>
      <c r="AA70" s="153"/>
      <c r="AB70" s="153"/>
      <c r="AC70" s="153"/>
      <c r="AD70" s="153"/>
      <c r="AE70" s="153"/>
      <c r="AF70" s="153"/>
      <c r="AG70" s="153" t="s">
        <v>178</v>
      </c>
      <c r="AH70" s="153">
        <v>0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60"/>
      <c r="B71" s="161"/>
      <c r="C71" s="183" t="s">
        <v>999</v>
      </c>
      <c r="D71" s="163"/>
      <c r="E71" s="164">
        <v>1.4850000000000001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53"/>
      <c r="Z71" s="153"/>
      <c r="AA71" s="153"/>
      <c r="AB71" s="153"/>
      <c r="AC71" s="153"/>
      <c r="AD71" s="153"/>
      <c r="AE71" s="153"/>
      <c r="AF71" s="153"/>
      <c r="AG71" s="153" t="s">
        <v>178</v>
      </c>
      <c r="AH71" s="153">
        <v>0</v>
      </c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60"/>
      <c r="B72" s="161"/>
      <c r="C72" s="183" t="s">
        <v>1000</v>
      </c>
      <c r="D72" s="163"/>
      <c r="E72" s="164">
        <v>0.75600000000000001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178</v>
      </c>
      <c r="AH72" s="153">
        <v>0</v>
      </c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60"/>
      <c r="B73" s="161"/>
      <c r="C73" s="183" t="s">
        <v>1001</v>
      </c>
      <c r="D73" s="163"/>
      <c r="E73" s="164">
        <v>0.435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178</v>
      </c>
      <c r="AH73" s="153">
        <v>0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60"/>
      <c r="B74" s="161"/>
      <c r="C74" s="183" t="s">
        <v>1002</v>
      </c>
      <c r="D74" s="163"/>
      <c r="E74" s="164">
        <v>0.81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53"/>
      <c r="Z74" s="153"/>
      <c r="AA74" s="153"/>
      <c r="AB74" s="153"/>
      <c r="AC74" s="153"/>
      <c r="AD74" s="153"/>
      <c r="AE74" s="153"/>
      <c r="AF74" s="153"/>
      <c r="AG74" s="153" t="s">
        <v>178</v>
      </c>
      <c r="AH74" s="153">
        <v>0</v>
      </c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60"/>
      <c r="B75" s="161"/>
      <c r="C75" s="183" t="s">
        <v>1003</v>
      </c>
      <c r="D75" s="163"/>
      <c r="E75" s="164">
        <v>1.431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178</v>
      </c>
      <c r="AH75" s="153">
        <v>0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60"/>
      <c r="B76" s="161"/>
      <c r="C76" s="183" t="s">
        <v>1004</v>
      </c>
      <c r="D76" s="163"/>
      <c r="E76" s="164">
        <v>1.917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178</v>
      </c>
      <c r="AH76" s="153">
        <v>0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60"/>
      <c r="B77" s="161"/>
      <c r="C77" s="183" t="s">
        <v>1005</v>
      </c>
      <c r="D77" s="163"/>
      <c r="E77" s="164">
        <v>1.155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53"/>
      <c r="Z77" s="153"/>
      <c r="AA77" s="153"/>
      <c r="AB77" s="153"/>
      <c r="AC77" s="153"/>
      <c r="AD77" s="153"/>
      <c r="AE77" s="153"/>
      <c r="AF77" s="153"/>
      <c r="AG77" s="153" t="s">
        <v>178</v>
      </c>
      <c r="AH77" s="153">
        <v>0</v>
      </c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60"/>
      <c r="B78" s="161"/>
      <c r="C78" s="183" t="s">
        <v>1006</v>
      </c>
      <c r="D78" s="163"/>
      <c r="E78" s="164">
        <v>2.403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178</v>
      </c>
      <c r="AH78" s="153">
        <v>0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60"/>
      <c r="B79" s="161"/>
      <c r="C79" s="183" t="s">
        <v>1007</v>
      </c>
      <c r="D79" s="163"/>
      <c r="E79" s="164">
        <v>7.05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3"/>
      <c r="Z79" s="153"/>
      <c r="AA79" s="153"/>
      <c r="AB79" s="153"/>
      <c r="AC79" s="153"/>
      <c r="AD79" s="153"/>
      <c r="AE79" s="153"/>
      <c r="AF79" s="153"/>
      <c r="AG79" s="153" t="s">
        <v>178</v>
      </c>
      <c r="AH79" s="153">
        <v>0</v>
      </c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60"/>
      <c r="B80" s="161"/>
      <c r="C80" s="183" t="s">
        <v>1008</v>
      </c>
      <c r="D80" s="163"/>
      <c r="E80" s="164">
        <v>2.82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178</v>
      </c>
      <c r="AH80" s="153">
        <v>0</v>
      </c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60"/>
      <c r="B81" s="161"/>
      <c r="C81" s="183" t="s">
        <v>1009</v>
      </c>
      <c r="D81" s="163"/>
      <c r="E81" s="164">
        <v>6.51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178</v>
      </c>
      <c r="AH81" s="153">
        <v>0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60"/>
      <c r="B82" s="161"/>
      <c r="C82" s="183" t="s">
        <v>1010</v>
      </c>
      <c r="D82" s="163"/>
      <c r="E82" s="164">
        <v>2.6040000000000001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53"/>
      <c r="Z82" s="153"/>
      <c r="AA82" s="153"/>
      <c r="AB82" s="153"/>
      <c r="AC82" s="153"/>
      <c r="AD82" s="153"/>
      <c r="AE82" s="153"/>
      <c r="AF82" s="153"/>
      <c r="AG82" s="153" t="s">
        <v>178</v>
      </c>
      <c r="AH82" s="153">
        <v>0</v>
      </c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60"/>
      <c r="B83" s="161"/>
      <c r="C83" s="183" t="s">
        <v>1011</v>
      </c>
      <c r="D83" s="163"/>
      <c r="E83" s="164">
        <v>5.82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178</v>
      </c>
      <c r="AH83" s="153">
        <v>0</v>
      </c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60"/>
      <c r="B84" s="161"/>
      <c r="C84" s="183" t="s">
        <v>1012</v>
      </c>
      <c r="D84" s="163"/>
      <c r="E84" s="164">
        <v>2.3159999999999998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178</v>
      </c>
      <c r="AH84" s="153">
        <v>0</v>
      </c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60"/>
      <c r="B85" s="161"/>
      <c r="C85" s="183" t="s">
        <v>1013</v>
      </c>
      <c r="D85" s="163"/>
      <c r="E85" s="164">
        <v>4.6710000000000003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53"/>
      <c r="Z85" s="153"/>
      <c r="AA85" s="153"/>
      <c r="AB85" s="153"/>
      <c r="AC85" s="153"/>
      <c r="AD85" s="153"/>
      <c r="AE85" s="153"/>
      <c r="AF85" s="153"/>
      <c r="AG85" s="153" t="s">
        <v>178</v>
      </c>
      <c r="AH85" s="153">
        <v>0</v>
      </c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60"/>
      <c r="B86" s="161"/>
      <c r="C86" s="183" t="s">
        <v>1014</v>
      </c>
      <c r="D86" s="163"/>
      <c r="E86" s="164">
        <v>2.0760000000000001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178</v>
      </c>
      <c r="AH86" s="153">
        <v>0</v>
      </c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60"/>
      <c r="B87" s="161"/>
      <c r="C87" s="183" t="s">
        <v>1015</v>
      </c>
      <c r="D87" s="163"/>
      <c r="E87" s="164">
        <v>4.4009999999999998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178</v>
      </c>
      <c r="AH87" s="153">
        <v>0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60"/>
      <c r="B88" s="161"/>
      <c r="C88" s="183" t="s">
        <v>1016</v>
      </c>
      <c r="D88" s="163"/>
      <c r="E88" s="164">
        <v>17.100000000000001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53"/>
      <c r="Z88" s="153"/>
      <c r="AA88" s="153"/>
      <c r="AB88" s="153"/>
      <c r="AC88" s="153"/>
      <c r="AD88" s="153"/>
      <c r="AE88" s="153"/>
      <c r="AF88" s="153"/>
      <c r="AG88" s="153" t="s">
        <v>178</v>
      </c>
      <c r="AH88" s="153">
        <v>0</v>
      </c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244"/>
      <c r="D89" s="245"/>
      <c r="E89" s="245"/>
      <c r="F89" s="245"/>
      <c r="G89" s="245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166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72">
        <v>10</v>
      </c>
      <c r="B90" s="173" t="s">
        <v>212</v>
      </c>
      <c r="C90" s="182" t="s">
        <v>213</v>
      </c>
      <c r="D90" s="174" t="s">
        <v>189</v>
      </c>
      <c r="E90" s="175">
        <v>117.756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7">
        <v>0</v>
      </c>
      <c r="O90" s="177">
        <f>ROUND(E90*N90,2)</f>
        <v>0</v>
      </c>
      <c r="P90" s="177">
        <v>0</v>
      </c>
      <c r="Q90" s="177">
        <f>ROUND(E90*P90,2)</f>
        <v>0</v>
      </c>
      <c r="R90" s="177" t="s">
        <v>159</v>
      </c>
      <c r="S90" s="177" t="s">
        <v>160</v>
      </c>
      <c r="T90" s="178" t="s">
        <v>161</v>
      </c>
      <c r="U90" s="162">
        <v>8.9999999999999993E-3</v>
      </c>
      <c r="V90" s="162">
        <f>ROUND(E90*U90,2)</f>
        <v>1.06</v>
      </c>
      <c r="W90" s="162"/>
      <c r="X90" s="162" t="s">
        <v>162</v>
      </c>
      <c r="Y90" s="153"/>
      <c r="Z90" s="153"/>
      <c r="AA90" s="153"/>
      <c r="AB90" s="153"/>
      <c r="AC90" s="153"/>
      <c r="AD90" s="153"/>
      <c r="AE90" s="153"/>
      <c r="AF90" s="153"/>
      <c r="AG90" s="153" t="s">
        <v>163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60"/>
      <c r="B91" s="161"/>
      <c r="C91" s="183" t="s">
        <v>1017</v>
      </c>
      <c r="D91" s="163"/>
      <c r="E91" s="164">
        <v>117.756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53"/>
      <c r="Z91" s="153"/>
      <c r="AA91" s="153"/>
      <c r="AB91" s="153"/>
      <c r="AC91" s="153"/>
      <c r="AD91" s="153"/>
      <c r="AE91" s="153"/>
      <c r="AF91" s="153"/>
      <c r="AG91" s="153" t="s">
        <v>178</v>
      </c>
      <c r="AH91" s="153">
        <v>5</v>
      </c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60"/>
      <c r="B92" s="161"/>
      <c r="C92" s="244"/>
      <c r="D92" s="245"/>
      <c r="E92" s="245"/>
      <c r="F92" s="245"/>
      <c r="G92" s="245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166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72">
        <v>11</v>
      </c>
      <c r="B93" s="173" t="s">
        <v>536</v>
      </c>
      <c r="C93" s="182" t="s">
        <v>537</v>
      </c>
      <c r="D93" s="174" t="s">
        <v>189</v>
      </c>
      <c r="E93" s="175">
        <v>26.327999999999999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21</v>
      </c>
      <c r="M93" s="177">
        <f>G93*(1+L93/100)</f>
        <v>0</v>
      </c>
      <c r="N93" s="177">
        <v>0</v>
      </c>
      <c r="O93" s="177">
        <f>ROUND(E93*N93,2)</f>
        <v>0</v>
      </c>
      <c r="P93" s="177">
        <v>0</v>
      </c>
      <c r="Q93" s="177">
        <f>ROUND(E93*P93,2)</f>
        <v>0</v>
      </c>
      <c r="R93" s="177" t="s">
        <v>159</v>
      </c>
      <c r="S93" s="177" t="s">
        <v>160</v>
      </c>
      <c r="T93" s="178" t="s">
        <v>161</v>
      </c>
      <c r="U93" s="162">
        <v>0.20200000000000001</v>
      </c>
      <c r="V93" s="162">
        <f>ROUND(E93*U93,2)</f>
        <v>5.32</v>
      </c>
      <c r="W93" s="162"/>
      <c r="X93" s="162" t="s">
        <v>162</v>
      </c>
      <c r="Y93" s="153"/>
      <c r="Z93" s="153"/>
      <c r="AA93" s="153"/>
      <c r="AB93" s="153"/>
      <c r="AC93" s="153"/>
      <c r="AD93" s="153"/>
      <c r="AE93" s="153"/>
      <c r="AF93" s="153"/>
      <c r="AG93" s="153" t="s">
        <v>163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60"/>
      <c r="B94" s="161"/>
      <c r="C94" s="242" t="s">
        <v>538</v>
      </c>
      <c r="D94" s="243"/>
      <c r="E94" s="243"/>
      <c r="F94" s="243"/>
      <c r="G94" s="243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165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60"/>
      <c r="B95" s="161"/>
      <c r="C95" s="246" t="s">
        <v>539</v>
      </c>
      <c r="D95" s="247"/>
      <c r="E95" s="247"/>
      <c r="F95" s="247"/>
      <c r="G95" s="247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3"/>
      <c r="Z95" s="153"/>
      <c r="AA95" s="153"/>
      <c r="AB95" s="153"/>
      <c r="AC95" s="153"/>
      <c r="AD95" s="153"/>
      <c r="AE95" s="153"/>
      <c r="AF95" s="153"/>
      <c r="AG95" s="153" t="s">
        <v>173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60"/>
      <c r="B96" s="161"/>
      <c r="C96" s="183" t="s">
        <v>989</v>
      </c>
      <c r="D96" s="163"/>
      <c r="E96" s="164">
        <v>144.084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53"/>
      <c r="Z96" s="153"/>
      <c r="AA96" s="153"/>
      <c r="AB96" s="153"/>
      <c r="AC96" s="153"/>
      <c r="AD96" s="153"/>
      <c r="AE96" s="153"/>
      <c r="AF96" s="153"/>
      <c r="AG96" s="153" t="s">
        <v>178</v>
      </c>
      <c r="AH96" s="153">
        <v>5</v>
      </c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60"/>
      <c r="B97" s="161"/>
      <c r="C97" s="183" t="s">
        <v>1018</v>
      </c>
      <c r="D97" s="163"/>
      <c r="E97" s="164">
        <v>-40.847999999999999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178</v>
      </c>
      <c r="AH97" s="153">
        <v>5</v>
      </c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60"/>
      <c r="B98" s="161"/>
      <c r="C98" s="183" t="s">
        <v>1019</v>
      </c>
      <c r="D98" s="163"/>
      <c r="E98" s="164">
        <v>-8.8800000000000008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53"/>
      <c r="Z98" s="153"/>
      <c r="AA98" s="153"/>
      <c r="AB98" s="153"/>
      <c r="AC98" s="153"/>
      <c r="AD98" s="153"/>
      <c r="AE98" s="153"/>
      <c r="AF98" s="153"/>
      <c r="AG98" s="153" t="s">
        <v>178</v>
      </c>
      <c r="AH98" s="153">
        <v>5</v>
      </c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60"/>
      <c r="B99" s="161"/>
      <c r="C99" s="183" t="s">
        <v>1020</v>
      </c>
      <c r="D99" s="163"/>
      <c r="E99" s="164">
        <v>-68.028000000000006</v>
      </c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178</v>
      </c>
      <c r="AH99" s="153">
        <v>5</v>
      </c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60"/>
      <c r="B100" s="161"/>
      <c r="C100" s="244"/>
      <c r="D100" s="245"/>
      <c r="E100" s="245"/>
      <c r="F100" s="245"/>
      <c r="G100" s="245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53"/>
      <c r="Z100" s="153"/>
      <c r="AA100" s="153"/>
      <c r="AB100" s="153"/>
      <c r="AC100" s="153"/>
      <c r="AD100" s="153"/>
      <c r="AE100" s="153"/>
      <c r="AF100" s="153"/>
      <c r="AG100" s="153" t="s">
        <v>166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72">
        <v>12</v>
      </c>
      <c r="B101" s="173" t="s">
        <v>542</v>
      </c>
      <c r="C101" s="182" t="s">
        <v>543</v>
      </c>
      <c r="D101" s="174" t="s">
        <v>189</v>
      </c>
      <c r="E101" s="175">
        <v>40.847999999999999</v>
      </c>
      <c r="F101" s="176"/>
      <c r="G101" s="177">
        <f>ROUND(E101*F101,2)</f>
        <v>0</v>
      </c>
      <c r="H101" s="176"/>
      <c r="I101" s="177">
        <f>ROUND(E101*H101,2)</f>
        <v>0</v>
      </c>
      <c r="J101" s="176"/>
      <c r="K101" s="177">
        <f>ROUND(E101*J101,2)</f>
        <v>0</v>
      </c>
      <c r="L101" s="177">
        <v>21</v>
      </c>
      <c r="M101" s="177">
        <f>G101*(1+L101/100)</f>
        <v>0</v>
      </c>
      <c r="N101" s="177">
        <v>1.7</v>
      </c>
      <c r="O101" s="177">
        <f>ROUND(E101*N101,2)</f>
        <v>69.44</v>
      </c>
      <c r="P101" s="177">
        <v>0</v>
      </c>
      <c r="Q101" s="177">
        <f>ROUND(E101*P101,2)</f>
        <v>0</v>
      </c>
      <c r="R101" s="177" t="s">
        <v>159</v>
      </c>
      <c r="S101" s="177" t="s">
        <v>160</v>
      </c>
      <c r="T101" s="178" t="s">
        <v>161</v>
      </c>
      <c r="U101" s="162">
        <v>1.587</v>
      </c>
      <c r="V101" s="162">
        <f>ROUND(E101*U101,2)</f>
        <v>64.83</v>
      </c>
      <c r="W101" s="162"/>
      <c r="X101" s="162" t="s">
        <v>162</v>
      </c>
      <c r="Y101" s="153"/>
      <c r="Z101" s="153"/>
      <c r="AA101" s="153"/>
      <c r="AB101" s="153"/>
      <c r="AC101" s="153"/>
      <c r="AD101" s="153"/>
      <c r="AE101" s="153"/>
      <c r="AF101" s="153"/>
      <c r="AG101" s="153" t="s">
        <v>163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22.5" outlineLevel="1" x14ac:dyDescent="0.2">
      <c r="A102" s="160"/>
      <c r="B102" s="161"/>
      <c r="C102" s="242" t="s">
        <v>544</v>
      </c>
      <c r="D102" s="243"/>
      <c r="E102" s="243"/>
      <c r="F102" s="243"/>
      <c r="G102" s="243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165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79" t="str">
        <f>C102</f>
        <v>sypaninou z vhodných hornin tř. 1 - 4 nebo materiálem připraveným podél výkopu ve vzdálenosti do 3 m od jeho kraje, pro jakoukoliv hloubku výkopu a jakoukoliv míru zhutnění,</v>
      </c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60"/>
      <c r="B103" s="161"/>
      <c r="C103" s="183" t="s">
        <v>681</v>
      </c>
      <c r="D103" s="163"/>
      <c r="E103" s="164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178</v>
      </c>
      <c r="AH103" s="153">
        <v>0</v>
      </c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60"/>
      <c r="B104" s="161"/>
      <c r="C104" s="183" t="s">
        <v>1021</v>
      </c>
      <c r="D104" s="163"/>
      <c r="E104" s="164">
        <v>2.0699999999999998</v>
      </c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178</v>
      </c>
      <c r="AH104" s="153">
        <v>0</v>
      </c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60"/>
      <c r="B105" s="161"/>
      <c r="C105" s="183" t="s">
        <v>1022</v>
      </c>
      <c r="D105" s="163"/>
      <c r="E105" s="164">
        <v>0.96599999999999997</v>
      </c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178</v>
      </c>
      <c r="AH105" s="153">
        <v>0</v>
      </c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60"/>
      <c r="B106" s="161"/>
      <c r="C106" s="183" t="s">
        <v>1023</v>
      </c>
      <c r="D106" s="163"/>
      <c r="E106" s="164">
        <v>2.0699999999999998</v>
      </c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178</v>
      </c>
      <c r="AH106" s="153">
        <v>0</v>
      </c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60"/>
      <c r="B107" s="161"/>
      <c r="C107" s="183" t="s">
        <v>1024</v>
      </c>
      <c r="D107" s="163"/>
      <c r="E107" s="164">
        <v>0.96599999999999997</v>
      </c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 t="s">
        <v>178</v>
      </c>
      <c r="AH107" s="153">
        <v>0</v>
      </c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60"/>
      <c r="B108" s="161"/>
      <c r="C108" s="183" t="s">
        <v>1025</v>
      </c>
      <c r="D108" s="163"/>
      <c r="E108" s="164">
        <v>2.0699999999999998</v>
      </c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53"/>
      <c r="Z108" s="153"/>
      <c r="AA108" s="153"/>
      <c r="AB108" s="153"/>
      <c r="AC108" s="153"/>
      <c r="AD108" s="153"/>
      <c r="AE108" s="153"/>
      <c r="AF108" s="153"/>
      <c r="AG108" s="153" t="s">
        <v>178</v>
      </c>
      <c r="AH108" s="153">
        <v>0</v>
      </c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60"/>
      <c r="B109" s="161"/>
      <c r="C109" s="183" t="s">
        <v>1026</v>
      </c>
      <c r="D109" s="163"/>
      <c r="E109" s="164">
        <v>2.0699999999999998</v>
      </c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178</v>
      </c>
      <c r="AH109" s="153">
        <v>0</v>
      </c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60"/>
      <c r="B110" s="161"/>
      <c r="C110" s="183" t="s">
        <v>1027</v>
      </c>
      <c r="D110" s="163"/>
      <c r="E110" s="164">
        <v>0.96599999999999997</v>
      </c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178</v>
      </c>
      <c r="AH110" s="153">
        <v>0</v>
      </c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60"/>
      <c r="B111" s="161"/>
      <c r="C111" s="183" t="s">
        <v>1028</v>
      </c>
      <c r="D111" s="163"/>
      <c r="E111" s="164">
        <v>0.96599999999999997</v>
      </c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178</v>
      </c>
      <c r="AH111" s="153">
        <v>0</v>
      </c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60"/>
      <c r="B112" s="161"/>
      <c r="C112" s="183" t="s">
        <v>1029</v>
      </c>
      <c r="D112" s="163"/>
      <c r="E112" s="164">
        <v>2.0699999999999998</v>
      </c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178</v>
      </c>
      <c r="AH112" s="153">
        <v>0</v>
      </c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60"/>
      <c r="B113" s="161"/>
      <c r="C113" s="183" t="s">
        <v>1030</v>
      </c>
      <c r="D113" s="163"/>
      <c r="E113" s="164">
        <v>2.0699999999999998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178</v>
      </c>
      <c r="AH113" s="153">
        <v>0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60"/>
      <c r="B114" s="161"/>
      <c r="C114" s="183" t="s">
        <v>1031</v>
      </c>
      <c r="D114" s="163"/>
      <c r="E114" s="164">
        <v>0.96599999999999997</v>
      </c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178</v>
      </c>
      <c r="AH114" s="153">
        <v>0</v>
      </c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60"/>
      <c r="B115" s="161"/>
      <c r="C115" s="183" t="s">
        <v>1032</v>
      </c>
      <c r="D115" s="163"/>
      <c r="E115" s="164">
        <v>2.0699999999999998</v>
      </c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178</v>
      </c>
      <c r="AH115" s="153">
        <v>0</v>
      </c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60"/>
      <c r="B116" s="161"/>
      <c r="C116" s="183" t="s">
        <v>1033</v>
      </c>
      <c r="D116" s="163"/>
      <c r="E116" s="164">
        <v>1.38</v>
      </c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178</v>
      </c>
      <c r="AH116" s="153">
        <v>0</v>
      </c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60"/>
      <c r="B117" s="161"/>
      <c r="C117" s="183" t="s">
        <v>1034</v>
      </c>
      <c r="D117" s="163"/>
      <c r="E117" s="164">
        <v>1.6559999999999999</v>
      </c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178</v>
      </c>
      <c r="AH117" s="153">
        <v>0</v>
      </c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60"/>
      <c r="B118" s="161"/>
      <c r="C118" s="183" t="s">
        <v>1035</v>
      </c>
      <c r="D118" s="163"/>
      <c r="E118" s="164">
        <v>1.38</v>
      </c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178</v>
      </c>
      <c r="AH118" s="153">
        <v>0</v>
      </c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60"/>
      <c r="B119" s="161"/>
      <c r="C119" s="183" t="s">
        <v>1036</v>
      </c>
      <c r="D119" s="163"/>
      <c r="E119" s="164">
        <v>1.6559999999999999</v>
      </c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178</v>
      </c>
      <c r="AH119" s="153">
        <v>0</v>
      </c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60"/>
      <c r="B120" s="161"/>
      <c r="C120" s="183" t="s">
        <v>1037</v>
      </c>
      <c r="D120" s="163"/>
      <c r="E120" s="164">
        <v>1.38</v>
      </c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178</v>
      </c>
      <c r="AH120" s="153">
        <v>0</v>
      </c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60"/>
      <c r="B121" s="161"/>
      <c r="C121" s="183" t="s">
        <v>1038</v>
      </c>
      <c r="D121" s="163"/>
      <c r="E121" s="164">
        <v>1.6559999999999999</v>
      </c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178</v>
      </c>
      <c r="AH121" s="153">
        <v>0</v>
      </c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60"/>
      <c r="B122" s="161"/>
      <c r="C122" s="183" t="s">
        <v>1039</v>
      </c>
      <c r="D122" s="163"/>
      <c r="E122" s="164">
        <v>1.242</v>
      </c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178</v>
      </c>
      <c r="AH122" s="153">
        <v>0</v>
      </c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60"/>
      <c r="B123" s="161"/>
      <c r="C123" s="183" t="s">
        <v>1040</v>
      </c>
      <c r="D123" s="163"/>
      <c r="E123" s="164">
        <v>1.6559999999999999</v>
      </c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178</v>
      </c>
      <c r="AH123" s="153">
        <v>0</v>
      </c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60"/>
      <c r="B124" s="161"/>
      <c r="C124" s="183" t="s">
        <v>1041</v>
      </c>
      <c r="D124" s="163"/>
      <c r="E124" s="164">
        <v>1.242</v>
      </c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178</v>
      </c>
      <c r="AH124" s="153">
        <v>0</v>
      </c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60"/>
      <c r="B125" s="161"/>
      <c r="C125" s="183" t="s">
        <v>1042</v>
      </c>
      <c r="D125" s="163"/>
      <c r="E125" s="164">
        <v>8.2799999999999994</v>
      </c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53"/>
      <c r="Z125" s="153"/>
      <c r="AA125" s="153"/>
      <c r="AB125" s="153"/>
      <c r="AC125" s="153"/>
      <c r="AD125" s="153"/>
      <c r="AE125" s="153"/>
      <c r="AF125" s="153"/>
      <c r="AG125" s="153" t="s">
        <v>178</v>
      </c>
      <c r="AH125" s="153">
        <v>0</v>
      </c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60"/>
      <c r="B126" s="161"/>
      <c r="C126" s="244"/>
      <c r="D126" s="245"/>
      <c r="E126" s="245"/>
      <c r="F126" s="245"/>
      <c r="G126" s="24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166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72">
        <v>13</v>
      </c>
      <c r="B127" s="173" t="s">
        <v>228</v>
      </c>
      <c r="C127" s="182" t="s">
        <v>229</v>
      </c>
      <c r="D127" s="174" t="s">
        <v>230</v>
      </c>
      <c r="E127" s="175">
        <v>235.512</v>
      </c>
      <c r="F127" s="176"/>
      <c r="G127" s="177">
        <f>ROUND(E127*F127,2)</f>
        <v>0</v>
      </c>
      <c r="H127" s="176"/>
      <c r="I127" s="177">
        <f>ROUND(E127*H127,2)</f>
        <v>0</v>
      </c>
      <c r="J127" s="176"/>
      <c r="K127" s="177">
        <f>ROUND(E127*J127,2)</f>
        <v>0</v>
      </c>
      <c r="L127" s="177">
        <v>21</v>
      </c>
      <c r="M127" s="177">
        <f>G127*(1+L127/100)</f>
        <v>0</v>
      </c>
      <c r="N127" s="177">
        <v>0</v>
      </c>
      <c r="O127" s="177">
        <f>ROUND(E127*N127,2)</f>
        <v>0</v>
      </c>
      <c r="P127" s="177">
        <v>0</v>
      </c>
      <c r="Q127" s="177">
        <f>ROUND(E127*P127,2)</f>
        <v>0</v>
      </c>
      <c r="R127" s="177" t="s">
        <v>159</v>
      </c>
      <c r="S127" s="177" t="s">
        <v>160</v>
      </c>
      <c r="T127" s="178" t="s">
        <v>170</v>
      </c>
      <c r="U127" s="162">
        <v>0</v>
      </c>
      <c r="V127" s="162">
        <f>ROUND(E127*U127,2)</f>
        <v>0</v>
      </c>
      <c r="W127" s="162"/>
      <c r="X127" s="162" t="s">
        <v>162</v>
      </c>
      <c r="Y127" s="153"/>
      <c r="Z127" s="153"/>
      <c r="AA127" s="153"/>
      <c r="AB127" s="153"/>
      <c r="AC127" s="153"/>
      <c r="AD127" s="153"/>
      <c r="AE127" s="153"/>
      <c r="AF127" s="153"/>
      <c r="AG127" s="153" t="s">
        <v>163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60"/>
      <c r="B128" s="161"/>
      <c r="C128" s="183" t="s">
        <v>1043</v>
      </c>
      <c r="D128" s="163"/>
      <c r="E128" s="164">
        <v>235.512</v>
      </c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178</v>
      </c>
      <c r="AH128" s="153">
        <v>5</v>
      </c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60"/>
      <c r="B129" s="161"/>
      <c r="C129" s="244"/>
      <c r="D129" s="245"/>
      <c r="E129" s="245"/>
      <c r="F129" s="245"/>
      <c r="G129" s="245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166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72">
        <v>14</v>
      </c>
      <c r="B130" s="173" t="s">
        <v>338</v>
      </c>
      <c r="C130" s="182" t="s">
        <v>339</v>
      </c>
      <c r="D130" s="174" t="s">
        <v>230</v>
      </c>
      <c r="E130" s="175">
        <v>122.4504</v>
      </c>
      <c r="F130" s="176"/>
      <c r="G130" s="177">
        <f>ROUND(E130*F130,2)</f>
        <v>0</v>
      </c>
      <c r="H130" s="176"/>
      <c r="I130" s="177">
        <f>ROUND(E130*H130,2)</f>
        <v>0</v>
      </c>
      <c r="J130" s="176"/>
      <c r="K130" s="177">
        <f>ROUND(E130*J130,2)</f>
        <v>0</v>
      </c>
      <c r="L130" s="177">
        <v>21</v>
      </c>
      <c r="M130" s="177">
        <f>G130*(1+L130/100)</f>
        <v>0</v>
      </c>
      <c r="N130" s="177">
        <v>1</v>
      </c>
      <c r="O130" s="177">
        <f>ROUND(E130*N130,2)</f>
        <v>122.45</v>
      </c>
      <c r="P130" s="177">
        <v>0</v>
      </c>
      <c r="Q130" s="177">
        <f>ROUND(E130*P130,2)</f>
        <v>0</v>
      </c>
      <c r="R130" s="177" t="s">
        <v>331</v>
      </c>
      <c r="S130" s="177" t="s">
        <v>160</v>
      </c>
      <c r="T130" s="178" t="s">
        <v>161</v>
      </c>
      <c r="U130" s="162">
        <v>0</v>
      </c>
      <c r="V130" s="162">
        <f>ROUND(E130*U130,2)</f>
        <v>0</v>
      </c>
      <c r="W130" s="162"/>
      <c r="X130" s="162" t="s">
        <v>332</v>
      </c>
      <c r="Y130" s="153"/>
      <c r="Z130" s="153"/>
      <c r="AA130" s="153"/>
      <c r="AB130" s="153"/>
      <c r="AC130" s="153"/>
      <c r="AD130" s="153"/>
      <c r="AE130" s="153"/>
      <c r="AF130" s="153"/>
      <c r="AG130" s="153" t="s">
        <v>333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60"/>
      <c r="B131" s="161"/>
      <c r="C131" s="183" t="s">
        <v>1044</v>
      </c>
      <c r="D131" s="163"/>
      <c r="E131" s="164">
        <v>122.4504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178</v>
      </c>
      <c r="AH131" s="153">
        <v>5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60"/>
      <c r="B132" s="161"/>
      <c r="C132" s="244"/>
      <c r="D132" s="245"/>
      <c r="E132" s="245"/>
      <c r="F132" s="245"/>
      <c r="G132" s="245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166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x14ac:dyDescent="0.2">
      <c r="A133" s="166" t="s">
        <v>154</v>
      </c>
      <c r="B133" s="167" t="s">
        <v>106</v>
      </c>
      <c r="C133" s="181" t="s">
        <v>107</v>
      </c>
      <c r="D133" s="168"/>
      <c r="E133" s="169"/>
      <c r="F133" s="170"/>
      <c r="G133" s="170">
        <f>SUMIF(AG134:AG159,"&lt;&gt;NOR",G134:G159)</f>
        <v>0</v>
      </c>
      <c r="H133" s="170"/>
      <c r="I133" s="170">
        <f>SUM(I134:I159)</f>
        <v>0</v>
      </c>
      <c r="J133" s="170"/>
      <c r="K133" s="170">
        <f>SUM(K134:K159)</f>
        <v>0</v>
      </c>
      <c r="L133" s="170"/>
      <c r="M133" s="170">
        <f>SUM(M134:M159)</f>
        <v>0</v>
      </c>
      <c r="N133" s="170"/>
      <c r="O133" s="170">
        <f>SUM(O134:O159)</f>
        <v>16.79</v>
      </c>
      <c r="P133" s="170"/>
      <c r="Q133" s="170">
        <f>SUM(Q134:Q159)</f>
        <v>0</v>
      </c>
      <c r="R133" s="170"/>
      <c r="S133" s="170"/>
      <c r="T133" s="171"/>
      <c r="U133" s="165"/>
      <c r="V133" s="165">
        <f>SUM(V134:V159)</f>
        <v>15.05</v>
      </c>
      <c r="W133" s="165"/>
      <c r="X133" s="165"/>
      <c r="AG133" t="s">
        <v>155</v>
      </c>
    </row>
    <row r="134" spans="1:60" outlineLevel="1" x14ac:dyDescent="0.2">
      <c r="A134" s="172">
        <v>15</v>
      </c>
      <c r="B134" s="173" t="s">
        <v>771</v>
      </c>
      <c r="C134" s="182" t="s">
        <v>772</v>
      </c>
      <c r="D134" s="174" t="s">
        <v>189</v>
      </c>
      <c r="E134" s="175">
        <v>8.8800000000000008</v>
      </c>
      <c r="F134" s="176"/>
      <c r="G134" s="177">
        <f>ROUND(E134*F134,2)</f>
        <v>0</v>
      </c>
      <c r="H134" s="176"/>
      <c r="I134" s="177">
        <f>ROUND(E134*H134,2)</f>
        <v>0</v>
      </c>
      <c r="J134" s="176"/>
      <c r="K134" s="177">
        <f>ROUND(E134*J134,2)</f>
        <v>0</v>
      </c>
      <c r="L134" s="177">
        <v>21</v>
      </c>
      <c r="M134" s="177">
        <f>G134*(1+L134/100)</f>
        <v>0</v>
      </c>
      <c r="N134" s="177">
        <v>1.8907700000000001</v>
      </c>
      <c r="O134" s="177">
        <f>ROUND(E134*N134,2)</f>
        <v>16.79</v>
      </c>
      <c r="P134" s="177">
        <v>0</v>
      </c>
      <c r="Q134" s="177">
        <f>ROUND(E134*P134,2)</f>
        <v>0</v>
      </c>
      <c r="R134" s="177" t="s">
        <v>357</v>
      </c>
      <c r="S134" s="177" t="s">
        <v>160</v>
      </c>
      <c r="T134" s="178" t="s">
        <v>161</v>
      </c>
      <c r="U134" s="162">
        <v>1.6950000000000001</v>
      </c>
      <c r="V134" s="162">
        <f>ROUND(E134*U134,2)</f>
        <v>15.05</v>
      </c>
      <c r="W134" s="162"/>
      <c r="X134" s="162" t="s">
        <v>162</v>
      </c>
      <c r="Y134" s="153"/>
      <c r="Z134" s="153"/>
      <c r="AA134" s="153"/>
      <c r="AB134" s="153"/>
      <c r="AC134" s="153"/>
      <c r="AD134" s="153"/>
      <c r="AE134" s="153"/>
      <c r="AF134" s="153"/>
      <c r="AG134" s="153" t="s">
        <v>163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60"/>
      <c r="B135" s="161"/>
      <c r="C135" s="242" t="s">
        <v>574</v>
      </c>
      <c r="D135" s="243"/>
      <c r="E135" s="243"/>
      <c r="F135" s="243"/>
      <c r="G135" s="243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3"/>
      <c r="Z135" s="153"/>
      <c r="AA135" s="153"/>
      <c r="AB135" s="153"/>
      <c r="AC135" s="153"/>
      <c r="AD135" s="153"/>
      <c r="AE135" s="153"/>
      <c r="AF135" s="153"/>
      <c r="AG135" s="153" t="s">
        <v>165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60"/>
      <c r="B136" s="161"/>
      <c r="C136" s="183" t="s">
        <v>681</v>
      </c>
      <c r="D136" s="163"/>
      <c r="E136" s="164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178</v>
      </c>
      <c r="AH136" s="153">
        <v>0</v>
      </c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60"/>
      <c r="B137" s="161"/>
      <c r="C137" s="183" t="s">
        <v>1045</v>
      </c>
      <c r="D137" s="163"/>
      <c r="E137" s="164">
        <v>0.45</v>
      </c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178</v>
      </c>
      <c r="AH137" s="153">
        <v>0</v>
      </c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60"/>
      <c r="B138" s="161"/>
      <c r="C138" s="183" t="s">
        <v>1046</v>
      </c>
      <c r="D138" s="163"/>
      <c r="E138" s="164">
        <v>0.21</v>
      </c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178</v>
      </c>
      <c r="AH138" s="153">
        <v>0</v>
      </c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60"/>
      <c r="B139" s="161"/>
      <c r="C139" s="183" t="s">
        <v>1047</v>
      </c>
      <c r="D139" s="163"/>
      <c r="E139" s="164">
        <v>0.45</v>
      </c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178</v>
      </c>
      <c r="AH139" s="153">
        <v>0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60"/>
      <c r="B140" s="161"/>
      <c r="C140" s="183" t="s">
        <v>1048</v>
      </c>
      <c r="D140" s="163"/>
      <c r="E140" s="164">
        <v>0.21</v>
      </c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178</v>
      </c>
      <c r="AH140" s="153">
        <v>0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60"/>
      <c r="B141" s="161"/>
      <c r="C141" s="183" t="s">
        <v>1049</v>
      </c>
      <c r="D141" s="163"/>
      <c r="E141" s="164">
        <v>0.45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178</v>
      </c>
      <c r="AH141" s="153">
        <v>0</v>
      </c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60"/>
      <c r="B142" s="161"/>
      <c r="C142" s="183" t="s">
        <v>1050</v>
      </c>
      <c r="D142" s="163"/>
      <c r="E142" s="164">
        <v>0.45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178</v>
      </c>
      <c r="AH142" s="153">
        <v>0</v>
      </c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60"/>
      <c r="B143" s="161"/>
      <c r="C143" s="183" t="s">
        <v>1051</v>
      </c>
      <c r="D143" s="163"/>
      <c r="E143" s="164">
        <v>0.21</v>
      </c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178</v>
      </c>
      <c r="AH143" s="153">
        <v>0</v>
      </c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60"/>
      <c r="B144" s="161"/>
      <c r="C144" s="183" t="s">
        <v>1052</v>
      </c>
      <c r="D144" s="163"/>
      <c r="E144" s="164">
        <v>0.21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178</v>
      </c>
      <c r="AH144" s="153">
        <v>0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60"/>
      <c r="B145" s="161"/>
      <c r="C145" s="183" t="s">
        <v>1053</v>
      </c>
      <c r="D145" s="163"/>
      <c r="E145" s="164">
        <v>0.45</v>
      </c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178</v>
      </c>
      <c r="AH145" s="153">
        <v>0</v>
      </c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60"/>
      <c r="B146" s="161"/>
      <c r="C146" s="183" t="s">
        <v>1054</v>
      </c>
      <c r="D146" s="163"/>
      <c r="E146" s="164">
        <v>0.45</v>
      </c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178</v>
      </c>
      <c r="AH146" s="153">
        <v>0</v>
      </c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60"/>
      <c r="B147" s="161"/>
      <c r="C147" s="183" t="s">
        <v>1055</v>
      </c>
      <c r="D147" s="163"/>
      <c r="E147" s="164">
        <v>0.21</v>
      </c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178</v>
      </c>
      <c r="AH147" s="153">
        <v>0</v>
      </c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60"/>
      <c r="B148" s="161"/>
      <c r="C148" s="183" t="s">
        <v>1056</v>
      </c>
      <c r="D148" s="163"/>
      <c r="E148" s="164">
        <v>0.45</v>
      </c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3"/>
      <c r="Z148" s="153"/>
      <c r="AA148" s="153"/>
      <c r="AB148" s="153"/>
      <c r="AC148" s="153"/>
      <c r="AD148" s="153"/>
      <c r="AE148" s="153"/>
      <c r="AF148" s="153"/>
      <c r="AG148" s="153" t="s">
        <v>178</v>
      </c>
      <c r="AH148" s="153">
        <v>0</v>
      </c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60"/>
      <c r="B149" s="161"/>
      <c r="C149" s="183" t="s">
        <v>1057</v>
      </c>
      <c r="D149" s="163"/>
      <c r="E149" s="164">
        <v>0.3</v>
      </c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178</v>
      </c>
      <c r="AH149" s="153">
        <v>0</v>
      </c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60"/>
      <c r="B150" s="161"/>
      <c r="C150" s="183" t="s">
        <v>1058</v>
      </c>
      <c r="D150" s="163"/>
      <c r="E150" s="164">
        <v>0.36</v>
      </c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53"/>
      <c r="Z150" s="153"/>
      <c r="AA150" s="153"/>
      <c r="AB150" s="153"/>
      <c r="AC150" s="153"/>
      <c r="AD150" s="153"/>
      <c r="AE150" s="153"/>
      <c r="AF150" s="153"/>
      <c r="AG150" s="153" t="s">
        <v>178</v>
      </c>
      <c r="AH150" s="153">
        <v>0</v>
      </c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60"/>
      <c r="B151" s="161"/>
      <c r="C151" s="183" t="s">
        <v>1059</v>
      </c>
      <c r="D151" s="163"/>
      <c r="E151" s="164">
        <v>0.3</v>
      </c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178</v>
      </c>
      <c r="AH151" s="153">
        <v>0</v>
      </c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60"/>
      <c r="B152" s="161"/>
      <c r="C152" s="183" t="s">
        <v>1060</v>
      </c>
      <c r="D152" s="163"/>
      <c r="E152" s="164">
        <v>0.36</v>
      </c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178</v>
      </c>
      <c r="AH152" s="153">
        <v>0</v>
      </c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60"/>
      <c r="B153" s="161"/>
      <c r="C153" s="183" t="s">
        <v>1061</v>
      </c>
      <c r="D153" s="163"/>
      <c r="E153" s="164">
        <v>0.3</v>
      </c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3"/>
      <c r="Z153" s="153"/>
      <c r="AA153" s="153"/>
      <c r="AB153" s="153"/>
      <c r="AC153" s="153"/>
      <c r="AD153" s="153"/>
      <c r="AE153" s="153"/>
      <c r="AF153" s="153"/>
      <c r="AG153" s="153" t="s">
        <v>178</v>
      </c>
      <c r="AH153" s="153">
        <v>0</v>
      </c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60"/>
      <c r="B154" s="161"/>
      <c r="C154" s="183" t="s">
        <v>1062</v>
      </c>
      <c r="D154" s="163"/>
      <c r="E154" s="164">
        <v>0.36</v>
      </c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53"/>
      <c r="Z154" s="153"/>
      <c r="AA154" s="153"/>
      <c r="AB154" s="153"/>
      <c r="AC154" s="153"/>
      <c r="AD154" s="153"/>
      <c r="AE154" s="153"/>
      <c r="AF154" s="153"/>
      <c r="AG154" s="153" t="s">
        <v>178</v>
      </c>
      <c r="AH154" s="153">
        <v>0</v>
      </c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60"/>
      <c r="B155" s="161"/>
      <c r="C155" s="183" t="s">
        <v>1063</v>
      </c>
      <c r="D155" s="163"/>
      <c r="E155" s="164">
        <v>0.27</v>
      </c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178</v>
      </c>
      <c r="AH155" s="153">
        <v>0</v>
      </c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60"/>
      <c r="B156" s="161"/>
      <c r="C156" s="183" t="s">
        <v>1064</v>
      </c>
      <c r="D156" s="163"/>
      <c r="E156" s="164">
        <v>0.36</v>
      </c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178</v>
      </c>
      <c r="AH156" s="153">
        <v>0</v>
      </c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60"/>
      <c r="B157" s="161"/>
      <c r="C157" s="183" t="s">
        <v>1065</v>
      </c>
      <c r="D157" s="163"/>
      <c r="E157" s="164">
        <v>0.27</v>
      </c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53"/>
      <c r="Z157" s="153"/>
      <c r="AA157" s="153"/>
      <c r="AB157" s="153"/>
      <c r="AC157" s="153"/>
      <c r="AD157" s="153"/>
      <c r="AE157" s="153"/>
      <c r="AF157" s="153"/>
      <c r="AG157" s="153" t="s">
        <v>178</v>
      </c>
      <c r="AH157" s="153">
        <v>0</v>
      </c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60"/>
      <c r="B158" s="161"/>
      <c r="C158" s="183" t="s">
        <v>1066</v>
      </c>
      <c r="D158" s="163"/>
      <c r="E158" s="164">
        <v>1.8</v>
      </c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178</v>
      </c>
      <c r="AH158" s="153">
        <v>0</v>
      </c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60"/>
      <c r="B159" s="161"/>
      <c r="C159" s="244"/>
      <c r="D159" s="245"/>
      <c r="E159" s="245"/>
      <c r="F159" s="245"/>
      <c r="G159" s="245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53"/>
      <c r="Z159" s="153"/>
      <c r="AA159" s="153"/>
      <c r="AB159" s="153"/>
      <c r="AC159" s="153"/>
      <c r="AD159" s="153"/>
      <c r="AE159" s="153"/>
      <c r="AF159" s="153"/>
      <c r="AG159" s="153" t="s">
        <v>166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x14ac:dyDescent="0.2">
      <c r="A160" s="166" t="s">
        <v>154</v>
      </c>
      <c r="B160" s="167" t="s">
        <v>110</v>
      </c>
      <c r="C160" s="181" t="s">
        <v>111</v>
      </c>
      <c r="D160" s="168"/>
      <c r="E160" s="169"/>
      <c r="F160" s="170"/>
      <c r="G160" s="170">
        <f>SUMIF(AG161:AG190,"&lt;&gt;NOR",G161:G190)</f>
        <v>0</v>
      </c>
      <c r="H160" s="170"/>
      <c r="I160" s="170">
        <f>SUM(I161:I190)</f>
        <v>0</v>
      </c>
      <c r="J160" s="170"/>
      <c r="K160" s="170">
        <f>SUM(K161:K190)</f>
        <v>0</v>
      </c>
      <c r="L160" s="170"/>
      <c r="M160" s="170">
        <f>SUM(M161:M190)</f>
        <v>0</v>
      </c>
      <c r="N160" s="170"/>
      <c r="O160" s="170">
        <f>SUM(O161:O190)</f>
        <v>1.02</v>
      </c>
      <c r="P160" s="170"/>
      <c r="Q160" s="170">
        <f>SUM(Q161:Q190)</f>
        <v>0</v>
      </c>
      <c r="R160" s="170"/>
      <c r="S160" s="170"/>
      <c r="T160" s="171"/>
      <c r="U160" s="165"/>
      <c r="V160" s="165">
        <f>SUM(V161:V190)</f>
        <v>179.07</v>
      </c>
      <c r="W160" s="165"/>
      <c r="X160" s="165"/>
      <c r="AG160" t="s">
        <v>155</v>
      </c>
    </row>
    <row r="161" spans="1:60" ht="22.5" outlineLevel="1" x14ac:dyDescent="0.2">
      <c r="A161" s="172">
        <v>16</v>
      </c>
      <c r="B161" s="173" t="s">
        <v>1067</v>
      </c>
      <c r="C161" s="182" t="s">
        <v>1068</v>
      </c>
      <c r="D161" s="174" t="s">
        <v>356</v>
      </c>
      <c r="E161" s="175">
        <v>148</v>
      </c>
      <c r="F161" s="176"/>
      <c r="G161" s="177">
        <f>ROUND(E161*F161,2)</f>
        <v>0</v>
      </c>
      <c r="H161" s="176"/>
      <c r="I161" s="177">
        <f>ROUND(E161*H161,2)</f>
        <v>0</v>
      </c>
      <c r="J161" s="176"/>
      <c r="K161" s="177">
        <f>ROUND(E161*J161,2)</f>
        <v>0</v>
      </c>
      <c r="L161" s="177">
        <v>21</v>
      </c>
      <c r="M161" s="177">
        <f>G161*(1+L161/100)</f>
        <v>0</v>
      </c>
      <c r="N161" s="177">
        <v>1E-4</v>
      </c>
      <c r="O161" s="177">
        <f>ROUND(E161*N161,2)</f>
        <v>0.01</v>
      </c>
      <c r="P161" s="177">
        <v>0</v>
      </c>
      <c r="Q161" s="177">
        <f>ROUND(E161*P161,2)</f>
        <v>0</v>
      </c>
      <c r="R161" s="177" t="s">
        <v>357</v>
      </c>
      <c r="S161" s="177" t="s">
        <v>160</v>
      </c>
      <c r="T161" s="178" t="s">
        <v>161</v>
      </c>
      <c r="U161" s="162">
        <v>0.11899999999999999</v>
      </c>
      <c r="V161" s="162">
        <f>ROUND(E161*U161,2)</f>
        <v>17.61</v>
      </c>
      <c r="W161" s="162"/>
      <c r="X161" s="162" t="s">
        <v>162</v>
      </c>
      <c r="Y161" s="153"/>
      <c r="Z161" s="153"/>
      <c r="AA161" s="153"/>
      <c r="AB161" s="153"/>
      <c r="AC161" s="153"/>
      <c r="AD161" s="153"/>
      <c r="AE161" s="153"/>
      <c r="AF161" s="153"/>
      <c r="AG161" s="153" t="s">
        <v>583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60"/>
      <c r="B162" s="161"/>
      <c r="C162" s="242" t="s">
        <v>574</v>
      </c>
      <c r="D162" s="243"/>
      <c r="E162" s="243"/>
      <c r="F162" s="243"/>
      <c r="G162" s="243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165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60"/>
      <c r="B163" s="161"/>
      <c r="C163" s="183" t="s">
        <v>1069</v>
      </c>
      <c r="D163" s="163"/>
      <c r="E163" s="164">
        <v>118</v>
      </c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178</v>
      </c>
      <c r="AH163" s="153">
        <v>0</v>
      </c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60"/>
      <c r="B164" s="161"/>
      <c r="C164" s="183" t="s">
        <v>1070</v>
      </c>
      <c r="D164" s="163"/>
      <c r="E164" s="164">
        <v>30</v>
      </c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3"/>
      <c r="Z164" s="153"/>
      <c r="AA164" s="153"/>
      <c r="AB164" s="153"/>
      <c r="AC164" s="153"/>
      <c r="AD164" s="153"/>
      <c r="AE164" s="153"/>
      <c r="AF164" s="153"/>
      <c r="AG164" s="153" t="s">
        <v>178</v>
      </c>
      <c r="AH164" s="153">
        <v>0</v>
      </c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60"/>
      <c r="B165" s="161"/>
      <c r="C165" s="244"/>
      <c r="D165" s="245"/>
      <c r="E165" s="245"/>
      <c r="F165" s="245"/>
      <c r="G165" s="245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166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ht="22.5" outlineLevel="1" x14ac:dyDescent="0.2">
      <c r="A166" s="172">
        <v>17</v>
      </c>
      <c r="B166" s="173" t="s">
        <v>1071</v>
      </c>
      <c r="C166" s="182" t="s">
        <v>1072</v>
      </c>
      <c r="D166" s="174" t="s">
        <v>356</v>
      </c>
      <c r="E166" s="175">
        <v>148</v>
      </c>
      <c r="F166" s="176"/>
      <c r="G166" s="177">
        <f>ROUND(E166*F166,2)</f>
        <v>0</v>
      </c>
      <c r="H166" s="176"/>
      <c r="I166" s="177">
        <f>ROUND(E166*H166,2)</f>
        <v>0</v>
      </c>
      <c r="J166" s="176"/>
      <c r="K166" s="177">
        <f>ROUND(E166*J166,2)</f>
        <v>0</v>
      </c>
      <c r="L166" s="177">
        <v>21</v>
      </c>
      <c r="M166" s="177">
        <f>G166*(1+L166/100)</f>
        <v>0</v>
      </c>
      <c r="N166" s="177">
        <v>0</v>
      </c>
      <c r="O166" s="177">
        <f>ROUND(E166*N166,2)</f>
        <v>0</v>
      </c>
      <c r="P166" s="177">
        <v>0</v>
      </c>
      <c r="Q166" s="177">
        <f>ROUND(E166*P166,2)</f>
        <v>0</v>
      </c>
      <c r="R166" s="177" t="s">
        <v>357</v>
      </c>
      <c r="S166" s="177" t="s">
        <v>160</v>
      </c>
      <c r="T166" s="178" t="s">
        <v>273</v>
      </c>
      <c r="U166" s="162">
        <v>5.8999999999999997E-2</v>
      </c>
      <c r="V166" s="162">
        <f>ROUND(E166*U166,2)</f>
        <v>8.73</v>
      </c>
      <c r="W166" s="162"/>
      <c r="X166" s="162" t="s">
        <v>162</v>
      </c>
      <c r="Y166" s="153"/>
      <c r="Z166" s="153"/>
      <c r="AA166" s="153"/>
      <c r="AB166" s="153"/>
      <c r="AC166" s="153"/>
      <c r="AD166" s="153"/>
      <c r="AE166" s="153"/>
      <c r="AF166" s="153"/>
      <c r="AG166" s="153" t="s">
        <v>583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60"/>
      <c r="B167" s="161"/>
      <c r="C167" s="242" t="s">
        <v>904</v>
      </c>
      <c r="D167" s="243"/>
      <c r="E167" s="243"/>
      <c r="F167" s="243"/>
      <c r="G167" s="243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165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60"/>
      <c r="B168" s="161"/>
      <c r="C168" s="244"/>
      <c r="D168" s="245"/>
      <c r="E168" s="245"/>
      <c r="F168" s="245"/>
      <c r="G168" s="245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166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ht="33.75" outlineLevel="1" x14ac:dyDescent="0.2">
      <c r="A169" s="172">
        <v>18</v>
      </c>
      <c r="B169" s="173" t="s">
        <v>1073</v>
      </c>
      <c r="C169" s="182" t="s">
        <v>1074</v>
      </c>
      <c r="D169" s="174" t="s">
        <v>908</v>
      </c>
      <c r="E169" s="175">
        <v>21</v>
      </c>
      <c r="F169" s="176"/>
      <c r="G169" s="177">
        <f>ROUND(E169*F169,2)</f>
        <v>0</v>
      </c>
      <c r="H169" s="176"/>
      <c r="I169" s="177">
        <f>ROUND(E169*H169,2)</f>
        <v>0</v>
      </c>
      <c r="J169" s="176"/>
      <c r="K169" s="177">
        <f>ROUND(E169*J169,2)</f>
        <v>0</v>
      </c>
      <c r="L169" s="177">
        <v>21</v>
      </c>
      <c r="M169" s="177">
        <f>G169*(1+L169/100)</f>
        <v>0</v>
      </c>
      <c r="N169" s="177">
        <v>1.2999999999999999E-4</v>
      </c>
      <c r="O169" s="177">
        <f>ROUND(E169*N169,2)</f>
        <v>0</v>
      </c>
      <c r="P169" s="177">
        <v>0</v>
      </c>
      <c r="Q169" s="177">
        <f>ROUND(E169*P169,2)</f>
        <v>0</v>
      </c>
      <c r="R169" s="177" t="s">
        <v>357</v>
      </c>
      <c r="S169" s="177" t="s">
        <v>160</v>
      </c>
      <c r="T169" s="178" t="s">
        <v>161</v>
      </c>
      <c r="U169" s="162">
        <v>6.2</v>
      </c>
      <c r="V169" s="162">
        <f>ROUND(E169*U169,2)</f>
        <v>130.19999999999999</v>
      </c>
      <c r="W169" s="162"/>
      <c r="X169" s="162" t="s">
        <v>162</v>
      </c>
      <c r="Y169" s="153"/>
      <c r="Z169" s="153"/>
      <c r="AA169" s="153"/>
      <c r="AB169" s="153"/>
      <c r="AC169" s="153"/>
      <c r="AD169" s="153"/>
      <c r="AE169" s="153"/>
      <c r="AF169" s="153"/>
      <c r="AG169" s="153" t="s">
        <v>163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60"/>
      <c r="B170" s="161"/>
      <c r="C170" s="242" t="s">
        <v>904</v>
      </c>
      <c r="D170" s="243"/>
      <c r="E170" s="243"/>
      <c r="F170" s="243"/>
      <c r="G170" s="243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53"/>
      <c r="Z170" s="153"/>
      <c r="AA170" s="153"/>
      <c r="AB170" s="153"/>
      <c r="AC170" s="153"/>
      <c r="AD170" s="153"/>
      <c r="AE170" s="153"/>
      <c r="AF170" s="153"/>
      <c r="AG170" s="153" t="s">
        <v>165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60"/>
      <c r="B171" s="161"/>
      <c r="C171" s="244"/>
      <c r="D171" s="245"/>
      <c r="E171" s="245"/>
      <c r="F171" s="245"/>
      <c r="G171" s="245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166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72">
        <v>19</v>
      </c>
      <c r="B172" s="173" t="s">
        <v>1075</v>
      </c>
      <c r="C172" s="182" t="s">
        <v>1076</v>
      </c>
      <c r="D172" s="174" t="s">
        <v>356</v>
      </c>
      <c r="E172" s="175">
        <v>148</v>
      </c>
      <c r="F172" s="176"/>
      <c r="G172" s="177">
        <f>ROUND(E172*F172,2)</f>
        <v>0</v>
      </c>
      <c r="H172" s="176"/>
      <c r="I172" s="177">
        <f>ROUND(E172*H172,2)</f>
        <v>0</v>
      </c>
      <c r="J172" s="176"/>
      <c r="K172" s="177">
        <f>ROUND(E172*J172,2)</f>
        <v>0</v>
      </c>
      <c r="L172" s="177">
        <v>21</v>
      </c>
      <c r="M172" s="177">
        <f>G172*(1+L172/100)</f>
        <v>0</v>
      </c>
      <c r="N172" s="177">
        <v>0</v>
      </c>
      <c r="O172" s="177">
        <f>ROUND(E172*N172,2)</f>
        <v>0</v>
      </c>
      <c r="P172" s="177">
        <v>0</v>
      </c>
      <c r="Q172" s="177">
        <f>ROUND(E172*P172,2)</f>
        <v>0</v>
      </c>
      <c r="R172" s="177" t="s">
        <v>357</v>
      </c>
      <c r="S172" s="177" t="s">
        <v>160</v>
      </c>
      <c r="T172" s="178" t="s">
        <v>170</v>
      </c>
      <c r="U172" s="162">
        <v>0.06</v>
      </c>
      <c r="V172" s="162">
        <f>ROUND(E172*U172,2)</f>
        <v>8.8800000000000008</v>
      </c>
      <c r="W172" s="162"/>
      <c r="X172" s="162" t="s">
        <v>162</v>
      </c>
      <c r="Y172" s="153"/>
      <c r="Z172" s="153"/>
      <c r="AA172" s="153"/>
      <c r="AB172" s="153"/>
      <c r="AC172" s="153"/>
      <c r="AD172" s="153"/>
      <c r="AE172" s="153"/>
      <c r="AF172" s="153"/>
      <c r="AG172" s="153" t="s">
        <v>163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60"/>
      <c r="B173" s="161"/>
      <c r="C173" s="183" t="s">
        <v>1077</v>
      </c>
      <c r="D173" s="163"/>
      <c r="E173" s="164">
        <v>148</v>
      </c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178</v>
      </c>
      <c r="AH173" s="153">
        <v>5</v>
      </c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60"/>
      <c r="B174" s="161"/>
      <c r="C174" s="244"/>
      <c r="D174" s="245"/>
      <c r="E174" s="245"/>
      <c r="F174" s="245"/>
      <c r="G174" s="245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166</v>
      </c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72">
        <v>20</v>
      </c>
      <c r="B175" s="173" t="s">
        <v>1078</v>
      </c>
      <c r="C175" s="182" t="s">
        <v>1079</v>
      </c>
      <c r="D175" s="174" t="s">
        <v>158</v>
      </c>
      <c r="E175" s="175">
        <v>21</v>
      </c>
      <c r="F175" s="176"/>
      <c r="G175" s="177">
        <f>ROUND(E175*F175,2)</f>
        <v>0</v>
      </c>
      <c r="H175" s="176"/>
      <c r="I175" s="177">
        <f>ROUND(E175*H175,2)</f>
        <v>0</v>
      </c>
      <c r="J175" s="176"/>
      <c r="K175" s="177">
        <f>ROUND(E175*J175,2)</f>
        <v>0</v>
      </c>
      <c r="L175" s="177">
        <v>21</v>
      </c>
      <c r="M175" s="177">
        <f>G175*(1+L175/100)</f>
        <v>0</v>
      </c>
      <c r="N175" s="177">
        <v>0</v>
      </c>
      <c r="O175" s="177">
        <f>ROUND(E175*N175,2)</f>
        <v>0</v>
      </c>
      <c r="P175" s="177">
        <v>0</v>
      </c>
      <c r="Q175" s="177">
        <f>ROUND(E175*P175,2)</f>
        <v>0</v>
      </c>
      <c r="R175" s="177" t="s">
        <v>357</v>
      </c>
      <c r="S175" s="177" t="s">
        <v>160</v>
      </c>
      <c r="T175" s="178" t="s">
        <v>170</v>
      </c>
      <c r="U175" s="162">
        <v>0.65</v>
      </c>
      <c r="V175" s="162">
        <f>ROUND(E175*U175,2)</f>
        <v>13.65</v>
      </c>
      <c r="W175" s="162"/>
      <c r="X175" s="162" t="s">
        <v>162</v>
      </c>
      <c r="Y175" s="153"/>
      <c r="Z175" s="153"/>
      <c r="AA175" s="153"/>
      <c r="AB175" s="153"/>
      <c r="AC175" s="153"/>
      <c r="AD175" s="153"/>
      <c r="AE175" s="153"/>
      <c r="AF175" s="153"/>
      <c r="AG175" s="153" t="s">
        <v>163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60"/>
      <c r="B176" s="161"/>
      <c r="C176" s="248"/>
      <c r="D176" s="249"/>
      <c r="E176" s="249"/>
      <c r="F176" s="249"/>
      <c r="G176" s="249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166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72">
        <v>21</v>
      </c>
      <c r="B177" s="173" t="s">
        <v>646</v>
      </c>
      <c r="C177" s="182" t="s">
        <v>647</v>
      </c>
      <c r="D177" s="174" t="s">
        <v>244</v>
      </c>
      <c r="E177" s="175">
        <v>1</v>
      </c>
      <c r="F177" s="176"/>
      <c r="G177" s="177">
        <f>ROUND(E177*F177,2)</f>
        <v>0</v>
      </c>
      <c r="H177" s="176"/>
      <c r="I177" s="177">
        <f>ROUND(E177*H177,2)</f>
        <v>0</v>
      </c>
      <c r="J177" s="176"/>
      <c r="K177" s="177">
        <f>ROUND(E177*J177,2)</f>
        <v>0</v>
      </c>
      <c r="L177" s="177">
        <v>21</v>
      </c>
      <c r="M177" s="177">
        <f>G177*(1+L177/100)</f>
        <v>0</v>
      </c>
      <c r="N177" s="177">
        <v>0</v>
      </c>
      <c r="O177" s="177">
        <f>ROUND(E177*N177,2)</f>
        <v>0</v>
      </c>
      <c r="P177" s="177">
        <v>0</v>
      </c>
      <c r="Q177" s="177">
        <f>ROUND(E177*P177,2)</f>
        <v>0</v>
      </c>
      <c r="R177" s="177"/>
      <c r="S177" s="177" t="s">
        <v>235</v>
      </c>
      <c r="T177" s="178" t="s">
        <v>236</v>
      </c>
      <c r="U177" s="162">
        <v>0</v>
      </c>
      <c r="V177" s="162">
        <f>ROUND(E177*U177,2)</f>
        <v>0</v>
      </c>
      <c r="W177" s="162"/>
      <c r="X177" s="162" t="s">
        <v>162</v>
      </c>
      <c r="Y177" s="153"/>
      <c r="Z177" s="153"/>
      <c r="AA177" s="153"/>
      <c r="AB177" s="153"/>
      <c r="AC177" s="153"/>
      <c r="AD177" s="153"/>
      <c r="AE177" s="153"/>
      <c r="AF177" s="153"/>
      <c r="AG177" s="153" t="s">
        <v>163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60"/>
      <c r="B178" s="161"/>
      <c r="C178" s="248"/>
      <c r="D178" s="249"/>
      <c r="E178" s="249"/>
      <c r="F178" s="249"/>
      <c r="G178" s="249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53"/>
      <c r="Z178" s="153"/>
      <c r="AA178" s="153"/>
      <c r="AB178" s="153"/>
      <c r="AC178" s="153"/>
      <c r="AD178" s="153"/>
      <c r="AE178" s="153"/>
      <c r="AF178" s="153"/>
      <c r="AG178" s="153" t="s">
        <v>166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ht="22.5" outlineLevel="1" x14ac:dyDescent="0.2">
      <c r="A179" s="172">
        <v>22</v>
      </c>
      <c r="B179" s="173" t="s">
        <v>1080</v>
      </c>
      <c r="C179" s="182" t="s">
        <v>1081</v>
      </c>
      <c r="D179" s="174" t="s">
        <v>158</v>
      </c>
      <c r="E179" s="175">
        <v>54.266669999999998</v>
      </c>
      <c r="F179" s="176"/>
      <c r="G179" s="177">
        <f>ROUND(E179*F179,2)</f>
        <v>0</v>
      </c>
      <c r="H179" s="176"/>
      <c r="I179" s="177">
        <f>ROUND(E179*H179,2)</f>
        <v>0</v>
      </c>
      <c r="J179" s="176"/>
      <c r="K179" s="177">
        <f>ROUND(E179*J179,2)</f>
        <v>0</v>
      </c>
      <c r="L179" s="177">
        <v>21</v>
      </c>
      <c r="M179" s="177">
        <f>G179*(1+L179/100)</f>
        <v>0</v>
      </c>
      <c r="N179" s="177">
        <v>1.0800000000000001E-2</v>
      </c>
      <c r="O179" s="177">
        <f>ROUND(E179*N179,2)</f>
        <v>0.59</v>
      </c>
      <c r="P179" s="177">
        <v>0</v>
      </c>
      <c r="Q179" s="177">
        <f>ROUND(E179*P179,2)</f>
        <v>0</v>
      </c>
      <c r="R179" s="177" t="s">
        <v>331</v>
      </c>
      <c r="S179" s="177" t="s">
        <v>160</v>
      </c>
      <c r="T179" s="178" t="s">
        <v>161</v>
      </c>
      <c r="U179" s="162">
        <v>0</v>
      </c>
      <c r="V179" s="162">
        <f>ROUND(E179*U179,2)</f>
        <v>0</v>
      </c>
      <c r="W179" s="162"/>
      <c r="X179" s="162" t="s">
        <v>332</v>
      </c>
      <c r="Y179" s="153"/>
      <c r="Z179" s="153"/>
      <c r="AA179" s="153"/>
      <c r="AB179" s="153"/>
      <c r="AC179" s="153"/>
      <c r="AD179" s="153"/>
      <c r="AE179" s="153"/>
      <c r="AF179" s="153"/>
      <c r="AG179" s="153" t="s">
        <v>838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60"/>
      <c r="B180" s="161"/>
      <c r="C180" s="183" t="s">
        <v>1082</v>
      </c>
      <c r="D180" s="163"/>
      <c r="E180" s="164">
        <v>54.266669999999998</v>
      </c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178</v>
      </c>
      <c r="AH180" s="153">
        <v>0</v>
      </c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60"/>
      <c r="B181" s="161"/>
      <c r="C181" s="244"/>
      <c r="D181" s="245"/>
      <c r="E181" s="245"/>
      <c r="F181" s="245"/>
      <c r="G181" s="245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53"/>
      <c r="Z181" s="153"/>
      <c r="AA181" s="153"/>
      <c r="AB181" s="153"/>
      <c r="AC181" s="153"/>
      <c r="AD181" s="153"/>
      <c r="AE181" s="153"/>
      <c r="AF181" s="153"/>
      <c r="AG181" s="153" t="s">
        <v>166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72">
        <v>23</v>
      </c>
      <c r="B182" s="173" t="s">
        <v>1083</v>
      </c>
      <c r="C182" s="182" t="s">
        <v>1084</v>
      </c>
      <c r="D182" s="174" t="s">
        <v>158</v>
      </c>
      <c r="E182" s="175">
        <v>21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7">
        <v>1.2E-2</v>
      </c>
      <c r="O182" s="177">
        <f>ROUND(E182*N182,2)</f>
        <v>0.25</v>
      </c>
      <c r="P182" s="177">
        <v>0</v>
      </c>
      <c r="Q182" s="177">
        <f>ROUND(E182*P182,2)</f>
        <v>0</v>
      </c>
      <c r="R182" s="177" t="s">
        <v>331</v>
      </c>
      <c r="S182" s="177" t="s">
        <v>160</v>
      </c>
      <c r="T182" s="178" t="s">
        <v>170</v>
      </c>
      <c r="U182" s="162">
        <v>0</v>
      </c>
      <c r="V182" s="162">
        <f>ROUND(E182*U182,2)</f>
        <v>0</v>
      </c>
      <c r="W182" s="162"/>
      <c r="X182" s="162" t="s">
        <v>332</v>
      </c>
      <c r="Y182" s="153"/>
      <c r="Z182" s="153"/>
      <c r="AA182" s="153"/>
      <c r="AB182" s="153"/>
      <c r="AC182" s="153"/>
      <c r="AD182" s="153"/>
      <c r="AE182" s="153"/>
      <c r="AF182" s="153"/>
      <c r="AG182" s="153" t="s">
        <v>333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60"/>
      <c r="B183" s="161"/>
      <c r="C183" s="183" t="s">
        <v>1085</v>
      </c>
      <c r="D183" s="163"/>
      <c r="E183" s="164">
        <v>21</v>
      </c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178</v>
      </c>
      <c r="AH183" s="153">
        <v>5</v>
      </c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60"/>
      <c r="B184" s="161"/>
      <c r="C184" s="244"/>
      <c r="D184" s="245"/>
      <c r="E184" s="245"/>
      <c r="F184" s="245"/>
      <c r="G184" s="245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166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72">
        <v>24</v>
      </c>
      <c r="B185" s="173" t="s">
        <v>1086</v>
      </c>
      <c r="C185" s="182" t="s">
        <v>1087</v>
      </c>
      <c r="D185" s="174" t="s">
        <v>158</v>
      </c>
      <c r="E185" s="175">
        <v>21</v>
      </c>
      <c r="F185" s="176"/>
      <c r="G185" s="177">
        <f>ROUND(E185*F185,2)</f>
        <v>0</v>
      </c>
      <c r="H185" s="176"/>
      <c r="I185" s="177">
        <f>ROUND(E185*H185,2)</f>
        <v>0</v>
      </c>
      <c r="J185" s="176"/>
      <c r="K185" s="177">
        <f>ROUND(E185*J185,2)</f>
        <v>0</v>
      </c>
      <c r="L185" s="177">
        <v>21</v>
      </c>
      <c r="M185" s="177">
        <f>G185*(1+L185/100)</f>
        <v>0</v>
      </c>
      <c r="N185" s="177">
        <v>1.1000000000000001E-3</v>
      </c>
      <c r="O185" s="177">
        <f>ROUND(E185*N185,2)</f>
        <v>0.02</v>
      </c>
      <c r="P185" s="177">
        <v>0</v>
      </c>
      <c r="Q185" s="177">
        <f>ROUND(E185*P185,2)</f>
        <v>0</v>
      </c>
      <c r="R185" s="177" t="s">
        <v>331</v>
      </c>
      <c r="S185" s="177" t="s">
        <v>160</v>
      </c>
      <c r="T185" s="178" t="s">
        <v>170</v>
      </c>
      <c r="U185" s="162">
        <v>0</v>
      </c>
      <c r="V185" s="162">
        <f>ROUND(E185*U185,2)</f>
        <v>0</v>
      </c>
      <c r="W185" s="162"/>
      <c r="X185" s="162" t="s">
        <v>332</v>
      </c>
      <c r="Y185" s="153"/>
      <c r="Z185" s="153"/>
      <c r="AA185" s="153"/>
      <c r="AB185" s="153"/>
      <c r="AC185" s="153"/>
      <c r="AD185" s="153"/>
      <c r="AE185" s="153"/>
      <c r="AF185" s="153"/>
      <c r="AG185" s="153" t="s">
        <v>333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60"/>
      <c r="B186" s="161"/>
      <c r="C186" s="183" t="s">
        <v>1088</v>
      </c>
      <c r="D186" s="163"/>
      <c r="E186" s="164">
        <v>21</v>
      </c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178</v>
      </c>
      <c r="AH186" s="153">
        <v>5</v>
      </c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60"/>
      <c r="B187" s="161"/>
      <c r="C187" s="244"/>
      <c r="D187" s="245"/>
      <c r="E187" s="245"/>
      <c r="F187" s="245"/>
      <c r="G187" s="245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166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ht="22.5" outlineLevel="1" x14ac:dyDescent="0.2">
      <c r="A188" s="172">
        <v>25</v>
      </c>
      <c r="B188" s="173" t="s">
        <v>1089</v>
      </c>
      <c r="C188" s="182" t="s">
        <v>1090</v>
      </c>
      <c r="D188" s="174" t="s">
        <v>158</v>
      </c>
      <c r="E188" s="175">
        <v>21</v>
      </c>
      <c r="F188" s="176"/>
      <c r="G188" s="177">
        <f>ROUND(E188*F188,2)</f>
        <v>0</v>
      </c>
      <c r="H188" s="176"/>
      <c r="I188" s="177">
        <f>ROUND(E188*H188,2)</f>
        <v>0</v>
      </c>
      <c r="J188" s="176"/>
      <c r="K188" s="177">
        <f>ROUND(E188*J188,2)</f>
        <v>0</v>
      </c>
      <c r="L188" s="177">
        <v>21</v>
      </c>
      <c r="M188" s="177">
        <f>G188*(1+L188/100)</f>
        <v>0</v>
      </c>
      <c r="N188" s="177">
        <v>7.1999999999999998E-3</v>
      </c>
      <c r="O188" s="177">
        <f>ROUND(E188*N188,2)</f>
        <v>0.15</v>
      </c>
      <c r="P188" s="177">
        <v>0</v>
      </c>
      <c r="Q188" s="177">
        <f>ROUND(E188*P188,2)</f>
        <v>0</v>
      </c>
      <c r="R188" s="177" t="s">
        <v>331</v>
      </c>
      <c r="S188" s="177" t="s">
        <v>160</v>
      </c>
      <c r="T188" s="178" t="s">
        <v>170</v>
      </c>
      <c r="U188" s="162">
        <v>0</v>
      </c>
      <c r="V188" s="162">
        <f>ROUND(E188*U188,2)</f>
        <v>0</v>
      </c>
      <c r="W188" s="162"/>
      <c r="X188" s="162" t="s">
        <v>332</v>
      </c>
      <c r="Y188" s="153"/>
      <c r="Z188" s="153"/>
      <c r="AA188" s="153"/>
      <c r="AB188" s="153"/>
      <c r="AC188" s="153"/>
      <c r="AD188" s="153"/>
      <c r="AE188" s="153"/>
      <c r="AF188" s="153"/>
      <c r="AG188" s="153" t="s">
        <v>333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60"/>
      <c r="B189" s="161"/>
      <c r="C189" s="183" t="s">
        <v>1091</v>
      </c>
      <c r="D189" s="163"/>
      <c r="E189" s="164">
        <v>21</v>
      </c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178</v>
      </c>
      <c r="AH189" s="153">
        <v>5</v>
      </c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60"/>
      <c r="B190" s="161"/>
      <c r="C190" s="244"/>
      <c r="D190" s="245"/>
      <c r="E190" s="245"/>
      <c r="F190" s="245"/>
      <c r="G190" s="245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53"/>
      <c r="Z190" s="153"/>
      <c r="AA190" s="153"/>
      <c r="AB190" s="153"/>
      <c r="AC190" s="153"/>
      <c r="AD190" s="153"/>
      <c r="AE190" s="153"/>
      <c r="AF190" s="153"/>
      <c r="AG190" s="153" t="s">
        <v>166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x14ac:dyDescent="0.2">
      <c r="A191" s="166" t="s">
        <v>154</v>
      </c>
      <c r="B191" s="167" t="s">
        <v>116</v>
      </c>
      <c r="C191" s="181" t="s">
        <v>117</v>
      </c>
      <c r="D191" s="168"/>
      <c r="E191" s="169"/>
      <c r="F191" s="170"/>
      <c r="G191" s="170">
        <f>SUMIF(AG192:AG195,"&lt;&gt;NOR",G192:G195)</f>
        <v>0</v>
      </c>
      <c r="H191" s="170"/>
      <c r="I191" s="170">
        <f>SUM(I192:I195)</f>
        <v>0</v>
      </c>
      <c r="J191" s="170"/>
      <c r="K191" s="170">
        <f>SUM(K192:K195)</f>
        <v>0</v>
      </c>
      <c r="L191" s="170"/>
      <c r="M191" s="170">
        <f>SUM(M192:M195)</f>
        <v>0</v>
      </c>
      <c r="N191" s="170"/>
      <c r="O191" s="170">
        <f>SUM(O192:O195)</f>
        <v>0</v>
      </c>
      <c r="P191" s="170"/>
      <c r="Q191" s="170">
        <f>SUM(Q192:Q195)</f>
        <v>0</v>
      </c>
      <c r="R191" s="170"/>
      <c r="S191" s="170"/>
      <c r="T191" s="171"/>
      <c r="U191" s="165"/>
      <c r="V191" s="165">
        <f>SUM(V192:V195)</f>
        <v>44.45</v>
      </c>
      <c r="W191" s="165"/>
      <c r="X191" s="165"/>
      <c r="AG191" t="s">
        <v>155</v>
      </c>
    </row>
    <row r="192" spans="1:60" ht="22.5" outlineLevel="1" x14ac:dyDescent="0.2">
      <c r="A192" s="172">
        <v>26</v>
      </c>
      <c r="B192" s="173" t="s">
        <v>677</v>
      </c>
      <c r="C192" s="182" t="s">
        <v>678</v>
      </c>
      <c r="D192" s="174" t="s">
        <v>230</v>
      </c>
      <c r="E192" s="175">
        <v>210.18715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77">
        <v>0</v>
      </c>
      <c r="O192" s="177">
        <f>ROUND(E192*N192,2)</f>
        <v>0</v>
      </c>
      <c r="P192" s="177">
        <v>0</v>
      </c>
      <c r="Q192" s="177">
        <f>ROUND(E192*P192,2)</f>
        <v>0</v>
      </c>
      <c r="R192" s="177" t="s">
        <v>357</v>
      </c>
      <c r="S192" s="177" t="s">
        <v>160</v>
      </c>
      <c r="T192" s="178" t="s">
        <v>161</v>
      </c>
      <c r="U192" s="162">
        <v>0.21149999999999999</v>
      </c>
      <c r="V192" s="162">
        <f>ROUND(E192*U192,2)</f>
        <v>44.45</v>
      </c>
      <c r="W192" s="162"/>
      <c r="X192" s="162" t="s">
        <v>262</v>
      </c>
      <c r="Y192" s="153"/>
      <c r="Z192" s="153"/>
      <c r="AA192" s="153"/>
      <c r="AB192" s="153"/>
      <c r="AC192" s="153"/>
      <c r="AD192" s="153"/>
      <c r="AE192" s="153"/>
      <c r="AF192" s="153"/>
      <c r="AG192" s="153" t="s">
        <v>263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60"/>
      <c r="B193" s="161"/>
      <c r="C193" s="242" t="s">
        <v>679</v>
      </c>
      <c r="D193" s="243"/>
      <c r="E193" s="243"/>
      <c r="F193" s="243"/>
      <c r="G193" s="243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53"/>
      <c r="Z193" s="153"/>
      <c r="AA193" s="153"/>
      <c r="AB193" s="153"/>
      <c r="AC193" s="153"/>
      <c r="AD193" s="153"/>
      <c r="AE193" s="153"/>
      <c r="AF193" s="153"/>
      <c r="AG193" s="153" t="s">
        <v>165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60"/>
      <c r="B194" s="161"/>
      <c r="C194" s="246" t="s">
        <v>680</v>
      </c>
      <c r="D194" s="247"/>
      <c r="E194" s="247"/>
      <c r="F194" s="247"/>
      <c r="G194" s="247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173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60"/>
      <c r="B195" s="161"/>
      <c r="C195" s="244"/>
      <c r="D195" s="245"/>
      <c r="E195" s="245"/>
      <c r="F195" s="245"/>
      <c r="G195" s="245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166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x14ac:dyDescent="0.2">
      <c r="A196" s="3"/>
      <c r="B196" s="4"/>
      <c r="C196" s="184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AE196">
        <v>15</v>
      </c>
      <c r="AF196">
        <v>21</v>
      </c>
      <c r="AG196" t="s">
        <v>141</v>
      </c>
    </row>
    <row r="197" spans="1:60" x14ac:dyDescent="0.2">
      <c r="A197" s="156"/>
      <c r="B197" s="157" t="s">
        <v>29</v>
      </c>
      <c r="C197" s="185"/>
      <c r="D197" s="158"/>
      <c r="E197" s="159"/>
      <c r="F197" s="159"/>
      <c r="G197" s="180">
        <f>G8+G133+G160+G191</f>
        <v>0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AE197">
        <f>SUMIF(L7:L195,AE196,G7:G195)</f>
        <v>0</v>
      </c>
      <c r="AF197">
        <f>SUMIF(L7:L195,AF196,G7:G195)</f>
        <v>0</v>
      </c>
      <c r="AG197" t="s">
        <v>265</v>
      </c>
    </row>
    <row r="198" spans="1:60" x14ac:dyDescent="0.2">
      <c r="C198" s="186"/>
      <c r="D198" s="10"/>
      <c r="AG198" t="s">
        <v>266</v>
      </c>
    </row>
    <row r="199" spans="1:60" x14ac:dyDescent="0.2">
      <c r="D199" s="10"/>
    </row>
    <row r="200" spans="1:60" x14ac:dyDescent="0.2">
      <c r="D200" s="10"/>
    </row>
    <row r="201" spans="1:60" x14ac:dyDescent="0.2">
      <c r="D201" s="10"/>
    </row>
    <row r="202" spans="1:60" x14ac:dyDescent="0.2">
      <c r="D202" s="10"/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6E7" sheet="1"/>
  <mergeCells count="48">
    <mergeCell ref="C45:G45"/>
    <mergeCell ref="A1:G1"/>
    <mergeCell ref="C2:G2"/>
    <mergeCell ref="C3:G3"/>
    <mergeCell ref="C4:G4"/>
    <mergeCell ref="C10:G10"/>
    <mergeCell ref="C34:G34"/>
    <mergeCell ref="C36:G36"/>
    <mergeCell ref="C38:G38"/>
    <mergeCell ref="C40:G40"/>
    <mergeCell ref="C41:G41"/>
    <mergeCell ref="C43:G43"/>
    <mergeCell ref="C94:G94"/>
    <mergeCell ref="C47:G47"/>
    <mergeCell ref="C49:G49"/>
    <mergeCell ref="C51:G51"/>
    <mergeCell ref="C54:G54"/>
    <mergeCell ref="C56:G56"/>
    <mergeCell ref="C59:G59"/>
    <mergeCell ref="C61:G61"/>
    <mergeCell ref="C63:G63"/>
    <mergeCell ref="C65:G65"/>
    <mergeCell ref="C89:G89"/>
    <mergeCell ref="C92:G92"/>
    <mergeCell ref="C168:G168"/>
    <mergeCell ref="C95:G95"/>
    <mergeCell ref="C100:G100"/>
    <mergeCell ref="C102:G102"/>
    <mergeCell ref="C126:G126"/>
    <mergeCell ref="C129:G129"/>
    <mergeCell ref="C132:G132"/>
    <mergeCell ref="C135:G135"/>
    <mergeCell ref="C159:G159"/>
    <mergeCell ref="C162:G162"/>
    <mergeCell ref="C165:G165"/>
    <mergeCell ref="C167:G167"/>
    <mergeCell ref="C195:G195"/>
    <mergeCell ref="C170:G170"/>
    <mergeCell ref="C171:G171"/>
    <mergeCell ref="C174:G174"/>
    <mergeCell ref="C176:G176"/>
    <mergeCell ref="C178:G178"/>
    <mergeCell ref="C181:G181"/>
    <mergeCell ref="C184:G184"/>
    <mergeCell ref="C187:G187"/>
    <mergeCell ref="C190:G190"/>
    <mergeCell ref="C193:G193"/>
    <mergeCell ref="C194:G19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70</vt:i4>
      </vt:variant>
    </vt:vector>
  </HeadingPairs>
  <TitlesOfParts>
    <vt:vector size="85" baseType="lpstr">
      <vt:lpstr>Pokyny pro vyplnění</vt:lpstr>
      <vt:lpstr>Stavba</vt:lpstr>
      <vt:lpstr>VzorPolozky</vt:lpstr>
      <vt:lpstr>SO 01 01.1 Pol</vt:lpstr>
      <vt:lpstr>SO 02 02.1 Pol</vt:lpstr>
      <vt:lpstr>SO 03 03.1 Pol</vt:lpstr>
      <vt:lpstr>SO 03 03.2 Pol</vt:lpstr>
      <vt:lpstr>SO 04 04.1 Pol</vt:lpstr>
      <vt:lpstr>SO 04 04.2 Pol</vt:lpstr>
      <vt:lpstr>SO 05 05.1 Pol</vt:lpstr>
      <vt:lpstr>SO 06 06.1 Pol</vt:lpstr>
      <vt:lpstr>SO 06 06.2 Pol</vt:lpstr>
      <vt:lpstr>SO 07 07.1 Pol</vt:lpstr>
      <vt:lpstr>SO 08 08.1 Pol</vt:lpstr>
      <vt:lpstr>VRN 00.1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01.1 Pol'!Názvy_tisku</vt:lpstr>
      <vt:lpstr>'SO 02 02.1 Pol'!Názvy_tisku</vt:lpstr>
      <vt:lpstr>'SO 03 03.1 Pol'!Názvy_tisku</vt:lpstr>
      <vt:lpstr>'SO 03 03.2 Pol'!Názvy_tisku</vt:lpstr>
      <vt:lpstr>'SO 04 04.1 Pol'!Názvy_tisku</vt:lpstr>
      <vt:lpstr>'SO 04 04.2 Pol'!Názvy_tisku</vt:lpstr>
      <vt:lpstr>'SO 05 05.1 Pol'!Názvy_tisku</vt:lpstr>
      <vt:lpstr>'SO 06 06.1 Pol'!Názvy_tisku</vt:lpstr>
      <vt:lpstr>'SO 06 06.2 Pol'!Názvy_tisku</vt:lpstr>
      <vt:lpstr>'SO 07 07.1 Pol'!Názvy_tisku</vt:lpstr>
      <vt:lpstr>'SO 08 08.1 Pol'!Názvy_tisku</vt:lpstr>
      <vt:lpstr>'VRN 00.1 Pol'!Názvy_tisku</vt:lpstr>
      <vt:lpstr>oadresa</vt:lpstr>
      <vt:lpstr>Stavba!Objednatel</vt:lpstr>
      <vt:lpstr>Stavba!Objekt</vt:lpstr>
      <vt:lpstr>'SO 01 01.1 Pol'!Oblast_tisku</vt:lpstr>
      <vt:lpstr>'SO 02 02.1 Pol'!Oblast_tisku</vt:lpstr>
      <vt:lpstr>'SO 03 03.1 Pol'!Oblast_tisku</vt:lpstr>
      <vt:lpstr>'SO 03 03.2 Pol'!Oblast_tisku</vt:lpstr>
      <vt:lpstr>'SO 04 04.1 Pol'!Oblast_tisku</vt:lpstr>
      <vt:lpstr>'SO 04 04.2 Pol'!Oblast_tisku</vt:lpstr>
      <vt:lpstr>'SO 05 05.1 Pol'!Oblast_tisku</vt:lpstr>
      <vt:lpstr>'SO 06 06.1 Pol'!Oblast_tisku</vt:lpstr>
      <vt:lpstr>'SO 06 06.2 Pol'!Oblast_tisku</vt:lpstr>
      <vt:lpstr>'SO 07 07.1 Pol'!Oblast_tisku</vt:lpstr>
      <vt:lpstr>'SO 08 08.1 Pol'!Oblast_tisku</vt:lpstr>
      <vt:lpstr>Stavba!Oblast_tisku</vt:lpstr>
      <vt:lpstr>'VRN 00.1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Darebnicek</dc:creator>
  <cp:lastModifiedBy>Gorduličová Janka, Mgr.</cp:lastModifiedBy>
  <cp:lastPrinted>2019-03-19T12:27:02Z</cp:lastPrinted>
  <dcterms:created xsi:type="dcterms:W3CDTF">2009-04-08T07:15:50Z</dcterms:created>
  <dcterms:modified xsi:type="dcterms:W3CDTF">2021-11-02T13:57:08Z</dcterms:modified>
</cp:coreProperties>
</file>